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hthsk-my.sharepoint.com/personal/maria_kretovicova_mhth_sk/Documents/Pracovná plocha/VYBEROVE KONANIA/235_OPLOTENIE - KE/"/>
    </mc:Choice>
  </mc:AlternateContent>
  <xr:revisionPtr revIDLastSave="0" documentId="8_{1443139A-214B-4CE9-833E-935D9E3139F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lot - Oprava oplotenia" sheetId="2" r:id="rId1"/>
  </sheets>
  <definedNames>
    <definedName name="_xlnm._FilterDatabase" localSheetId="0" hidden="1">'plot - Oprava oplotenia'!$C$119:$K$181</definedName>
    <definedName name="_xlnm.Print_Titles" localSheetId="0">'plot - Oprava oplotenia'!$119:$119</definedName>
    <definedName name="_xlnm.Print_Area" localSheetId="0">'plot - Oprava oplotenia'!$C$4:$J$76,'plot - Oprava oplotenia'!$C$82:$J$103,'plot - Oprava oplotenia'!$C$109:$J$181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8" i="2" l="1"/>
  <c r="BC139" i="2"/>
  <c r="BB139" i="2"/>
  <c r="BA139" i="2"/>
  <c r="AY139" i="2"/>
  <c r="BC138" i="2"/>
  <c r="BB138" i="2"/>
  <c r="BA138" i="2"/>
  <c r="AY138" i="2"/>
  <c r="S140" i="2"/>
  <c r="BE144" i="2"/>
  <c r="BC144" i="2"/>
  <c r="BB144" i="2"/>
  <c r="BA144" i="2"/>
  <c r="AY144" i="2"/>
  <c r="S144" i="2"/>
  <c r="Q144" i="2"/>
  <c r="O144" i="2"/>
  <c r="J144" i="2"/>
  <c r="AZ144" i="2" s="1"/>
  <c r="BC143" i="2"/>
  <c r="BB143" i="2"/>
  <c r="BA143" i="2"/>
  <c r="AY143" i="2"/>
  <c r="BC142" i="2"/>
  <c r="BB142" i="2"/>
  <c r="BA142" i="2"/>
  <c r="AY142" i="2"/>
  <c r="BC141" i="2"/>
  <c r="BB141" i="2"/>
  <c r="BA141" i="2"/>
  <c r="AY141" i="2"/>
  <c r="BC140" i="2"/>
  <c r="BB140" i="2"/>
  <c r="BA140" i="2"/>
  <c r="AY140" i="2"/>
  <c r="J140" i="2"/>
  <c r="AZ140" i="2" s="1"/>
  <c r="BE125" i="2"/>
  <c r="BC125" i="2"/>
  <c r="BB125" i="2"/>
  <c r="BA125" i="2"/>
  <c r="AY125" i="2"/>
  <c r="S125" i="2"/>
  <c r="Q125" i="2"/>
  <c r="O125" i="2"/>
  <c r="J125" i="2"/>
  <c r="AZ125" i="2" s="1"/>
  <c r="BE171" i="2"/>
  <c r="BC171" i="2"/>
  <c r="BB171" i="2"/>
  <c r="BA171" i="2"/>
  <c r="AZ171" i="2"/>
  <c r="AY171" i="2"/>
  <c r="BE172" i="2"/>
  <c r="BE175" i="2"/>
  <c r="BC175" i="2"/>
  <c r="BB175" i="2"/>
  <c r="BA175" i="2"/>
  <c r="AY175" i="2"/>
  <c r="S175" i="2"/>
  <c r="Q175" i="2"/>
  <c r="O175" i="2"/>
  <c r="J175" i="2"/>
  <c r="AZ175" i="2" s="1"/>
  <c r="BE174" i="2"/>
  <c r="BC174" i="2"/>
  <c r="BB174" i="2"/>
  <c r="BA174" i="2"/>
  <c r="AY174" i="2"/>
  <c r="S174" i="2"/>
  <c r="Q174" i="2"/>
  <c r="O174" i="2"/>
  <c r="J174" i="2"/>
  <c r="AZ174" i="2" s="1"/>
  <c r="BE131" i="2"/>
  <c r="BC131" i="2"/>
  <c r="BB131" i="2"/>
  <c r="BA131" i="2"/>
  <c r="AY131" i="2"/>
  <c r="S131" i="2"/>
  <c r="Q131" i="2"/>
  <c r="O131" i="2"/>
  <c r="J131" i="2"/>
  <c r="AZ131" i="2" s="1"/>
  <c r="BE130" i="2"/>
  <c r="BC130" i="2"/>
  <c r="BB130" i="2"/>
  <c r="BA130" i="2"/>
  <c r="AY130" i="2"/>
  <c r="S130" i="2"/>
  <c r="Q130" i="2"/>
  <c r="O130" i="2"/>
  <c r="J130" i="2"/>
  <c r="AZ130" i="2" s="1"/>
  <c r="BE139" i="2" l="1"/>
  <c r="S139" i="2"/>
  <c r="Q139" i="2"/>
  <c r="O139" i="2"/>
  <c r="J139" i="2"/>
  <c r="AZ139" i="2" s="1"/>
  <c r="O138" i="2"/>
  <c r="S138" i="2"/>
  <c r="BE138" i="2"/>
  <c r="J138" i="2"/>
  <c r="AZ138" i="2" s="1"/>
  <c r="BE140" i="2"/>
  <c r="O140" i="2"/>
  <c r="Q140" i="2"/>
  <c r="J171" i="2"/>
  <c r="Q143" i="2" l="1"/>
  <c r="O143" i="2"/>
  <c r="J143" i="2"/>
  <c r="AZ143" i="2" s="1"/>
  <c r="BE143" i="2"/>
  <c r="S143" i="2"/>
  <c r="Q142" i="2"/>
  <c r="BE142" i="2"/>
  <c r="S142" i="2"/>
  <c r="O142" i="2"/>
  <c r="J142" i="2"/>
  <c r="AZ142" i="2" s="1"/>
  <c r="S141" i="2"/>
  <c r="Q141" i="2"/>
  <c r="O141" i="2"/>
  <c r="J141" i="2"/>
  <c r="AZ141" i="2" s="1"/>
  <c r="BE141" i="2"/>
  <c r="J35" i="2"/>
  <c r="J34" i="2"/>
  <c r="J33" i="2"/>
  <c r="BC181" i="2"/>
  <c r="BB181" i="2"/>
  <c r="BA181" i="2"/>
  <c r="AY181" i="2"/>
  <c r="S181" i="2"/>
  <c r="Q181" i="2"/>
  <c r="O181" i="2"/>
  <c r="BC180" i="2"/>
  <c r="BB180" i="2"/>
  <c r="BA180" i="2"/>
  <c r="AY180" i="2"/>
  <c r="S180" i="2"/>
  <c r="Q180" i="2"/>
  <c r="O180" i="2"/>
  <c r="BC178" i="2"/>
  <c r="BB178" i="2"/>
  <c r="BA178" i="2"/>
  <c r="AY178" i="2"/>
  <c r="S178" i="2"/>
  <c r="Q178" i="2"/>
  <c r="O178" i="2"/>
  <c r="BC177" i="2"/>
  <c r="BB177" i="2"/>
  <c r="BA177" i="2"/>
  <c r="AY177" i="2"/>
  <c r="S177" i="2"/>
  <c r="Q177" i="2"/>
  <c r="O177" i="2"/>
  <c r="BC176" i="2"/>
  <c r="BB176" i="2"/>
  <c r="BA176" i="2"/>
  <c r="AY176" i="2"/>
  <c r="S176" i="2"/>
  <c r="Q176" i="2"/>
  <c r="O176" i="2"/>
  <c r="BC173" i="2"/>
  <c r="BB173" i="2"/>
  <c r="BA173" i="2"/>
  <c r="AY173" i="2"/>
  <c r="S173" i="2"/>
  <c r="Q173" i="2"/>
  <c r="O173" i="2"/>
  <c r="BC172" i="2"/>
  <c r="BB172" i="2"/>
  <c r="BA172" i="2"/>
  <c r="AY172" i="2"/>
  <c r="S172" i="2"/>
  <c r="Q172" i="2"/>
  <c r="O172" i="2"/>
  <c r="BC170" i="2"/>
  <c r="BB170" i="2"/>
  <c r="BA170" i="2"/>
  <c r="AY170" i="2"/>
  <c r="S170" i="2"/>
  <c r="Q170" i="2"/>
  <c r="O170" i="2"/>
  <c r="BC169" i="2"/>
  <c r="BB169" i="2"/>
  <c r="BA169" i="2"/>
  <c r="AY169" i="2"/>
  <c r="S169" i="2"/>
  <c r="Q169" i="2"/>
  <c r="O169" i="2"/>
  <c r="BC168" i="2"/>
  <c r="BB168" i="2"/>
  <c r="BA168" i="2"/>
  <c r="AY168" i="2"/>
  <c r="S168" i="2"/>
  <c r="Q168" i="2"/>
  <c r="O168" i="2"/>
  <c r="BC167" i="2"/>
  <c r="BB167" i="2"/>
  <c r="BA167" i="2"/>
  <c r="AY167" i="2"/>
  <c r="S167" i="2"/>
  <c r="Q167" i="2"/>
  <c r="O167" i="2"/>
  <c r="BC166" i="2"/>
  <c r="BB166" i="2"/>
  <c r="BA166" i="2"/>
  <c r="AY166" i="2"/>
  <c r="S166" i="2"/>
  <c r="Q166" i="2"/>
  <c r="O166" i="2"/>
  <c r="BC165" i="2"/>
  <c r="BB165" i="2"/>
  <c r="BA165" i="2"/>
  <c r="AY165" i="2"/>
  <c r="S165" i="2"/>
  <c r="Q165" i="2"/>
  <c r="O165" i="2"/>
  <c r="BC164" i="2"/>
  <c r="BB164" i="2"/>
  <c r="BA164" i="2"/>
  <c r="AY164" i="2"/>
  <c r="S164" i="2"/>
  <c r="Q164" i="2"/>
  <c r="O164" i="2"/>
  <c r="BC163" i="2"/>
  <c r="BB163" i="2"/>
  <c r="BA163" i="2"/>
  <c r="AY163" i="2"/>
  <c r="S163" i="2"/>
  <c r="Q163" i="2"/>
  <c r="O163" i="2"/>
  <c r="BC162" i="2"/>
  <c r="BB162" i="2"/>
  <c r="BA162" i="2"/>
  <c r="AY162" i="2"/>
  <c r="S162" i="2"/>
  <c r="Q162" i="2"/>
  <c r="O162" i="2"/>
  <c r="BC161" i="2"/>
  <c r="BB161" i="2"/>
  <c r="BA161" i="2"/>
  <c r="AY161" i="2"/>
  <c r="S161" i="2"/>
  <c r="Q161" i="2"/>
  <c r="O161" i="2"/>
  <c r="BC160" i="2"/>
  <c r="BB160" i="2"/>
  <c r="BA160" i="2"/>
  <c r="AY160" i="2"/>
  <c r="S160" i="2"/>
  <c r="Q160" i="2"/>
  <c r="O160" i="2"/>
  <c r="BC159" i="2"/>
  <c r="BB159" i="2"/>
  <c r="BA159" i="2"/>
  <c r="AY159" i="2"/>
  <c r="S159" i="2"/>
  <c r="Q159" i="2"/>
  <c r="O159" i="2"/>
  <c r="BC158" i="2"/>
  <c r="BB158" i="2"/>
  <c r="BA158" i="2"/>
  <c r="AY158" i="2"/>
  <c r="S158" i="2"/>
  <c r="Q158" i="2"/>
  <c r="O158" i="2"/>
  <c r="BC155" i="2"/>
  <c r="BB155" i="2"/>
  <c r="BA155" i="2"/>
  <c r="AY155" i="2"/>
  <c r="S155" i="2"/>
  <c r="S154" i="2" s="1"/>
  <c r="Q155" i="2"/>
  <c r="Q154" i="2" s="1"/>
  <c r="O155" i="2"/>
  <c r="O154" i="2" s="1"/>
  <c r="BC153" i="2"/>
  <c r="BB153" i="2"/>
  <c r="BA153" i="2"/>
  <c r="AY153" i="2"/>
  <c r="S153" i="2"/>
  <c r="Q153" i="2"/>
  <c r="O153" i="2"/>
  <c r="BC152" i="2"/>
  <c r="BB152" i="2"/>
  <c r="BA152" i="2"/>
  <c r="AY152" i="2"/>
  <c r="S152" i="2"/>
  <c r="Q152" i="2"/>
  <c r="O152" i="2"/>
  <c r="BC151" i="2"/>
  <c r="BB151" i="2"/>
  <c r="BA151" i="2"/>
  <c r="AY151" i="2"/>
  <c r="S151" i="2"/>
  <c r="Q151" i="2"/>
  <c r="O151" i="2"/>
  <c r="BC149" i="2"/>
  <c r="BB149" i="2"/>
  <c r="BA149" i="2"/>
  <c r="AY149" i="2"/>
  <c r="S149" i="2"/>
  <c r="Q149" i="2"/>
  <c r="O149" i="2"/>
  <c r="BC148" i="2"/>
  <c r="BB148" i="2"/>
  <c r="BA148" i="2"/>
  <c r="AY148" i="2"/>
  <c r="S148" i="2"/>
  <c r="Q148" i="2"/>
  <c r="O148" i="2"/>
  <c r="BC147" i="2"/>
  <c r="BB147" i="2"/>
  <c r="BA147" i="2"/>
  <c r="AY147" i="2"/>
  <c r="S147" i="2"/>
  <c r="Q147" i="2"/>
  <c r="O147" i="2"/>
  <c r="BC137" i="2"/>
  <c r="BB137" i="2"/>
  <c r="BA137" i="2"/>
  <c r="AY137" i="2"/>
  <c r="S137" i="2"/>
  <c r="Q137" i="2"/>
  <c r="O137" i="2"/>
  <c r="BC136" i="2"/>
  <c r="BB136" i="2"/>
  <c r="BA136" i="2"/>
  <c r="AY136" i="2"/>
  <c r="S136" i="2"/>
  <c r="Q136" i="2"/>
  <c r="O136" i="2"/>
  <c r="BC135" i="2"/>
  <c r="BB135" i="2"/>
  <c r="BA135" i="2"/>
  <c r="AY135" i="2"/>
  <c r="S135" i="2"/>
  <c r="Q135" i="2"/>
  <c r="O135" i="2"/>
  <c r="BC134" i="2"/>
  <c r="BB134" i="2"/>
  <c r="BA134" i="2"/>
  <c r="AY134" i="2"/>
  <c r="S134" i="2"/>
  <c r="Q134" i="2"/>
  <c r="O134" i="2"/>
  <c r="BC133" i="2"/>
  <c r="BB133" i="2"/>
  <c r="BA133" i="2"/>
  <c r="AY133" i="2"/>
  <c r="S133" i="2"/>
  <c r="Q133" i="2"/>
  <c r="O133" i="2"/>
  <c r="BC132" i="2"/>
  <c r="BB132" i="2"/>
  <c r="BA132" i="2"/>
  <c r="AY132" i="2"/>
  <c r="S132" i="2"/>
  <c r="Q132" i="2"/>
  <c r="O132" i="2"/>
  <c r="BC127" i="2"/>
  <c r="BB127" i="2"/>
  <c r="BA127" i="2"/>
  <c r="AY127" i="2"/>
  <c r="S127" i="2"/>
  <c r="Q127" i="2"/>
  <c r="O127" i="2"/>
  <c r="BC126" i="2"/>
  <c r="BB126" i="2"/>
  <c r="BA126" i="2"/>
  <c r="AY126" i="2"/>
  <c r="S126" i="2"/>
  <c r="Q126" i="2"/>
  <c r="O126" i="2"/>
  <c r="BC124" i="2"/>
  <c r="BB124" i="2"/>
  <c r="BA124" i="2"/>
  <c r="AY124" i="2"/>
  <c r="S124" i="2"/>
  <c r="Q124" i="2"/>
  <c r="O124" i="2"/>
  <c r="BC123" i="2"/>
  <c r="BB123" i="2"/>
  <c r="BA123" i="2"/>
  <c r="AY123" i="2"/>
  <c r="S123" i="2"/>
  <c r="Q123" i="2"/>
  <c r="O123" i="2"/>
  <c r="F114" i="2"/>
  <c r="E112" i="2"/>
  <c r="F87" i="2"/>
  <c r="E85" i="2"/>
  <c r="F117" i="2"/>
  <c r="F89" i="2"/>
  <c r="J114" i="2"/>
  <c r="J161" i="2"/>
  <c r="BE134" i="2"/>
  <c r="J170" i="2"/>
  <c r="BE168" i="2"/>
  <c r="J165" i="2"/>
  <c r="BE152" i="2"/>
  <c r="BE123" i="2"/>
  <c r="J177" i="2"/>
  <c r="BE147" i="2"/>
  <c r="BE126" i="2"/>
  <c r="J137" i="2"/>
  <c r="BE169" i="2"/>
  <c r="BE164" i="2"/>
  <c r="BE148" i="2"/>
  <c r="BE153" i="2"/>
  <c r="BE137" i="2"/>
  <c r="J164" i="2"/>
  <c r="BE136" i="2"/>
  <c r="BE173" i="2"/>
  <c r="J169" i="2"/>
  <c r="BE155" i="2"/>
  <c r="BE151" i="2"/>
  <c r="J180" i="2"/>
  <c r="BE162" i="2"/>
  <c r="BE135" i="2"/>
  <c r="BE170" i="2"/>
  <c r="BE166" i="2"/>
  <c r="BE161" i="2"/>
  <c r="J151" i="2"/>
  <c r="J147" i="2"/>
  <c r="BE177" i="2"/>
  <c r="J148" i="2"/>
  <c r="BE178" i="2"/>
  <c r="J133" i="2"/>
  <c r="BE158" i="2"/>
  <c r="J176" i="2"/>
  <c r="BE167" i="2"/>
  <c r="BE163" i="2"/>
  <c r="BE149" i="2"/>
  <c r="J126" i="2"/>
  <c r="J155" i="2"/>
  <c r="BE181" i="2"/>
  <c r="BE160" i="2"/>
  <c r="J124" i="2"/>
  <c r="J172" i="2"/>
  <c r="J168" i="2"/>
  <c r="J158" i="2"/>
  <c r="J136" i="2"/>
  <c r="J160" i="2"/>
  <c r="BE165" i="2"/>
  <c r="J152" i="2"/>
  <c r="J127" i="2"/>
  <c r="J178" i="2"/>
  <c r="J163" i="2"/>
  <c r="J149" i="2"/>
  <c r="BE176" i="2"/>
  <c r="J167" i="2"/>
  <c r="J159" i="2"/>
  <c r="J134" i="2"/>
  <c r="J181" i="2"/>
  <c r="BE124" i="2"/>
  <c r="J123" i="2"/>
  <c r="J153" i="2"/>
  <c r="BE133" i="2"/>
  <c r="J132" i="2"/>
  <c r="BE132" i="2"/>
  <c r="J166" i="2"/>
  <c r="BE127" i="2"/>
  <c r="J162" i="2"/>
  <c r="J173" i="2"/>
  <c r="J135" i="2"/>
  <c r="BE159" i="2"/>
  <c r="BE180" i="2"/>
  <c r="BE122" i="2" l="1"/>
  <c r="F35" i="2"/>
  <c r="J31" i="2"/>
  <c r="F34" i="2"/>
  <c r="F33" i="2"/>
  <c r="F31" i="2"/>
  <c r="O146" i="2"/>
  <c r="Q122" i="2"/>
  <c r="O150" i="2"/>
  <c r="S122" i="2"/>
  <c r="S150" i="2"/>
  <c r="Q157" i="2"/>
  <c r="Q156" i="2" s="1"/>
  <c r="BE146" i="2"/>
  <c r="J146" i="2" s="1"/>
  <c r="J97" i="2" s="1"/>
  <c r="S146" i="2"/>
  <c r="Q150" i="2"/>
  <c r="O157" i="2"/>
  <c r="O156" i="2" s="1"/>
  <c r="O179" i="2"/>
  <c r="O122" i="2"/>
  <c r="Q146" i="2"/>
  <c r="BE150" i="2"/>
  <c r="J150" i="2" s="1"/>
  <c r="J98" i="2" s="1"/>
  <c r="BE157" i="2"/>
  <c r="S157" i="2"/>
  <c r="S156" i="2" s="1"/>
  <c r="BE179" i="2"/>
  <c r="J179" i="2" s="1"/>
  <c r="J102" i="2" s="1"/>
  <c r="Q179" i="2"/>
  <c r="S179" i="2"/>
  <c r="BE154" i="2"/>
  <c r="J154" i="2" s="1"/>
  <c r="J99" i="2" s="1"/>
  <c r="F116" i="2"/>
  <c r="AZ132" i="2"/>
  <c r="AZ133" i="2"/>
  <c r="AZ134" i="2"/>
  <c r="J87" i="2"/>
  <c r="AZ123" i="2"/>
  <c r="AZ124" i="2"/>
  <c r="AZ163" i="2"/>
  <c r="AZ180" i="2"/>
  <c r="F90" i="2"/>
  <c r="AZ126" i="2"/>
  <c r="AZ178" i="2"/>
  <c r="AZ176" i="2"/>
  <c r="AZ181" i="2"/>
  <c r="AZ127" i="2"/>
  <c r="AZ135" i="2"/>
  <c r="AZ136" i="2"/>
  <c r="AZ137" i="2"/>
  <c r="AZ148" i="2"/>
  <c r="AZ151" i="2"/>
  <c r="AZ152" i="2"/>
  <c r="AZ155" i="2"/>
  <c r="AZ160" i="2"/>
  <c r="AZ161" i="2"/>
  <c r="AZ162" i="2"/>
  <c r="AZ164" i="2"/>
  <c r="AZ165" i="2"/>
  <c r="AZ166" i="2"/>
  <c r="AZ167" i="2"/>
  <c r="AZ168" i="2"/>
  <c r="AZ169" i="2"/>
  <c r="AZ170" i="2"/>
  <c r="AZ172" i="2"/>
  <c r="AZ173" i="2"/>
  <c r="AZ177" i="2"/>
  <c r="AZ147" i="2"/>
  <c r="AZ149" i="2"/>
  <c r="AZ153" i="2"/>
  <c r="AZ158" i="2"/>
  <c r="AZ159" i="2"/>
  <c r="O121" i="2" l="1"/>
  <c r="O120" i="2" s="1"/>
  <c r="J157" i="2"/>
  <c r="J101" i="2" s="1"/>
  <c r="S121" i="2"/>
  <c r="S120" i="2" s="1"/>
  <c r="BE121" i="2"/>
  <c r="J121" i="2" s="1"/>
  <c r="J95" i="2" s="1"/>
  <c r="Q121" i="2"/>
  <c r="Q120" i="2" s="1"/>
  <c r="BE156" i="2"/>
  <c r="J156" i="2" s="1"/>
  <c r="J100" i="2" s="1"/>
  <c r="J122" i="2"/>
  <c r="J96" i="2" s="1"/>
  <c r="J32" i="2"/>
  <c r="F32" i="2"/>
  <c r="BE120" i="2" l="1"/>
  <c r="J120" i="2" s="1"/>
  <c r="J94" i="2" s="1"/>
  <c r="J28" i="2" l="1"/>
  <c r="J37" i="2" l="1"/>
</calcChain>
</file>

<file path=xl/sharedStrings.xml><?xml version="1.0" encoding="utf-8"?>
<sst xmlns="http://schemas.openxmlformats.org/spreadsheetml/2006/main" count="825" uniqueCount="243">
  <si>
    <t/>
  </si>
  <si>
    <t>False</t>
  </si>
  <si>
    <t>{23cb3028-1495-400a-b678-498da2746432}</t>
  </si>
  <si>
    <t>v ---  nižšie sa nachádzajú doplnkové a pomocné údaje k zostavám  --- v</t>
  </si>
  <si>
    <t>Stavba:</t>
  </si>
  <si>
    <t>JKSO:</t>
  </si>
  <si>
    <t>ČS:</t>
  </si>
  <si>
    <t>Miesto:</t>
  </si>
  <si>
    <t>Košice</t>
  </si>
  <si>
    <t>Dátum:</t>
  </si>
  <si>
    <t>Objednávateľ:</t>
  </si>
  <si>
    <t>IČO:</t>
  </si>
  <si>
    <t>IČ DPH:</t>
  </si>
  <si>
    <t>Zhotoviteľ:</t>
  </si>
  <si>
    <t>Projektant:</t>
  </si>
  <si>
    <t>Spracovateľ:</t>
  </si>
  <si>
    <t>True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</si>
  <si>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</si>
  <si>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</si>
  <si>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</si>
  <si>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</si>
  <si>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</si>
  <si>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</si>
  <si>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</si>
  <si>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</si>
  <si>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</si>
  <si>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</si>
  <si>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</si>
  <si>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</si>
  <si>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</si>
  <si>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</si>
  <si>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</si>
  <si>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</si>
  <si>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</si>
  <si>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</si>
  <si>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</si>
  <si>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</si>
  <si>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</si>
  <si>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Popis</t>
  </si>
  <si>
    <t>Typ</t>
  </si>
  <si>
    <t>D</t>
  </si>
  <si>
    <t>0</t>
  </si>
  <si>
    <t>1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</si>
  <si>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</si>
  <si>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</si>
  <si>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</si>
  <si>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</si>
  <si>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</si>
  <si>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</si>
  <si>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</si>
  <si>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</si>
  <si>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</si>
  <si>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</si>
  <si>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99 - Presun hmôt HSV</t>
  </si>
  <si>
    <t>PSV - Práce a dodávky PSV</t>
  </si>
  <si>
    <t xml:space="preserve">    767 - Konštrukcie doplnkové kovové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</si>
  <si>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</si>
  <si>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</si>
  <si>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</si>
  <si>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</si>
  <si>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</si>
  <si>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</si>
  <si>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</si>
  <si>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</si>
  <si>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</si>
  <si>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</si>
  <si>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</si>
  <si>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</si>
  <si>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</si>
  <si>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</si>
  <si>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</si>
  <si>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</si>
  <si>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</si>
  <si>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</si>
  <si>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111101101.S</t>
  </si>
  <si>
    <t>Odstránenie travín a tŕstia s príp. premiestnením a uložením na hromady do 50 m, pri celkovej ploche do 1000m2</t>
  </si>
  <si>
    <t>m2</t>
  </si>
  <si>
    <t>4</t>
  </si>
  <si>
    <t>2</t>
  </si>
  <si>
    <t>1020866088</t>
  </si>
  <si>
    <t>VV</t>
  </si>
  <si>
    <t>111201101.S</t>
  </si>
  <si>
    <t>Odstránenie krovín a stromov s koreňom s priemerom kmeňa do 100 mm, do 1000 m2</t>
  </si>
  <si>
    <t>-73686863</t>
  </si>
  <si>
    <t>3</t>
  </si>
  <si>
    <t>121101201.S</t>
  </si>
  <si>
    <t>Vyčistenie plochy, akákoľvek hrúbka vrstvy do 1000 m2</t>
  </si>
  <si>
    <t>-1420345006</t>
  </si>
  <si>
    <t>130201001.S</t>
  </si>
  <si>
    <t>Výkop jamy a ryhy v obmedzenom priestore horn. tr.3 ručne</t>
  </si>
  <si>
    <t>m3</t>
  </si>
  <si>
    <t>-1676136274</t>
  </si>
  <si>
    <t>5</t>
  </si>
  <si>
    <t>162501102.S</t>
  </si>
  <si>
    <t>Vodorovné premiestnenie výkopku po spevnenej ceste z horniny tr.1-4, do 100 m3 na vzdialenosť do 3000 m</t>
  </si>
  <si>
    <t>-1608293527</t>
  </si>
  <si>
    <t>167101100.S</t>
  </si>
  <si>
    <t>Nakladanie výkopku tr.1-4 ručne</t>
  </si>
  <si>
    <t>-1208416828</t>
  </si>
  <si>
    <t>1740745985</t>
  </si>
  <si>
    <t>8</t>
  </si>
  <si>
    <t>M</t>
  </si>
  <si>
    <t>583410004100.S</t>
  </si>
  <si>
    <t>Štrkodrva frakcia 0-22 mm</t>
  </si>
  <si>
    <t>t</t>
  </si>
  <si>
    <t>-869942268</t>
  </si>
  <si>
    <t>-327283342</t>
  </si>
  <si>
    <t>185804411.R</t>
  </si>
  <si>
    <t xml:space="preserve">Odstránenie porastu  na exist.oplotení  (odstránenie) ťahavých rastlín </t>
  </si>
  <si>
    <t>651462880</t>
  </si>
  <si>
    <t>Zakladanie</t>
  </si>
  <si>
    <t>275313611.S</t>
  </si>
  <si>
    <t>Betón základových pätiek, prostý tr. C 16/20</t>
  </si>
  <si>
    <t>-1973627737</t>
  </si>
  <si>
    <t>275351217.S</t>
  </si>
  <si>
    <t>Debnenie stien základových pätiek, zhotovenie-tradičné</t>
  </si>
  <si>
    <t>2020959674</t>
  </si>
  <si>
    <t>275351218.S</t>
  </si>
  <si>
    <t>Debnenie stien základových pätiek, odstránenie-tradičné</t>
  </si>
  <si>
    <t>479131012</t>
  </si>
  <si>
    <t>Zvislé a kompletné konštrukcie</t>
  </si>
  <si>
    <t>338171114.S</t>
  </si>
  <si>
    <t>Osadzovanie dosky podhrabovej v. 250 mm</t>
  </si>
  <si>
    <t>ks</t>
  </si>
  <si>
    <t>-168489086</t>
  </si>
  <si>
    <t>553510009850.S</t>
  </si>
  <si>
    <t>Držiak podhrabovej dosky pozinkovaný priebežný 30 cm</t>
  </si>
  <si>
    <t>1384840885</t>
  </si>
  <si>
    <t>16</t>
  </si>
  <si>
    <t>592330003110.S</t>
  </si>
  <si>
    <t>Panel betónový, podhrabová doska pre oplotenie z pletiva, 2500x300x50 mm</t>
  </si>
  <si>
    <t>1942743998</t>
  </si>
  <si>
    <t>99</t>
  </si>
  <si>
    <t>Presun hmôt HSV</t>
  </si>
  <si>
    <t>998151111.S</t>
  </si>
  <si>
    <t>Presun hmôt pre obj.8152, 8153,8159,zvislá nosná konštr. oplotení</t>
  </si>
  <si>
    <t>4335558</t>
  </si>
  <si>
    <t>PSV</t>
  </si>
  <si>
    <t>Práce a dodávky PSV</t>
  </si>
  <si>
    <t>767</t>
  </si>
  <si>
    <t>Konštrukcie doplnkové kovové</t>
  </si>
  <si>
    <t>767912130.S</t>
  </si>
  <si>
    <t>Montáž napínacieho drôtu</t>
  </si>
  <si>
    <t>m</t>
  </si>
  <si>
    <t>709055628</t>
  </si>
  <si>
    <t>156140002500.S</t>
  </si>
  <si>
    <t>Drôt napínací pozinkovaný d 3,5 mm, dĺžka 78 m</t>
  </si>
  <si>
    <t>32</t>
  </si>
  <si>
    <t>-1926725871</t>
  </si>
  <si>
    <t>553510009300.S</t>
  </si>
  <si>
    <t>Napinák PVC (biely, zelený) pre napínanie pletiva s napínacím drôtom</t>
  </si>
  <si>
    <t>51904712</t>
  </si>
  <si>
    <t>767912160.S</t>
  </si>
  <si>
    <t>Montáž žiletkovej špirály na oplotenie</t>
  </si>
  <si>
    <t>-1486698699</t>
  </si>
  <si>
    <t>156140003600.S</t>
  </si>
  <si>
    <t>Drôt ostnatý žiletkový, valec d 450 mm, dĺžka natiahnutia 8-10 m, pozinkovaný</t>
  </si>
  <si>
    <t>-126678821</t>
  </si>
  <si>
    <t>767914150.S</t>
  </si>
  <si>
    <t>Montáž oplotenia panelového z pletiva na stĺpiky výšky do 2,2 m</t>
  </si>
  <si>
    <t>1614225868</t>
  </si>
  <si>
    <t>486121738</t>
  </si>
  <si>
    <t>767914830.S</t>
  </si>
  <si>
    <t>Demontáž oplotenia rámového na oceľové stĺpiky, výšky nad 1 do 2 m,  -0,00900t</t>
  </si>
  <si>
    <t>1557609691</t>
  </si>
  <si>
    <t>767915820.S</t>
  </si>
  <si>
    <t>Osadenie bavoletu na oceľový stĺpik pre pletivové panelové ploty</t>
  </si>
  <si>
    <t>1744200192</t>
  </si>
  <si>
    <t>553510031900.S</t>
  </si>
  <si>
    <t>Bavolet vnútorný, dĺžka 500 mm/3 rady drôtov, pre panelový plotový systém</t>
  </si>
  <si>
    <t>-15995300</t>
  </si>
  <si>
    <t>553510031500.S</t>
  </si>
  <si>
    <t>Bavolet vonkajší, dĺžka 500 mm/3 rady drôtov, pre panelový plotový systém</t>
  </si>
  <si>
    <t>-1711300520</t>
  </si>
  <si>
    <t>553510033400.R</t>
  </si>
  <si>
    <t>Ostatný montážny materiál ( drôt ,svorky,  skrutky)</t>
  </si>
  <si>
    <t>kpl</t>
  </si>
  <si>
    <t>1992778456</t>
  </si>
  <si>
    <t>767916560.S</t>
  </si>
  <si>
    <t>Osadenie stĺpika oceľového plotového výšky nad 2 m na oceľovú platňu</t>
  </si>
  <si>
    <t>1414945836</t>
  </si>
  <si>
    <t>-430874858</t>
  </si>
  <si>
    <t>1124077493</t>
  </si>
  <si>
    <t>767996801.S</t>
  </si>
  <si>
    <t>Demontáž ostatných doplnkov stavieb s hmotnosťou jednotlivých dielov konštrukcií do 50 kg,  -0,00100t</t>
  </si>
  <si>
    <t>kg</t>
  </si>
  <si>
    <t>173905661</t>
  </si>
  <si>
    <t>998767101.S</t>
  </si>
  <si>
    <t>Presun hmôt pre kovové stavebné doplnkové konštrukcie v objektoch výšky do 6 m</t>
  </si>
  <si>
    <t>-1761147507</t>
  </si>
  <si>
    <t>998767193.S</t>
  </si>
  <si>
    <t>Kovové stav.dopln.konštr., prípl.za presun nad najväčšiu dopr. vzdial. do 500 m</t>
  </si>
  <si>
    <t>-1747136380</t>
  </si>
  <si>
    <t>VRN</t>
  </si>
  <si>
    <t>Investičné náklady neobsiahnuté v cenách</t>
  </si>
  <si>
    <t>000600021.S</t>
  </si>
  <si>
    <t>Zariadenie staveniska - prevádzkové, oplotenie staveniska</t>
  </si>
  <si>
    <t>eur</t>
  </si>
  <si>
    <t>1024</t>
  </si>
  <si>
    <t>1495553580</t>
  </si>
  <si>
    <t>1367542876</t>
  </si>
  <si>
    <t>553510031000.S</t>
  </si>
  <si>
    <t>Platňa pre stĺpik nasadzovacia na priskrutkovanie</t>
  </si>
  <si>
    <t>553510009810.S</t>
  </si>
  <si>
    <t>Kotva M 10x90mm (19x4ks)</t>
  </si>
  <si>
    <t>271521131.S</t>
  </si>
  <si>
    <t>Lôžko pod základy fr.0-22 ( pod základ stľpikov)</t>
  </si>
  <si>
    <t>460620013.S</t>
  </si>
  <si>
    <t>Proviz. úprava terénu v zemine tr. 3, aby nerovnosti terénu neboli väčšie ako 2 cm od vodor.hladiny</t>
  </si>
  <si>
    <t>Stĺpik,  pozinkovaný,  60*60 mm, výška 2,5 m</t>
  </si>
  <si>
    <t>553510030100.R</t>
  </si>
  <si>
    <t>553510025101.R</t>
  </si>
  <si>
    <t>pre stĺpiky oplotenia  24ks</t>
  </si>
  <si>
    <t>553510030102.R</t>
  </si>
  <si>
    <t>Vzpera,  pozinkovaný,  60*60 mm, výška 2,5 m</t>
  </si>
  <si>
    <t>HZS000113.S</t>
  </si>
  <si>
    <t>Stavebno montážne práce náročné ucelené - odborné, tvorivé remeselné (Tr. 3) v rozsahu viac ako 8 hodín</t>
  </si>
  <si>
    <t>hod</t>
  </si>
  <si>
    <t>Hĺbenie ryhy ručne 35 cm širokej a 20 cm hlbokej, v zemine triedy 3</t>
  </si>
  <si>
    <t>460200103.R</t>
  </si>
  <si>
    <t>460560103.R</t>
  </si>
  <si>
    <t>Ručný zásyp ryhy bez zhutn. zeminy, 35 cm širokej, 20 cm hlbokej v zemine tr. 3</t>
  </si>
  <si>
    <t>961043111.S</t>
  </si>
  <si>
    <t>Búranie základov alebo vybúranie otvorov plochy nad 4 m2 z betónu prostého alebo preloženého kameňom,  -2,20000t</t>
  </si>
  <si>
    <t>979082111.S</t>
  </si>
  <si>
    <t>Vnútrostavenisková doprava sutiny a vybúraných hmôt do 10 m</t>
  </si>
  <si>
    <t>979082121.S</t>
  </si>
  <si>
    <t>Vnútrostavenisková doprava sutiny a vybúraných hmôt za každých ďalších 5 m</t>
  </si>
  <si>
    <t>979087213.S</t>
  </si>
  <si>
    <t>Nakladanie na dopravné prostriedky pre vodorovnú dopravu vybúraných hmôt</t>
  </si>
  <si>
    <t>979089712.S</t>
  </si>
  <si>
    <t>Prenájom kontajneru 5 m3</t>
  </si>
  <si>
    <t>979089012.S</t>
  </si>
  <si>
    <t>Poplatok za skládku - betón, tehly, dlaždice, obkladačky a keramika  (17 01), ostatné</t>
  </si>
  <si>
    <t>979081111.S</t>
  </si>
  <si>
    <t>Odvoz sutiny a vybúraných hmôt na skládku do 1 km</t>
  </si>
  <si>
    <t>979081121.S</t>
  </si>
  <si>
    <t>Odvoz sutiny a vybúraných hmôt na skládku za každý ďalší 1 km</t>
  </si>
  <si>
    <t>MH Teplárenský holding, a.s</t>
  </si>
  <si>
    <t>Oprava oplotenia perimetra</t>
  </si>
  <si>
    <t>Panel pre panelový plotový systém, veľkosť oka 200x50 mm, vxl 2x2,48 m, pozinkovanej oceli, hr. 5 mm</t>
  </si>
  <si>
    <t>000900001.R</t>
  </si>
  <si>
    <t>Porealizačný situačný nákres skutočného vyhotovenia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</si>
</sst>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9"/>
      <color rgb="FF0000FF"/>
      <name val="Arial CE"/>
      <family val="2"/>
      <charset val="238"/>
    </font>
    <font>
      <sz val="8"/>
      <color rgb="FF505050"/>
      <name val="Arial CE"/>
      <family val="2"/>
      <charset val="238"/>
    </font>
    <font>
      <sz val="9"/>
      <name val="Arial CE"/>
      <family val="2"/>
      <charset val="238"/>
    </font>
    <font>
      <sz val="8"/>
      <color rgb="FF800080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2D2D2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9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0" fillId="2" borderId="0" xfId="0" applyFill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4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4" fontId="6" fillId="0" borderId="19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2" fillId="0" borderId="12" xfId="0" applyNumberFormat="1" applyFont="1" applyBorder="1"/>
    <xf numFmtId="166" fontId="22" fillId="0" borderId="13" xfId="0" applyNumberFormat="1" applyFont="1" applyBorder="1"/>
    <xf numFmtId="4" fontId="23" fillId="0" borderId="0" xfId="0" applyNumberFormat="1" applyFont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16" xfId="0" applyBorder="1" applyAlignment="1" applyProtection="1">
      <alignment vertical="center"/>
      <protection locked="0"/>
    </xf>
    <xf numFmtId="0" fontId="26" fillId="0" borderId="16" xfId="0" applyFont="1" applyBorder="1" applyAlignment="1" applyProtection="1">
      <alignment vertical="center"/>
      <protection locked="0"/>
    </xf>
    <xf numFmtId="0" fontId="0" fillId="0" borderId="21" xfId="0" applyBorder="1" applyAlignment="1">
      <alignment vertical="center"/>
    </xf>
    <xf numFmtId="0" fontId="18" fillId="0" borderId="21" xfId="0" applyFont="1" applyBorder="1" applyAlignment="1">
      <alignment horizontal="left" vertical="center"/>
    </xf>
    <xf numFmtId="0" fontId="18" fillId="0" borderId="21" xfId="0" applyFont="1" applyBorder="1" applyAlignment="1">
      <alignment horizontal="center" vertical="center"/>
    </xf>
    <xf numFmtId="166" fontId="18" fillId="0" borderId="21" xfId="0" applyNumberFormat="1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25" fillId="0" borderId="21" xfId="0" applyFont="1" applyBorder="1" applyAlignment="1">
      <alignment horizontal="left" vertical="center"/>
    </xf>
    <xf numFmtId="0" fontId="25" fillId="0" borderId="21" xfId="0" applyFont="1" applyBorder="1" applyAlignment="1">
      <alignment horizontal="center" vertical="center"/>
    </xf>
    <xf numFmtId="0" fontId="7" fillId="0" borderId="21" xfId="0" applyFont="1" applyBorder="1"/>
    <xf numFmtId="166" fontId="7" fillId="0" borderId="21" xfId="0" applyNumberFormat="1" applyFont="1" applyBorder="1"/>
    <xf numFmtId="0" fontId="17" fillId="0" borderId="20" xfId="0" applyFont="1" applyBorder="1" applyAlignment="1" applyProtection="1">
      <alignment horizontal="center" vertical="center"/>
      <protection locked="0"/>
    </xf>
    <xf numFmtId="49" fontId="17" fillId="0" borderId="20" xfId="0" applyNumberFormat="1" applyFont="1" applyBorder="1" applyAlignment="1" applyProtection="1">
      <alignment horizontal="left" vertical="center" wrapText="1"/>
      <protection locked="0"/>
    </xf>
    <xf numFmtId="0" fontId="17" fillId="0" borderId="20" xfId="0" applyFont="1" applyBorder="1" applyAlignment="1" applyProtection="1">
      <alignment horizontal="left" vertical="center" wrapText="1"/>
      <protection locked="0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167" fontId="17" fillId="0" borderId="20" xfId="0" applyNumberFormat="1" applyFont="1" applyBorder="1" applyAlignment="1" applyProtection="1">
      <alignment vertical="center"/>
      <protection locked="0"/>
    </xf>
    <xf numFmtId="4" fontId="17" fillId="0" borderId="20" xfId="0" applyNumberFormat="1" applyFont="1" applyBorder="1" applyAlignment="1" applyProtection="1">
      <alignment vertical="center"/>
      <protection locked="0"/>
    </xf>
    <xf numFmtId="0" fontId="24" fillId="0" borderId="0" xfId="0" applyFont="1" applyAlignment="1">
      <alignment horizontal="left" vertical="center"/>
    </xf>
    <xf numFmtId="167" fontId="8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49" fontId="29" fillId="0" borderId="20" xfId="0" applyNumberFormat="1" applyFont="1" applyBorder="1" applyAlignment="1" applyProtection="1">
      <alignment horizontal="left" vertical="center" wrapText="1"/>
      <protection locked="0"/>
    </xf>
    <xf numFmtId="0" fontId="29" fillId="0" borderId="20" xfId="0" applyFont="1" applyBorder="1" applyAlignment="1" applyProtection="1">
      <alignment horizontal="left" vertical="center" wrapText="1"/>
      <protection locked="0"/>
    </xf>
    <xf numFmtId="0" fontId="29" fillId="0" borderId="20" xfId="0" applyFont="1" applyBorder="1" applyAlignment="1" applyProtection="1">
      <alignment horizontal="center" vertical="center" wrapText="1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49" fontId="25" fillId="0" borderId="20" xfId="0" applyNumberFormat="1" applyFont="1" applyBorder="1" applyAlignment="1" applyProtection="1">
      <alignment horizontal="left" vertical="center" wrapText="1"/>
      <protection locked="0"/>
    </xf>
    <xf numFmtId="0" fontId="25" fillId="0" borderId="20" xfId="0" applyFont="1" applyBorder="1" applyAlignment="1" applyProtection="1">
      <alignment horizontal="left" vertical="center" wrapText="1"/>
      <protection locked="0"/>
    </xf>
    <xf numFmtId="0" fontId="25" fillId="0" borderId="20" xfId="0" applyFont="1" applyBorder="1" applyAlignment="1" applyProtection="1">
      <alignment horizontal="center" vertical="center" wrapText="1"/>
      <protection locked="0"/>
    </xf>
    <xf numFmtId="167" fontId="25" fillId="0" borderId="20" xfId="0" applyNumberFormat="1" applyFont="1" applyBorder="1" applyAlignment="1" applyProtection="1">
      <alignment vertical="center"/>
      <protection locked="0"/>
    </xf>
    <xf numFmtId="4" fontId="25" fillId="0" borderId="20" xfId="0" applyNumberFormat="1" applyFont="1" applyBorder="1" applyAlignment="1" applyProtection="1">
      <alignment vertical="center"/>
      <protection locked="0"/>
    </xf>
    <xf numFmtId="167" fontId="29" fillId="0" borderId="20" xfId="0" applyNumberFormat="1" applyFont="1" applyBorder="1" applyAlignment="1" applyProtection="1">
      <alignment vertical="center"/>
      <protection locked="0"/>
    </xf>
    <xf numFmtId="4" fontId="29" fillId="0" borderId="20" xfId="0" applyNumberFormat="1" applyFont="1" applyBorder="1" applyAlignment="1" applyProtection="1">
      <alignment vertical="center"/>
      <protection locked="0"/>
    </xf>
    <xf numFmtId="49" fontId="27" fillId="0" borderId="20" xfId="0" applyNumberFormat="1" applyFont="1" applyBorder="1" applyAlignment="1" applyProtection="1">
      <alignment horizontal="left" vertical="center" wrapText="1"/>
      <protection locked="0"/>
    </xf>
    <xf numFmtId="0" fontId="27" fillId="0" borderId="20" xfId="0" applyFont="1" applyBorder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/>
    <xf numFmtId="0" fontId="3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1"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H182"/>
  <sheetViews>
    <sheetView showGridLines="0" tabSelected="1" view="pageBreakPreview" zoomScale="120" zoomScaleNormal="120" zoomScaleSheetLayoutView="120" workbookViewId="0">
      <selection activeCell="C182" sqref="C182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10.83203125" hidden="1" customWidth="1"/>
    <col min="13" max="13" width="9.33203125" hidden="1"/>
    <col min="14" max="19" width="14.1640625" hidden="1" customWidth="1"/>
    <col min="20" max="20" width="16.33203125" hidden="1" customWidth="1"/>
    <col min="21" max="21" width="15" customWidth="1"/>
    <col min="22" max="22" width="16.33203125" customWidth="1"/>
    <col min="23" max="23" width="11" customWidth="1"/>
    <col min="24" max="24" width="15" customWidth="1"/>
    <col min="25" max="25" width="16.33203125" customWidth="1"/>
    <col min="26" max="33" width="9.33203125" customWidth="1"/>
    <col min="35" max="37" width="0" hidden="1" customWidth="1"/>
    <col min="38" max="60" width="9.33203125" hidden="1" customWidth="1"/>
    <col min="61" max="61" width="0" hidden="1" customWidth="1"/>
  </cols>
  <sheetData>
    <row r="2" spans="2:40" ht="36.950000000000003" customHeight="1" x14ac:dyDescent="0.2">
      <c r="L2" s="136"/>
      <c r="M2" s="136"/>
      <c r="N2" s="136"/>
      <c r="O2" s="136"/>
      <c r="P2" s="136"/>
      <c r="Q2" s="136"/>
      <c r="R2" s="136"/>
      <c r="S2" s="136"/>
      <c r="T2" s="136"/>
      <c r="AN2" s="10" t="s">
        <v>2</v>
      </c>
    </row>
    <row r="3" spans="2:40" ht="6.95" customHeight="1" x14ac:dyDescent="0.2">
      <c r="B3" s="11"/>
      <c r="C3" s="12"/>
      <c r="D3" s="12"/>
      <c r="E3" s="12"/>
      <c r="F3" s="12"/>
      <c r="G3" s="12"/>
      <c r="H3" s="12"/>
      <c r="I3" s="12"/>
      <c r="J3" s="12"/>
      <c r="K3" s="12"/>
      <c r="AN3" s="10" t="s">
        <v>42</v>
      </c>
    </row>
    <row r="4" spans="2:40" ht="24.95" customHeight="1" x14ac:dyDescent="0.2">
      <c r="B4" s="13"/>
      <c r="D4" s="14" t="s">
        <v>43</v>
      </c>
      <c r="L4" s="40" t="s">
        <v>3</v>
      </c>
      <c r="AN4" s="10" t="s">
        <v>1</v>
      </c>
    </row>
    <row r="5" spans="2:40" ht="6.95" customHeight="1" x14ac:dyDescent="0.2">
      <c r="B5" s="13"/>
    </row>
    <row r="6" spans="2:40" s="1" customFormat="1" ht="12" customHeight="1" x14ac:dyDescent="0.2">
      <c r="B6" s="18"/>
      <c r="D6" s="16" t="s">
        <v>4</v>
      </c>
    </row>
    <row r="7" spans="2:40" s="1" customFormat="1" ht="16.5" customHeight="1" x14ac:dyDescent="0.2">
      <c r="B7" s="18"/>
      <c r="E7" s="137" t="s">
        <v>239</v>
      </c>
      <c r="F7" s="135"/>
      <c r="G7" s="135"/>
      <c r="H7" s="135"/>
    </row>
    <row r="8" spans="2:40" s="1" customFormat="1" x14ac:dyDescent="0.2">
      <c r="B8" s="18"/>
    </row>
    <row r="9" spans="2:40" s="1" customFormat="1" ht="12" customHeight="1" x14ac:dyDescent="0.2">
      <c r="B9" s="18"/>
      <c r="D9" s="16" t="s">
        <v>5</v>
      </c>
      <c r="F9" s="15" t="s">
        <v>0</v>
      </c>
      <c r="I9" s="16" t="s">
        <v>6</v>
      </c>
      <c r="J9" s="15" t="s">
        <v>0</v>
      </c>
    </row>
    <row r="10" spans="2:40" s="1" customFormat="1" ht="12" customHeight="1" x14ac:dyDescent="0.2">
      <c r="B10" s="18"/>
      <c r="D10" s="16" t="s">
        <v>7</v>
      </c>
      <c r="F10" s="15" t="s">
        <v>8</v>
      </c>
      <c r="I10" s="16" t="s">
        <v>9</v>
      </c>
      <c r="J10" s="29"/>
    </row>
    <row r="11" spans="2:40" s="1" customFormat="1" ht="10.9" customHeight="1" x14ac:dyDescent="0.2">
      <c r="B11" s="18"/>
    </row>
    <row r="12" spans="2:40" s="1" customFormat="1" ht="12" customHeight="1" x14ac:dyDescent="0.2">
      <c r="B12" s="18"/>
      <c r="D12" s="16" t="s">
        <v>10</v>
      </c>
      <c r="I12" s="16" t="s">
        <v>11</v>
      </c>
      <c r="J12" s="15"/>
    </row>
    <row r="13" spans="2:40" s="1" customFormat="1" ht="18" customHeight="1" x14ac:dyDescent="0.2">
      <c r="B13" s="18"/>
      <c r="E13" s="133" t="s">
        <v>238</v>
      </c>
      <c r="I13" s="16" t="s">
        <v>12</v>
      </c>
      <c r="J13" s="15"/>
    </row>
    <row r="14" spans="2:40" s="1" customFormat="1" ht="6.95" customHeight="1" x14ac:dyDescent="0.2">
      <c r="B14" s="18"/>
    </row>
    <row r="15" spans="2:40" s="1" customFormat="1" ht="12" customHeight="1" x14ac:dyDescent="0.2">
      <c r="B15" s="18"/>
      <c r="D15" s="16" t="s">
        <v>13</v>
      </c>
      <c r="I15" s="16" t="s">
        <v>11</v>
      </c>
      <c r="J15" s="15"/>
    </row>
    <row r="16" spans="2:40" s="1" customFormat="1" ht="18" customHeight="1" x14ac:dyDescent="0.2">
      <c r="B16" s="18"/>
      <c r="E16" s="138"/>
      <c r="F16" s="138"/>
      <c r="G16" s="138"/>
      <c r="H16" s="138"/>
      <c r="I16" s="16" t="s">
        <v>12</v>
      </c>
      <c r="J16" s="15"/>
    </row>
    <row r="17" spans="2:11" s="1" customFormat="1" ht="6.95" customHeight="1" x14ac:dyDescent="0.2">
      <c r="B17" s="18"/>
    </row>
    <row r="18" spans="2:11" s="1" customFormat="1" ht="12" customHeight="1" x14ac:dyDescent="0.2">
      <c r="B18" s="18"/>
      <c r="D18" s="16" t="s">
        <v>14</v>
      </c>
      <c r="I18" s="16" t="s">
        <v>11</v>
      </c>
      <c r="J18" s="15"/>
    </row>
    <row r="19" spans="2:11" s="1" customFormat="1" ht="18" customHeight="1" x14ac:dyDescent="0.2">
      <c r="B19" s="18"/>
      <c r="E19" s="15"/>
      <c r="I19" s="16" t="s">
        <v>12</v>
      </c>
      <c r="J19" s="15"/>
    </row>
    <row r="20" spans="2:11" s="1" customFormat="1" ht="6.95" customHeight="1" x14ac:dyDescent="0.2">
      <c r="B20" s="18"/>
    </row>
    <row r="21" spans="2:11" s="1" customFormat="1" ht="12" customHeight="1" x14ac:dyDescent="0.2">
      <c r="B21" s="18"/>
      <c r="D21" s="16" t="s">
        <v>15</v>
      </c>
      <c r="I21" s="16" t="s">
        <v>11</v>
      </c>
      <c r="J21" s="15"/>
    </row>
    <row r="22" spans="2:11" s="1" customFormat="1" ht="18" customHeight="1" x14ac:dyDescent="0.2">
      <c r="B22" s="18"/>
      <c r="E22" s="15"/>
      <c r="I22" s="16" t="s">
        <v>12</v>
      </c>
      <c r="J22" s="15"/>
    </row>
    <row r="23" spans="2:11" s="1" customFormat="1" ht="6.95" customHeight="1" x14ac:dyDescent="0.2">
      <c r="B23" s="18"/>
    </row>
    <row r="24" spans="2:11" s="1" customFormat="1" ht="12" customHeight="1" x14ac:dyDescent="0.2">
      <c r="B24" s="18"/>
      <c r="D24" s="16" t="s">
        <v>17</v>
      </c>
    </row>
    <row r="25" spans="2:11" s="2" customFormat="1" ht="16.5" customHeight="1" x14ac:dyDescent="0.2">
      <c r="B25" s="41"/>
      <c r="E25" s="139" t="s">
        <v>0</v>
      </c>
      <c r="F25" s="139"/>
      <c r="G25" s="139"/>
      <c r="H25" s="139"/>
    </row>
    <row r="26" spans="2:11" s="1" customFormat="1" ht="6.95" customHeight="1" x14ac:dyDescent="0.2">
      <c r="B26" s="18"/>
    </row>
    <row r="27" spans="2:11" s="1" customFormat="1" ht="6.95" customHeight="1" x14ac:dyDescent="0.2">
      <c r="B27" s="18"/>
      <c r="D27" s="30"/>
      <c r="E27" s="30"/>
      <c r="F27" s="30"/>
      <c r="G27" s="30"/>
      <c r="H27" s="30"/>
      <c r="I27" s="30"/>
      <c r="J27" s="30"/>
      <c r="K27" s="30"/>
    </row>
    <row r="28" spans="2:11" s="1" customFormat="1" ht="25.35" customHeight="1" x14ac:dyDescent="0.2">
      <c r="B28" s="18"/>
      <c r="D28" s="42" t="s">
        <v>18</v>
      </c>
      <c r="J28" s="38">
        <f>ROUND(J120, 2)</f>
        <v>0</v>
      </c>
    </row>
    <row r="29" spans="2:11" s="1" customFormat="1" ht="6.95" customHeight="1" x14ac:dyDescent="0.2">
      <c r="B29" s="18"/>
      <c r="D29" s="30"/>
      <c r="E29" s="30"/>
      <c r="F29" s="30"/>
      <c r="G29" s="30"/>
      <c r="H29" s="30"/>
      <c r="I29" s="30"/>
      <c r="J29" s="30"/>
      <c r="K29" s="30"/>
    </row>
    <row r="30" spans="2:11" s="1" customFormat="1" ht="14.45" customHeight="1" x14ac:dyDescent="0.2">
      <c r="B30" s="18"/>
      <c r="F30" s="20" t="s">
        <v>20</v>
      </c>
      <c r="I30" s="20" t="s">
        <v>19</v>
      </c>
      <c r="J30" s="20" t="s">
        <v>21</v>
      </c>
    </row>
    <row r="31" spans="2:11" s="1" customFormat="1" ht="14.45" customHeight="1" x14ac:dyDescent="0.2">
      <c r="B31" s="18"/>
      <c r="D31" s="31" t="s">
        <v>22</v>
      </c>
      <c r="E31" s="21" t="s">
        <v>23</v>
      </c>
      <c r="F31" s="43">
        <f>ROUND((SUM(AY120:AY181)),  2)</f>
        <v>0</v>
      </c>
      <c r="G31" s="44"/>
      <c r="H31" s="44"/>
      <c r="I31" s="45">
        <v>0.23</v>
      </c>
      <c r="J31" s="43">
        <f>ROUND(((SUM(AY120:AY181))*I31),  2)</f>
        <v>0</v>
      </c>
    </row>
    <row r="32" spans="2:11" s="1" customFormat="1" ht="14.45" customHeight="1" x14ac:dyDescent="0.2">
      <c r="B32" s="18"/>
      <c r="E32" s="21" t="s">
        <v>24</v>
      </c>
      <c r="F32" s="46">
        <f>ROUND((SUM(AZ120:AZ181)),  2)</f>
        <v>0</v>
      </c>
      <c r="I32" s="47">
        <v>0.23</v>
      </c>
      <c r="J32" s="46">
        <f>ROUND(((SUM(AZ120:AZ181))*I32),  2)</f>
        <v>0</v>
      </c>
    </row>
    <row r="33" spans="2:11" s="1" customFormat="1" ht="14.45" hidden="1" customHeight="1" x14ac:dyDescent="0.2">
      <c r="B33" s="18"/>
      <c r="E33" s="16" t="s">
        <v>25</v>
      </c>
      <c r="F33" s="46">
        <f>ROUND((SUM(BA120:BA181)),  2)</f>
        <v>0</v>
      </c>
      <c r="I33" s="47">
        <v>0.23</v>
      </c>
      <c r="J33" s="46">
        <f>0</f>
        <v>0</v>
      </c>
    </row>
    <row r="34" spans="2:11" s="1" customFormat="1" ht="14.45" hidden="1" customHeight="1" x14ac:dyDescent="0.2">
      <c r="B34" s="18"/>
      <c r="E34" s="16" t="s">
        <v>26</v>
      </c>
      <c r="F34" s="46">
        <f>ROUND((SUM(BB120:BB181)),  2)</f>
        <v>0</v>
      </c>
      <c r="I34" s="47">
        <v>0.23</v>
      </c>
      <c r="J34" s="46">
        <f>0</f>
        <v>0</v>
      </c>
    </row>
    <row r="35" spans="2:11" s="1" customFormat="1" ht="14.45" hidden="1" customHeight="1" x14ac:dyDescent="0.2">
      <c r="B35" s="18"/>
      <c r="E35" s="21" t="s">
        <v>27</v>
      </c>
      <c r="F35" s="43">
        <f>ROUND((SUM(BC120:BC181)),  2)</f>
        <v>0</v>
      </c>
      <c r="G35" s="44"/>
      <c r="H35" s="44"/>
      <c r="I35" s="45">
        <v>0</v>
      </c>
      <c r="J35" s="43">
        <f>0</f>
        <v>0</v>
      </c>
    </row>
    <row r="36" spans="2:11" s="1" customFormat="1" ht="6.95" customHeight="1" x14ac:dyDescent="0.2">
      <c r="B36" s="18"/>
    </row>
    <row r="37" spans="2:11" s="1" customFormat="1" ht="25.35" customHeight="1" x14ac:dyDescent="0.2">
      <c r="B37" s="18"/>
      <c r="C37" s="39"/>
      <c r="D37" s="48" t="s">
        <v>28</v>
      </c>
      <c r="E37" s="32"/>
      <c r="F37" s="32"/>
      <c r="G37" s="49" t="s">
        <v>29</v>
      </c>
      <c r="H37" s="50" t="s">
        <v>30</v>
      </c>
      <c r="I37" s="32"/>
      <c r="J37" s="51">
        <f>SUM(J28:J35)</f>
        <v>0</v>
      </c>
      <c r="K37" s="52"/>
    </row>
    <row r="38" spans="2:11" s="1" customFormat="1" ht="14.45" customHeight="1" x14ac:dyDescent="0.2">
      <c r="B38" s="18"/>
    </row>
    <row r="39" spans="2:11" ht="14.45" customHeight="1" x14ac:dyDescent="0.2">
      <c r="B39" s="13"/>
    </row>
    <row r="40" spans="2:11" ht="14.45" customHeight="1" x14ac:dyDescent="0.2">
      <c r="B40" s="13"/>
    </row>
    <row r="41" spans="2:11" ht="14.45" customHeight="1" x14ac:dyDescent="0.2">
      <c r="B41" s="13"/>
    </row>
    <row r="42" spans="2:11" ht="14.45" customHeight="1" x14ac:dyDescent="0.2">
      <c r="B42" s="13"/>
    </row>
    <row r="43" spans="2:11" ht="14.45" customHeight="1" x14ac:dyDescent="0.2">
      <c r="B43" s="13"/>
    </row>
    <row r="44" spans="2:11" ht="14.45" customHeight="1" x14ac:dyDescent="0.2">
      <c r="B44" s="13"/>
    </row>
    <row r="45" spans="2:11" ht="14.45" customHeight="1" x14ac:dyDescent="0.2">
      <c r="B45" s="13"/>
    </row>
    <row r="46" spans="2:11" ht="14.45" customHeight="1" x14ac:dyDescent="0.2">
      <c r="B46" s="13"/>
    </row>
    <row r="47" spans="2:11" ht="14.45" customHeight="1" x14ac:dyDescent="0.2">
      <c r="B47" s="13"/>
    </row>
    <row r="48" spans="2:11" ht="14.45" customHeight="1" x14ac:dyDescent="0.2">
      <c r="B48" s="13"/>
    </row>
    <row r="49" spans="2:11" ht="14.45" customHeight="1" x14ac:dyDescent="0.2">
      <c r="B49" s="13"/>
    </row>
    <row r="50" spans="2:11" s="1" customFormat="1" ht="14.45" customHeight="1" x14ac:dyDescent="0.2">
      <c r="B50" s="18"/>
      <c r="D50" s="22" t="s">
        <v>31</v>
      </c>
      <c r="E50" s="23"/>
      <c r="F50" s="23"/>
      <c r="G50" s="22" t="s">
        <v>32</v>
      </c>
      <c r="H50" s="23"/>
      <c r="I50" s="23"/>
      <c r="J50" s="23"/>
      <c r="K50" s="23"/>
    </row>
    <row r="51" spans="2:11" x14ac:dyDescent="0.2">
      <c r="B51" s="13"/>
    </row>
    <row r="52" spans="2:11" x14ac:dyDescent="0.2">
      <c r="B52" s="13"/>
    </row>
    <row r="53" spans="2:11" x14ac:dyDescent="0.2">
      <c r="B53" s="13"/>
    </row>
    <row r="54" spans="2:11" x14ac:dyDescent="0.2">
      <c r="B54" s="13"/>
    </row>
    <row r="55" spans="2:11" x14ac:dyDescent="0.2">
      <c r="B55" s="13"/>
    </row>
    <row r="56" spans="2:11" x14ac:dyDescent="0.2">
      <c r="B56" s="13"/>
    </row>
    <row r="57" spans="2:11" x14ac:dyDescent="0.2">
      <c r="B57" s="13"/>
    </row>
    <row r="58" spans="2:11" x14ac:dyDescent="0.2">
      <c r="B58" s="13"/>
    </row>
    <row r="59" spans="2:11" x14ac:dyDescent="0.2">
      <c r="B59" s="13"/>
    </row>
    <row r="60" spans="2:11" x14ac:dyDescent="0.2">
      <c r="B60" s="13"/>
    </row>
    <row r="61" spans="2:11" s="1" customFormat="1" ht="12.75" x14ac:dyDescent="0.2">
      <c r="B61" s="18"/>
      <c r="D61" s="24" t="s">
        <v>33</v>
      </c>
      <c r="E61" s="19"/>
      <c r="F61" s="53" t="s">
        <v>34</v>
      </c>
      <c r="G61" s="24" t="s">
        <v>33</v>
      </c>
      <c r="H61" s="19"/>
      <c r="I61" s="19"/>
      <c r="J61" s="54" t="s">
        <v>34</v>
      </c>
      <c r="K61" s="19"/>
    </row>
    <row r="62" spans="2:11" x14ac:dyDescent="0.2">
      <c r="B62" s="13"/>
    </row>
    <row r="63" spans="2:11" x14ac:dyDescent="0.2">
      <c r="B63" s="13"/>
    </row>
    <row r="64" spans="2:11" x14ac:dyDescent="0.2">
      <c r="B64" s="13"/>
    </row>
    <row r="65" spans="2:11" s="1" customFormat="1" ht="12.75" x14ac:dyDescent="0.2">
      <c r="B65" s="18"/>
      <c r="D65" s="22" t="s">
        <v>35</v>
      </c>
      <c r="E65" s="23"/>
      <c r="F65" s="23"/>
      <c r="G65" s="22" t="s">
        <v>36</v>
      </c>
      <c r="H65" s="23"/>
      <c r="I65" s="23"/>
      <c r="J65" s="23"/>
      <c r="K65" s="23"/>
    </row>
    <row r="66" spans="2:11" x14ac:dyDescent="0.2">
      <c r="B66" s="13"/>
    </row>
    <row r="67" spans="2:11" x14ac:dyDescent="0.2">
      <c r="B67" s="13"/>
    </row>
    <row r="68" spans="2:11" x14ac:dyDescent="0.2">
      <c r="B68" s="13"/>
    </row>
    <row r="69" spans="2:11" x14ac:dyDescent="0.2">
      <c r="B69" s="13"/>
    </row>
    <row r="70" spans="2:11" x14ac:dyDescent="0.2">
      <c r="B70" s="13"/>
    </row>
    <row r="71" spans="2:11" x14ac:dyDescent="0.2">
      <c r="B71" s="13"/>
    </row>
    <row r="72" spans="2:11" x14ac:dyDescent="0.2">
      <c r="B72" s="13"/>
    </row>
    <row r="73" spans="2:11" x14ac:dyDescent="0.2">
      <c r="B73" s="13"/>
    </row>
    <row r="74" spans="2:11" x14ac:dyDescent="0.2">
      <c r="B74" s="13"/>
    </row>
    <row r="75" spans="2:11" x14ac:dyDescent="0.2">
      <c r="B75" s="13"/>
    </row>
    <row r="76" spans="2:11" s="1" customFormat="1" ht="12.75" x14ac:dyDescent="0.2">
      <c r="B76" s="18"/>
      <c r="D76" s="24" t="s">
        <v>33</v>
      </c>
      <c r="E76" s="19"/>
      <c r="F76" s="53" t="s">
        <v>34</v>
      </c>
      <c r="G76" s="24" t="s">
        <v>33</v>
      </c>
      <c r="H76" s="19"/>
      <c r="I76" s="19"/>
      <c r="J76" s="54" t="s">
        <v>34</v>
      </c>
      <c r="K76" s="19"/>
    </row>
    <row r="77" spans="2:11" s="1" customFormat="1" ht="14.45" customHeight="1" x14ac:dyDescent="0.2">
      <c r="B77" s="25"/>
      <c r="C77" s="26"/>
      <c r="D77" s="26"/>
      <c r="E77" s="26"/>
      <c r="F77" s="26"/>
      <c r="G77" s="26"/>
      <c r="H77" s="26"/>
      <c r="I77" s="26"/>
      <c r="J77" s="26"/>
      <c r="K77" s="26"/>
    </row>
    <row r="81" spans="2:41" s="1" customFormat="1" ht="6.95" customHeight="1" x14ac:dyDescent="0.2">
      <c r="B81" s="27"/>
      <c r="C81" s="28"/>
      <c r="D81" s="28"/>
      <c r="E81" s="28"/>
      <c r="F81" s="28"/>
      <c r="G81" s="28"/>
      <c r="H81" s="28"/>
      <c r="I81" s="28"/>
      <c r="J81" s="28"/>
      <c r="K81" s="28"/>
    </row>
    <row r="82" spans="2:41" s="1" customFormat="1" ht="24.95" customHeight="1" x14ac:dyDescent="0.2">
      <c r="B82" s="18"/>
      <c r="C82" s="14" t="s">
        <v>44</v>
      </c>
    </row>
    <row r="83" spans="2:41" s="1" customFormat="1" ht="6.95" customHeight="1" x14ac:dyDescent="0.2">
      <c r="B83" s="18"/>
    </row>
    <row r="84" spans="2:41" s="1" customFormat="1" ht="12" customHeight="1" x14ac:dyDescent="0.2">
      <c r="B84" s="18"/>
      <c r="C84" s="16" t="s">
        <v>4</v>
      </c>
    </row>
    <row r="85" spans="2:41" s="1" customFormat="1" ht="16.5" customHeight="1" x14ac:dyDescent="0.2">
      <c r="B85" s="18"/>
      <c r="E85" s="134" t="str">
        <f>E7</f>
        <v>Oprava oplotenia perimetra</v>
      </c>
      <c r="F85" s="135"/>
      <c r="G85" s="135"/>
      <c r="H85" s="135"/>
    </row>
    <row r="86" spans="2:41" s="1" customFormat="1" ht="6.95" customHeight="1" x14ac:dyDescent="0.2">
      <c r="B86" s="18"/>
    </row>
    <row r="87" spans="2:41" s="1" customFormat="1" ht="12" customHeight="1" x14ac:dyDescent="0.2">
      <c r="B87" s="18"/>
      <c r="C87" s="16" t="s">
        <v>7</v>
      </c>
      <c r="F87" s="15" t="str">
        <f>F10</f>
        <v>Košice</v>
      </c>
      <c r="I87" s="16" t="s">
        <v>9</v>
      </c>
      <c r="J87" s="29" t="str">
        <f>IF(J10="","",J10)</f>
        <v/>
      </c>
    </row>
    <row r="88" spans="2:41" s="1" customFormat="1" ht="6.95" customHeight="1" x14ac:dyDescent="0.2">
      <c r="B88" s="18"/>
    </row>
    <row r="89" spans="2:41" s="1" customFormat="1" ht="15.2" customHeight="1" x14ac:dyDescent="0.2">
      <c r="B89" s="18"/>
      <c r="C89" s="16" t="s">
        <v>10</v>
      </c>
      <c r="F89" s="15" t="str">
        <f>E13</f>
        <v>MH Teplárenský holding, a.s</v>
      </c>
      <c r="I89" s="16" t="s">
        <v>14</v>
      </c>
      <c r="J89" s="17"/>
    </row>
    <row r="90" spans="2:41" s="1" customFormat="1" ht="15.2" customHeight="1" x14ac:dyDescent="0.2">
      <c r="B90" s="18"/>
      <c r="C90" s="16" t="s">
        <v>13</v>
      </c>
      <c r="F90" s="15" t="str">
        <f>IF(E16="","",E16)</f>
        <v/>
      </c>
      <c r="I90" s="16" t="s">
        <v>15</v>
      </c>
      <c r="J90" s="17"/>
    </row>
    <row r="91" spans="2:41" s="1" customFormat="1" ht="10.35" customHeight="1" x14ac:dyDescent="0.2">
      <c r="B91" s="18"/>
    </row>
    <row r="92" spans="2:41" s="1" customFormat="1" ht="29.25" customHeight="1" x14ac:dyDescent="0.2">
      <c r="B92" s="18"/>
      <c r="C92" s="55" t="s">
        <v>45</v>
      </c>
      <c r="D92" s="39"/>
      <c r="E92" s="39"/>
      <c r="F92" s="39"/>
      <c r="G92" s="39"/>
      <c r="H92" s="39"/>
      <c r="I92" s="39"/>
      <c r="J92" s="56" t="s">
        <v>46</v>
      </c>
      <c r="K92" s="39"/>
    </row>
    <row r="93" spans="2:41" s="1" customFormat="1" ht="10.35" customHeight="1" x14ac:dyDescent="0.2">
      <c r="B93" s="18"/>
    </row>
    <row r="94" spans="2:41" s="1" customFormat="1" ht="22.9" customHeight="1" x14ac:dyDescent="0.2">
      <c r="B94" s="18"/>
      <c r="C94" s="57" t="s">
        <v>47</v>
      </c>
      <c r="J94" s="38">
        <f>J120</f>
        <v>0</v>
      </c>
      <c r="AO94" s="10" t="s">
        <v>48</v>
      </c>
    </row>
    <row r="95" spans="2:41" s="3" customFormat="1" ht="24.95" customHeight="1" x14ac:dyDescent="0.2">
      <c r="B95" s="58"/>
      <c r="D95" s="59" t="s">
        <v>49</v>
      </c>
      <c r="E95" s="60"/>
      <c r="F95" s="60"/>
      <c r="G95" s="60"/>
      <c r="H95" s="60"/>
      <c r="I95" s="60"/>
      <c r="J95" s="61">
        <f>J121</f>
        <v>0</v>
      </c>
    </row>
    <row r="96" spans="2:41" s="4" customFormat="1" ht="19.899999999999999" customHeight="1" x14ac:dyDescent="0.2">
      <c r="B96" s="62"/>
      <c r="D96" s="63" t="s">
        <v>50</v>
      </c>
      <c r="E96" s="64"/>
      <c r="F96" s="64"/>
      <c r="G96" s="64"/>
      <c r="H96" s="64"/>
      <c r="I96" s="64"/>
      <c r="J96" s="65">
        <f>J122</f>
        <v>0</v>
      </c>
    </row>
    <row r="97" spans="2:11" s="4" customFormat="1" ht="19.899999999999999" customHeight="1" x14ac:dyDescent="0.2">
      <c r="B97" s="62"/>
      <c r="D97" s="63" t="s">
        <v>51</v>
      </c>
      <c r="E97" s="64"/>
      <c r="F97" s="64"/>
      <c r="G97" s="64"/>
      <c r="H97" s="64"/>
      <c r="I97" s="64"/>
      <c r="J97" s="65">
        <f>J146</f>
        <v>0</v>
      </c>
    </row>
    <row r="98" spans="2:11" s="4" customFormat="1" ht="19.899999999999999" customHeight="1" x14ac:dyDescent="0.2">
      <c r="B98" s="62"/>
      <c r="D98" s="63" t="s">
        <v>52</v>
      </c>
      <c r="E98" s="64"/>
      <c r="F98" s="64"/>
      <c r="G98" s="64"/>
      <c r="H98" s="64"/>
      <c r="I98" s="64"/>
      <c r="J98" s="65">
        <f>J150</f>
        <v>0</v>
      </c>
    </row>
    <row r="99" spans="2:11" s="4" customFormat="1" ht="19.899999999999999" customHeight="1" x14ac:dyDescent="0.2">
      <c r="B99" s="62"/>
      <c r="D99" s="63" t="s">
        <v>53</v>
      </c>
      <c r="E99" s="64"/>
      <c r="F99" s="64"/>
      <c r="G99" s="64"/>
      <c r="H99" s="64"/>
      <c r="I99" s="64"/>
      <c r="J99" s="65">
        <f>J154</f>
        <v>0</v>
      </c>
    </row>
    <row r="100" spans="2:11" s="3" customFormat="1" ht="24.95" customHeight="1" x14ac:dyDescent="0.2">
      <c r="B100" s="58"/>
      <c r="D100" s="59" t="s">
        <v>54</v>
      </c>
      <c r="E100" s="60"/>
      <c r="F100" s="60"/>
      <c r="G100" s="60"/>
      <c r="H100" s="60"/>
      <c r="I100" s="60"/>
      <c r="J100" s="61">
        <f>J156</f>
        <v>0</v>
      </c>
    </row>
    <row r="101" spans="2:11" s="4" customFormat="1" ht="19.899999999999999" customHeight="1" x14ac:dyDescent="0.2">
      <c r="B101" s="62"/>
      <c r="D101" s="63" t="s">
        <v>55</v>
      </c>
      <c r="E101" s="64"/>
      <c r="F101" s="64"/>
      <c r="G101" s="64"/>
      <c r="H101" s="64"/>
      <c r="I101" s="64"/>
      <c r="J101" s="65">
        <f>J157</f>
        <v>0</v>
      </c>
    </row>
    <row r="102" spans="2:11" s="3" customFormat="1" ht="24.95" customHeight="1" x14ac:dyDescent="0.2">
      <c r="B102" s="58"/>
      <c r="D102" s="59" t="s">
        <v>56</v>
      </c>
      <c r="E102" s="60"/>
      <c r="F102" s="60"/>
      <c r="G102" s="60"/>
      <c r="H102" s="60"/>
      <c r="I102" s="60"/>
      <c r="J102" s="61">
        <f>J179</f>
        <v>0</v>
      </c>
    </row>
    <row r="103" spans="2:11" s="1" customFormat="1" ht="21.75" customHeight="1" x14ac:dyDescent="0.2">
      <c r="B103" s="18"/>
    </row>
    <row r="104" spans="2:11" s="1" customFormat="1" ht="6.95" customHeight="1" x14ac:dyDescent="0.2">
      <c r="B104" s="25"/>
      <c r="C104" s="26"/>
      <c r="D104" s="26"/>
      <c r="E104" s="26"/>
      <c r="F104" s="26"/>
      <c r="G104" s="26"/>
      <c r="H104" s="26"/>
      <c r="I104" s="26"/>
      <c r="J104" s="26"/>
      <c r="K104" s="26"/>
    </row>
    <row r="108" spans="2:11" s="1" customFormat="1" ht="6.95" customHeight="1" x14ac:dyDescent="0.2">
      <c r="B108" s="27"/>
      <c r="C108" s="28"/>
      <c r="D108" s="28"/>
      <c r="E108" s="28"/>
      <c r="F108" s="28"/>
      <c r="G108" s="28"/>
      <c r="H108" s="28"/>
      <c r="I108" s="28"/>
      <c r="J108" s="28"/>
      <c r="K108" s="28"/>
    </row>
    <row r="109" spans="2:11" s="1" customFormat="1" ht="24.95" customHeight="1" x14ac:dyDescent="0.2">
      <c r="B109" s="18"/>
      <c r="C109" s="14" t="s">
        <v>57</v>
      </c>
    </row>
    <row r="110" spans="2:11" s="1" customFormat="1" ht="6.95" customHeight="1" x14ac:dyDescent="0.2">
      <c r="B110" s="18"/>
    </row>
    <row r="111" spans="2:11" s="1" customFormat="1" ht="12" customHeight="1" x14ac:dyDescent="0.2">
      <c r="B111" s="18"/>
      <c r="C111" s="16" t="s">
        <v>4</v>
      </c>
    </row>
    <row r="112" spans="2:11" s="1" customFormat="1" ht="16.5" customHeight="1" x14ac:dyDescent="0.2">
      <c r="B112" s="18"/>
      <c r="E112" s="134" t="str">
        <f>E7</f>
        <v>Oprava oplotenia perimetra</v>
      </c>
      <c r="F112" s="135"/>
      <c r="G112" s="135"/>
      <c r="H112" s="135"/>
    </row>
    <row r="113" spans="2:59" s="1" customFormat="1" ht="6.95" customHeight="1" x14ac:dyDescent="0.2">
      <c r="B113" s="18"/>
    </row>
    <row r="114" spans="2:59" s="1" customFormat="1" ht="12" customHeight="1" x14ac:dyDescent="0.2">
      <c r="B114" s="18"/>
      <c r="C114" s="16" t="s">
        <v>7</v>
      </c>
      <c r="F114" s="15" t="str">
        <f>F10</f>
        <v>Košice</v>
      </c>
      <c r="I114" s="16" t="s">
        <v>9</v>
      </c>
      <c r="J114" s="29" t="str">
        <f>IF(J10="","",J10)</f>
        <v/>
      </c>
    </row>
    <row r="115" spans="2:59" s="1" customFormat="1" ht="6.95" customHeight="1" x14ac:dyDescent="0.2">
      <c r="B115" s="18"/>
    </row>
    <row r="116" spans="2:59" s="1" customFormat="1" ht="15.2" customHeight="1" x14ac:dyDescent="0.2">
      <c r="B116" s="18"/>
      <c r="C116" s="16" t="s">
        <v>10</v>
      </c>
      <c r="F116" s="15" t="str">
        <f>E13</f>
        <v>MH Teplárenský holding, a.s</v>
      </c>
      <c r="I116" s="16" t="s">
        <v>14</v>
      </c>
      <c r="J116" s="17"/>
    </row>
    <row r="117" spans="2:59" s="1" customFormat="1" ht="15.2" customHeight="1" x14ac:dyDescent="0.2">
      <c r="B117" s="18"/>
      <c r="C117" s="16" t="s">
        <v>13</v>
      </c>
      <c r="F117" s="15" t="str">
        <f>IF(E16="","",E16)</f>
        <v/>
      </c>
      <c r="I117" s="16" t="s">
        <v>15</v>
      </c>
      <c r="J117" s="17"/>
    </row>
    <row r="118" spans="2:59" s="1" customFormat="1" ht="10.35" customHeight="1" x14ac:dyDescent="0.2">
      <c r="B118" s="18"/>
    </row>
    <row r="119" spans="2:59" s="5" customFormat="1" ht="29.25" customHeight="1" x14ac:dyDescent="0.2">
      <c r="B119" s="66"/>
      <c r="C119" s="67" t="s">
        <v>58</v>
      </c>
      <c r="D119" s="68" t="s">
        <v>39</v>
      </c>
      <c r="E119" s="68" t="s">
        <v>37</v>
      </c>
      <c r="F119" s="68" t="s">
        <v>38</v>
      </c>
      <c r="G119" s="68" t="s">
        <v>59</v>
      </c>
      <c r="H119" s="68" t="s">
        <v>60</v>
      </c>
      <c r="I119" s="68" t="s">
        <v>61</v>
      </c>
      <c r="J119" s="69" t="s">
        <v>46</v>
      </c>
      <c r="K119" s="70" t="s">
        <v>62</v>
      </c>
      <c r="L119" s="33" t="s">
        <v>0</v>
      </c>
      <c r="M119" s="34" t="s">
        <v>22</v>
      </c>
      <c r="N119" s="34" t="s">
        <v>63</v>
      </c>
      <c r="O119" s="34" t="s">
        <v>64</v>
      </c>
      <c r="P119" s="34" t="s">
        <v>65</v>
      </c>
      <c r="Q119" s="34" t="s">
        <v>66</v>
      </c>
      <c r="R119" s="34" t="s">
        <v>67</v>
      </c>
      <c r="S119" s="35" t="s">
        <v>68</v>
      </c>
    </row>
    <row r="120" spans="2:59" s="1" customFormat="1" ht="22.9" customHeight="1" x14ac:dyDescent="0.25">
      <c r="B120" s="18"/>
      <c r="C120" s="37" t="s">
        <v>47</v>
      </c>
      <c r="J120" s="71">
        <f>BE120</f>
        <v>0</v>
      </c>
      <c r="L120" s="36"/>
      <c r="M120" s="30"/>
      <c r="N120" s="30"/>
      <c r="O120" s="72">
        <f>O121+O156+O179</f>
        <v>448.74615200000011</v>
      </c>
      <c r="P120" s="30"/>
      <c r="Q120" s="72">
        <f>Q121+Q156+Q179</f>
        <v>7.6211292800000008</v>
      </c>
      <c r="R120" s="30"/>
      <c r="S120" s="73">
        <f>S121+S156+S179</f>
        <v>0.65099999999999991</v>
      </c>
      <c r="AN120" s="10" t="s">
        <v>40</v>
      </c>
      <c r="AO120" s="10" t="s">
        <v>48</v>
      </c>
      <c r="BE120" s="74">
        <f>BE121+BE156+BE179</f>
        <v>0</v>
      </c>
    </row>
    <row r="121" spans="2:59" s="6" customFormat="1" ht="25.9" customHeight="1" x14ac:dyDescent="0.2">
      <c r="B121" s="75"/>
      <c r="D121" s="76" t="s">
        <v>40</v>
      </c>
      <c r="E121" s="77" t="s">
        <v>69</v>
      </c>
      <c r="F121" s="77" t="s">
        <v>70</v>
      </c>
      <c r="J121" s="78">
        <f>BE121</f>
        <v>0</v>
      </c>
      <c r="L121" s="79"/>
      <c r="O121" s="80">
        <f>O122+O146+O150+O154</f>
        <v>377.4150370000001</v>
      </c>
      <c r="Q121" s="80">
        <f>Q122+Q146+Q150+Q154</f>
        <v>7.0070289600000004</v>
      </c>
      <c r="S121" s="81">
        <f>S122+S146+S150+S154</f>
        <v>0</v>
      </c>
      <c r="AL121" s="76" t="s">
        <v>42</v>
      </c>
      <c r="AN121" s="82" t="s">
        <v>40</v>
      </c>
      <c r="AO121" s="82" t="s">
        <v>41</v>
      </c>
      <c r="AS121" s="76" t="s">
        <v>71</v>
      </c>
      <c r="BE121" s="83">
        <f>BE122+BE146+BE150+BE154</f>
        <v>0</v>
      </c>
    </row>
    <row r="122" spans="2:59" s="6" customFormat="1" ht="22.9" customHeight="1" x14ac:dyDescent="0.2">
      <c r="B122" s="75"/>
      <c r="D122" s="76" t="s">
        <v>40</v>
      </c>
      <c r="E122" s="84" t="s">
        <v>42</v>
      </c>
      <c r="F122" s="84" t="s">
        <v>72</v>
      </c>
      <c r="J122" s="85">
        <f>BE122</f>
        <v>0</v>
      </c>
      <c r="L122" s="79"/>
      <c r="O122" s="80">
        <f>SUM(O123:O137)</f>
        <v>343.73395200000004</v>
      </c>
      <c r="Q122" s="80">
        <f>SUM(Q123:Q137)</f>
        <v>0.84899999999999998</v>
      </c>
      <c r="S122" s="81">
        <f>SUM(S123:S137)</f>
        <v>0</v>
      </c>
      <c r="AL122" s="76" t="s">
        <v>42</v>
      </c>
      <c r="AN122" s="82" t="s">
        <v>40</v>
      </c>
      <c r="AO122" s="82" t="s">
        <v>42</v>
      </c>
      <c r="AS122" s="76" t="s">
        <v>71</v>
      </c>
      <c r="BE122" s="83">
        <f>SUM(BE123:BE144)</f>
        <v>0</v>
      </c>
    </row>
    <row r="123" spans="2:59" s="1" customFormat="1" ht="37.9" customHeight="1" x14ac:dyDescent="0.2">
      <c r="B123" s="86"/>
      <c r="C123" s="108" t="s">
        <v>42</v>
      </c>
      <c r="D123" s="108" t="s">
        <v>73</v>
      </c>
      <c r="E123" s="109" t="s">
        <v>74</v>
      </c>
      <c r="F123" s="110" t="s">
        <v>75</v>
      </c>
      <c r="G123" s="111" t="s">
        <v>76</v>
      </c>
      <c r="H123" s="112">
        <v>176</v>
      </c>
      <c r="I123" s="113"/>
      <c r="J123" s="113">
        <f>ROUND(I123*H123,2)</f>
        <v>0</v>
      </c>
      <c r="K123" s="95"/>
      <c r="L123" s="98" t="s">
        <v>0</v>
      </c>
      <c r="M123" s="99" t="s">
        <v>24</v>
      </c>
      <c r="N123" s="100">
        <v>0.01</v>
      </c>
      <c r="O123" s="100">
        <f>N123*H123</f>
        <v>1.76</v>
      </c>
      <c r="P123" s="100">
        <v>0</v>
      </c>
      <c r="Q123" s="100">
        <f>P123*H123</f>
        <v>0</v>
      </c>
      <c r="R123" s="100">
        <v>0</v>
      </c>
      <c r="S123" s="100">
        <f>R123*H123</f>
        <v>0</v>
      </c>
      <c r="T123" s="97"/>
      <c r="AL123" s="87" t="s">
        <v>77</v>
      </c>
      <c r="AN123" s="87" t="s">
        <v>73</v>
      </c>
      <c r="AO123" s="87" t="s">
        <v>78</v>
      </c>
      <c r="AS123" s="10" t="s">
        <v>71</v>
      </c>
      <c r="AY123" s="88">
        <f>IF(M123="základná",J123,0)</f>
        <v>0</v>
      </c>
      <c r="AZ123" s="88">
        <f>IF(M123="znížená",J123,0)</f>
        <v>0</v>
      </c>
      <c r="BA123" s="88">
        <f>IF(M123="zákl. prenesená",J123,0)</f>
        <v>0</v>
      </c>
      <c r="BB123" s="88">
        <f>IF(M123="zníž. prenesená",J123,0)</f>
        <v>0</v>
      </c>
      <c r="BC123" s="88">
        <f>IF(M123="nulová",J123,0)</f>
        <v>0</v>
      </c>
      <c r="BD123" s="10" t="s">
        <v>78</v>
      </c>
      <c r="BE123" s="88">
        <f>ROUND(I123*H123,2)</f>
        <v>0</v>
      </c>
      <c r="BF123" s="10" t="s">
        <v>77</v>
      </c>
      <c r="BG123" s="87" t="s">
        <v>79</v>
      </c>
    </row>
    <row r="124" spans="2:59" s="1" customFormat="1" ht="24.2" customHeight="1" x14ac:dyDescent="0.2">
      <c r="B124" s="86"/>
      <c r="C124" s="108" t="s">
        <v>78</v>
      </c>
      <c r="D124" s="108" t="s">
        <v>73</v>
      </c>
      <c r="E124" s="109" t="s">
        <v>81</v>
      </c>
      <c r="F124" s="110" t="s">
        <v>82</v>
      </c>
      <c r="G124" s="111" t="s">
        <v>76</v>
      </c>
      <c r="H124" s="112">
        <v>176</v>
      </c>
      <c r="I124" s="113"/>
      <c r="J124" s="113">
        <f>ROUND(I124*H124,2)</f>
        <v>0</v>
      </c>
      <c r="K124" s="95"/>
      <c r="L124" s="98" t="s">
        <v>0</v>
      </c>
      <c r="M124" s="99" t="s">
        <v>24</v>
      </c>
      <c r="N124" s="100">
        <v>0.16300000000000001</v>
      </c>
      <c r="O124" s="100">
        <f>N124*H124</f>
        <v>28.688000000000002</v>
      </c>
      <c r="P124" s="100">
        <v>0</v>
      </c>
      <c r="Q124" s="100">
        <f>P124*H124</f>
        <v>0</v>
      </c>
      <c r="R124" s="100">
        <v>0</v>
      </c>
      <c r="S124" s="100">
        <f>R124*H124</f>
        <v>0</v>
      </c>
      <c r="T124" s="97"/>
      <c r="AL124" s="87" t="s">
        <v>77</v>
      </c>
      <c r="AN124" s="87" t="s">
        <v>73</v>
      </c>
      <c r="AO124" s="87" t="s">
        <v>78</v>
      </c>
      <c r="AS124" s="10" t="s">
        <v>71</v>
      </c>
      <c r="AY124" s="88">
        <f>IF(M124="základná",J124,0)</f>
        <v>0</v>
      </c>
      <c r="AZ124" s="88">
        <f>IF(M124="znížená",J124,0)</f>
        <v>0</v>
      </c>
      <c r="BA124" s="88">
        <f>IF(M124="zákl. prenesená",J124,0)</f>
        <v>0</v>
      </c>
      <c r="BB124" s="88">
        <f>IF(M124="zníž. prenesená",J124,0)</f>
        <v>0</v>
      </c>
      <c r="BC124" s="88">
        <f>IF(M124="nulová",J124,0)</f>
        <v>0</v>
      </c>
      <c r="BD124" s="10" t="s">
        <v>78</v>
      </c>
      <c r="BE124" s="88">
        <f>ROUND(I124*H124,2)</f>
        <v>0</v>
      </c>
      <c r="BF124" s="10" t="s">
        <v>77</v>
      </c>
      <c r="BG124" s="87" t="s">
        <v>83</v>
      </c>
    </row>
    <row r="125" spans="2:59" s="1" customFormat="1" ht="21.75" customHeight="1" x14ac:dyDescent="0.2">
      <c r="B125" s="86"/>
      <c r="C125" s="108" t="s">
        <v>84</v>
      </c>
      <c r="D125" s="108" t="s">
        <v>73</v>
      </c>
      <c r="E125" s="109" t="s">
        <v>85</v>
      </c>
      <c r="F125" s="110" t="s">
        <v>86</v>
      </c>
      <c r="G125" s="111" t="s">
        <v>76</v>
      </c>
      <c r="H125" s="112">
        <v>176</v>
      </c>
      <c r="I125" s="113"/>
      <c r="J125" s="113">
        <f>ROUND(I125*H125,2)</f>
        <v>0</v>
      </c>
      <c r="K125" s="95"/>
      <c r="L125" s="98" t="s">
        <v>0</v>
      </c>
      <c r="M125" s="99" t="s">
        <v>24</v>
      </c>
      <c r="N125" s="100">
        <v>8.6999999999999994E-2</v>
      </c>
      <c r="O125" s="100">
        <f>N125*H125</f>
        <v>15.311999999999999</v>
      </c>
      <c r="P125" s="100">
        <v>0</v>
      </c>
      <c r="Q125" s="100">
        <f>P125*H125</f>
        <v>0</v>
      </c>
      <c r="R125" s="100">
        <v>0</v>
      </c>
      <c r="S125" s="100">
        <f>R125*H125</f>
        <v>0</v>
      </c>
      <c r="T125" s="97"/>
      <c r="AL125" s="87" t="s">
        <v>77</v>
      </c>
      <c r="AN125" s="87" t="s">
        <v>73</v>
      </c>
      <c r="AO125" s="87" t="s">
        <v>78</v>
      </c>
      <c r="AS125" s="10" t="s">
        <v>71</v>
      </c>
      <c r="AY125" s="88">
        <f>IF(M125="základná",J125,0)</f>
        <v>0</v>
      </c>
      <c r="AZ125" s="88">
        <f>IF(M125="znížená",J125,0)</f>
        <v>0</v>
      </c>
      <c r="BA125" s="88">
        <f>IF(M125="zákl. prenesená",J125,0)</f>
        <v>0</v>
      </c>
      <c r="BB125" s="88">
        <f>IF(M125="zníž. prenesená",J125,0)</f>
        <v>0</v>
      </c>
      <c r="BC125" s="88">
        <f>IF(M125="nulová",J125,0)</f>
        <v>0</v>
      </c>
      <c r="BD125" s="10" t="s">
        <v>78</v>
      </c>
      <c r="BE125" s="88">
        <f>ROUND(I125*H125,2)</f>
        <v>0</v>
      </c>
      <c r="BF125" s="10" t="s">
        <v>77</v>
      </c>
      <c r="BG125" s="87" t="s">
        <v>87</v>
      </c>
    </row>
    <row r="126" spans="2:59" s="1" customFormat="1" ht="42.75" customHeight="1" x14ac:dyDescent="0.2">
      <c r="B126" s="86"/>
      <c r="C126" s="108">
        <v>4</v>
      </c>
      <c r="D126" s="108" t="s">
        <v>73</v>
      </c>
      <c r="E126" s="109" t="s">
        <v>222</v>
      </c>
      <c r="F126" s="110" t="s">
        <v>223</v>
      </c>
      <c r="G126" s="111" t="s">
        <v>90</v>
      </c>
      <c r="H126" s="112">
        <v>1.6</v>
      </c>
      <c r="I126" s="113"/>
      <c r="J126" s="113">
        <f>ROUND(I126*H126,2)</f>
        <v>0</v>
      </c>
      <c r="K126" s="95"/>
      <c r="L126" s="98" t="s">
        <v>0</v>
      </c>
      <c r="M126" s="99" t="s">
        <v>24</v>
      </c>
      <c r="N126" s="100">
        <v>8.6999999999999994E-2</v>
      </c>
      <c r="O126" s="100">
        <f>N126*H126</f>
        <v>0.13919999999999999</v>
      </c>
      <c r="P126" s="100">
        <v>0</v>
      </c>
      <c r="Q126" s="100">
        <f>P126*H126</f>
        <v>0</v>
      </c>
      <c r="R126" s="100">
        <v>0</v>
      </c>
      <c r="S126" s="100">
        <f>R126*H126</f>
        <v>0</v>
      </c>
      <c r="T126" s="97"/>
      <c r="AL126" s="87" t="s">
        <v>77</v>
      </c>
      <c r="AN126" s="87" t="s">
        <v>73</v>
      </c>
      <c r="AO126" s="87" t="s">
        <v>78</v>
      </c>
      <c r="AS126" s="10" t="s">
        <v>71</v>
      </c>
      <c r="AY126" s="88">
        <f>IF(M126="základná",J126,0)</f>
        <v>0</v>
      </c>
      <c r="AZ126" s="88">
        <f>IF(M126="znížená",J126,0)</f>
        <v>0</v>
      </c>
      <c r="BA126" s="88">
        <f>IF(M126="zákl. prenesená",J126,0)</f>
        <v>0</v>
      </c>
      <c r="BB126" s="88">
        <f>IF(M126="zníž. prenesená",J126,0)</f>
        <v>0</v>
      </c>
      <c r="BC126" s="88">
        <f>IF(M126="nulová",J126,0)</f>
        <v>0</v>
      </c>
      <c r="BD126" s="10" t="s">
        <v>78</v>
      </c>
      <c r="BE126" s="88">
        <f>ROUND(I126*H126,2)</f>
        <v>0</v>
      </c>
      <c r="BF126" s="10" t="s">
        <v>77</v>
      </c>
      <c r="BG126" s="87" t="s">
        <v>87</v>
      </c>
    </row>
    <row r="127" spans="2:59" s="1" customFormat="1" ht="24.2" customHeight="1" x14ac:dyDescent="0.2">
      <c r="B127" s="86"/>
      <c r="C127" s="108">
        <v>5</v>
      </c>
      <c r="D127" s="108" t="s">
        <v>73</v>
      </c>
      <c r="E127" s="109" t="s">
        <v>88</v>
      </c>
      <c r="F127" s="110" t="s">
        <v>89</v>
      </c>
      <c r="G127" s="111" t="s">
        <v>90</v>
      </c>
      <c r="H127" s="112">
        <v>3.4560000000000013</v>
      </c>
      <c r="I127" s="113"/>
      <c r="J127" s="113">
        <f>ROUND(I127*H127,2)</f>
        <v>0</v>
      </c>
      <c r="K127" s="95"/>
      <c r="L127" s="98" t="s">
        <v>0</v>
      </c>
      <c r="M127" s="99" t="s">
        <v>24</v>
      </c>
      <c r="N127" s="100">
        <v>3.1739999999999999</v>
      </c>
      <c r="O127" s="100">
        <f>N127*H127</f>
        <v>10.969344000000003</v>
      </c>
      <c r="P127" s="100">
        <v>0</v>
      </c>
      <c r="Q127" s="100">
        <f>P127*H127</f>
        <v>0</v>
      </c>
      <c r="R127" s="100">
        <v>0</v>
      </c>
      <c r="S127" s="100">
        <f>R127*H127</f>
        <v>0</v>
      </c>
      <c r="T127" s="97"/>
      <c r="AL127" s="87" t="s">
        <v>77</v>
      </c>
      <c r="AN127" s="87" t="s">
        <v>73</v>
      </c>
      <c r="AO127" s="87" t="s">
        <v>78</v>
      </c>
      <c r="AS127" s="10" t="s">
        <v>71</v>
      </c>
      <c r="AY127" s="88">
        <f>IF(M127="základná",J127,0)</f>
        <v>0</v>
      </c>
      <c r="AZ127" s="88">
        <f>IF(M127="znížená",J127,0)</f>
        <v>0</v>
      </c>
      <c r="BA127" s="88">
        <f>IF(M127="zákl. prenesená",J127,0)</f>
        <v>0</v>
      </c>
      <c r="BB127" s="88">
        <f>IF(M127="zníž. prenesená",J127,0)</f>
        <v>0</v>
      </c>
      <c r="BC127" s="88">
        <f>IF(M127="nulová",J127,0)</f>
        <v>0</v>
      </c>
      <c r="BD127" s="10" t="s">
        <v>78</v>
      </c>
      <c r="BE127" s="88">
        <f>ROUND(I127*H127,2)</f>
        <v>0</v>
      </c>
      <c r="BF127" s="10" t="s">
        <v>77</v>
      </c>
      <c r="BG127" s="87" t="s">
        <v>91</v>
      </c>
    </row>
    <row r="128" spans="2:59" s="9" customFormat="1" x14ac:dyDescent="0.2">
      <c r="B128" s="93"/>
      <c r="D128" s="114"/>
      <c r="E128" s="94" t="s">
        <v>0</v>
      </c>
      <c r="F128" s="118" t="s">
        <v>212</v>
      </c>
      <c r="H128" s="94" t="s">
        <v>0</v>
      </c>
      <c r="L128" s="103"/>
      <c r="M128" s="103"/>
      <c r="N128" s="103"/>
      <c r="O128" s="103"/>
      <c r="P128" s="103"/>
      <c r="Q128" s="103"/>
      <c r="R128" s="103"/>
      <c r="S128" s="103"/>
      <c r="T128" s="103"/>
      <c r="AN128" s="94" t="s">
        <v>80</v>
      </c>
      <c r="AO128" s="94" t="s">
        <v>78</v>
      </c>
      <c r="AP128" s="9" t="s">
        <v>42</v>
      </c>
      <c r="AQ128" s="9" t="s">
        <v>16</v>
      </c>
      <c r="AR128" s="9" t="s">
        <v>41</v>
      </c>
      <c r="AS128" s="94" t="s">
        <v>71</v>
      </c>
    </row>
    <row r="129" spans="2:59" s="7" customFormat="1" x14ac:dyDescent="0.2">
      <c r="B129" s="89"/>
      <c r="D129" s="114"/>
      <c r="E129" s="90" t="s">
        <v>0</v>
      </c>
      <c r="F129" s="119"/>
      <c r="H129" s="115"/>
      <c r="L129" s="101"/>
      <c r="M129" s="101"/>
      <c r="N129" s="101"/>
      <c r="O129" s="101"/>
      <c r="P129" s="101"/>
      <c r="Q129" s="101"/>
      <c r="R129" s="101"/>
      <c r="S129" s="101"/>
      <c r="T129" s="101"/>
      <c r="AN129" s="90" t="s">
        <v>80</v>
      </c>
      <c r="AO129" s="90" t="s">
        <v>78</v>
      </c>
      <c r="AP129" s="7" t="s">
        <v>78</v>
      </c>
      <c r="AQ129" s="7" t="s">
        <v>16</v>
      </c>
      <c r="AR129" s="7" t="s">
        <v>42</v>
      </c>
      <c r="AS129" s="90" t="s">
        <v>71</v>
      </c>
    </row>
    <row r="130" spans="2:59" s="1" customFormat="1" ht="24.2" customHeight="1" x14ac:dyDescent="0.2">
      <c r="B130" s="86"/>
      <c r="C130" s="108">
        <v>6</v>
      </c>
      <c r="D130" s="108" t="s">
        <v>73</v>
      </c>
      <c r="E130" s="120" t="s">
        <v>219</v>
      </c>
      <c r="F130" s="121" t="s">
        <v>218</v>
      </c>
      <c r="G130" s="122" t="s">
        <v>143</v>
      </c>
      <c r="H130" s="112">
        <v>44</v>
      </c>
      <c r="I130" s="113"/>
      <c r="J130" s="113">
        <f t="shared" ref="J130:J137" si="0">ROUND(I130*H130,2)</f>
        <v>0</v>
      </c>
      <c r="K130" s="95"/>
      <c r="L130" s="98" t="s">
        <v>0</v>
      </c>
      <c r="M130" s="99" t="s">
        <v>24</v>
      </c>
      <c r="N130" s="100">
        <v>3.1739999999999999</v>
      </c>
      <c r="O130" s="100">
        <f t="shared" ref="O130:O137" si="1">N130*H130</f>
        <v>139.65600000000001</v>
      </c>
      <c r="P130" s="100">
        <v>0</v>
      </c>
      <c r="Q130" s="100">
        <f t="shared" ref="Q130:Q137" si="2">P130*H130</f>
        <v>0</v>
      </c>
      <c r="R130" s="100">
        <v>0</v>
      </c>
      <c r="S130" s="100">
        <f t="shared" ref="S130:S137" si="3">R130*H130</f>
        <v>0</v>
      </c>
      <c r="T130" s="97"/>
      <c r="AL130" s="87" t="s">
        <v>77</v>
      </c>
      <c r="AN130" s="87" t="s">
        <v>73</v>
      </c>
      <c r="AO130" s="87" t="s">
        <v>78</v>
      </c>
      <c r="AS130" s="10" t="s">
        <v>71</v>
      </c>
      <c r="AY130" s="88">
        <f t="shared" ref="AY130:AY137" si="4">IF(M130="základná",J130,0)</f>
        <v>0</v>
      </c>
      <c r="AZ130" s="88">
        <f t="shared" ref="AZ130:AZ137" si="5">IF(M130="znížená",J130,0)</f>
        <v>0</v>
      </c>
      <c r="BA130" s="88">
        <f t="shared" ref="BA130:BA137" si="6">IF(M130="zákl. prenesená",J130,0)</f>
        <v>0</v>
      </c>
      <c r="BB130" s="88">
        <f t="shared" ref="BB130:BB137" si="7">IF(M130="zníž. prenesená",J130,0)</f>
        <v>0</v>
      </c>
      <c r="BC130" s="88">
        <f t="shared" ref="BC130:BC137" si="8">IF(M130="nulová",J130,0)</f>
        <v>0</v>
      </c>
      <c r="BD130" s="10" t="s">
        <v>78</v>
      </c>
      <c r="BE130" s="88">
        <f t="shared" ref="BE130:BE137" si="9">ROUND(I130*H130,2)</f>
        <v>0</v>
      </c>
      <c r="BF130" s="10" t="s">
        <v>77</v>
      </c>
      <c r="BG130" s="87" t="s">
        <v>91</v>
      </c>
    </row>
    <row r="131" spans="2:59" s="1" customFormat="1" ht="24.2" customHeight="1" x14ac:dyDescent="0.2">
      <c r="B131" s="86"/>
      <c r="C131" s="108">
        <v>7</v>
      </c>
      <c r="D131" s="108" t="s">
        <v>73</v>
      </c>
      <c r="E131" s="120" t="s">
        <v>220</v>
      </c>
      <c r="F131" s="121" t="s">
        <v>221</v>
      </c>
      <c r="G131" s="122" t="s">
        <v>143</v>
      </c>
      <c r="H131" s="112">
        <v>44</v>
      </c>
      <c r="I131" s="113"/>
      <c r="J131" s="113">
        <f t="shared" si="0"/>
        <v>0</v>
      </c>
      <c r="K131" s="95"/>
      <c r="L131" s="98" t="s">
        <v>0</v>
      </c>
      <c r="M131" s="99" t="s">
        <v>24</v>
      </c>
      <c r="N131" s="100">
        <v>3.1739999999999999</v>
      </c>
      <c r="O131" s="100">
        <f t="shared" si="1"/>
        <v>139.65600000000001</v>
      </c>
      <c r="P131" s="100">
        <v>0</v>
      </c>
      <c r="Q131" s="100">
        <f t="shared" si="2"/>
        <v>0</v>
      </c>
      <c r="R131" s="100">
        <v>0</v>
      </c>
      <c r="S131" s="100">
        <f t="shared" si="3"/>
        <v>0</v>
      </c>
      <c r="T131" s="97"/>
      <c r="AL131" s="87" t="s">
        <v>77</v>
      </c>
      <c r="AN131" s="87" t="s">
        <v>73</v>
      </c>
      <c r="AO131" s="87" t="s">
        <v>78</v>
      </c>
      <c r="AS131" s="10" t="s">
        <v>71</v>
      </c>
      <c r="AY131" s="88">
        <f t="shared" si="4"/>
        <v>0</v>
      </c>
      <c r="AZ131" s="88">
        <f t="shared" si="5"/>
        <v>0</v>
      </c>
      <c r="BA131" s="88">
        <f t="shared" si="6"/>
        <v>0</v>
      </c>
      <c r="BB131" s="88">
        <f t="shared" si="7"/>
        <v>0</v>
      </c>
      <c r="BC131" s="88">
        <f t="shared" si="8"/>
        <v>0</v>
      </c>
      <c r="BD131" s="10" t="s">
        <v>78</v>
      </c>
      <c r="BE131" s="88">
        <f t="shared" si="9"/>
        <v>0</v>
      </c>
      <c r="BF131" s="10" t="s">
        <v>77</v>
      </c>
      <c r="BG131" s="87" t="s">
        <v>91</v>
      </c>
    </row>
    <row r="132" spans="2:59" s="1" customFormat="1" ht="33" customHeight="1" x14ac:dyDescent="0.2">
      <c r="B132" s="86"/>
      <c r="C132" s="108">
        <v>8</v>
      </c>
      <c r="D132" s="108" t="s">
        <v>73</v>
      </c>
      <c r="E132" s="109" t="s">
        <v>93</v>
      </c>
      <c r="F132" s="110" t="s">
        <v>94</v>
      </c>
      <c r="G132" s="111" t="s">
        <v>90</v>
      </c>
      <c r="H132" s="112">
        <v>3.4560000000000013</v>
      </c>
      <c r="I132" s="113"/>
      <c r="J132" s="113">
        <f t="shared" si="0"/>
        <v>0</v>
      </c>
      <c r="K132" s="95"/>
      <c r="L132" s="98" t="s">
        <v>0</v>
      </c>
      <c r="M132" s="99" t="s">
        <v>24</v>
      </c>
      <c r="N132" s="100">
        <v>7.0999999999999994E-2</v>
      </c>
      <c r="O132" s="100">
        <f t="shared" si="1"/>
        <v>0.24537600000000007</v>
      </c>
      <c r="P132" s="100">
        <v>0</v>
      </c>
      <c r="Q132" s="100">
        <f t="shared" si="2"/>
        <v>0</v>
      </c>
      <c r="R132" s="100">
        <v>0</v>
      </c>
      <c r="S132" s="100">
        <f t="shared" si="3"/>
        <v>0</v>
      </c>
      <c r="T132" s="97"/>
      <c r="AL132" s="87" t="s">
        <v>77</v>
      </c>
      <c r="AN132" s="87" t="s">
        <v>73</v>
      </c>
      <c r="AO132" s="87" t="s">
        <v>78</v>
      </c>
      <c r="AS132" s="10" t="s">
        <v>71</v>
      </c>
      <c r="AY132" s="88">
        <f t="shared" si="4"/>
        <v>0</v>
      </c>
      <c r="AZ132" s="88">
        <f t="shared" si="5"/>
        <v>0</v>
      </c>
      <c r="BA132" s="88">
        <f t="shared" si="6"/>
        <v>0</v>
      </c>
      <c r="BB132" s="88">
        <f t="shared" si="7"/>
        <v>0</v>
      </c>
      <c r="BC132" s="88">
        <f t="shared" si="8"/>
        <v>0</v>
      </c>
      <c r="BD132" s="10" t="s">
        <v>78</v>
      </c>
      <c r="BE132" s="88">
        <f t="shared" si="9"/>
        <v>0</v>
      </c>
      <c r="BF132" s="10" t="s">
        <v>77</v>
      </c>
      <c r="BG132" s="87" t="s">
        <v>95</v>
      </c>
    </row>
    <row r="133" spans="2:59" s="1" customFormat="1" ht="16.149999999999999" customHeight="1" x14ac:dyDescent="0.2">
      <c r="B133" s="86"/>
      <c r="C133" s="108">
        <v>9</v>
      </c>
      <c r="D133" s="108" t="s">
        <v>73</v>
      </c>
      <c r="E133" s="109" t="s">
        <v>96</v>
      </c>
      <c r="F133" s="110" t="s">
        <v>97</v>
      </c>
      <c r="G133" s="111" t="s">
        <v>90</v>
      </c>
      <c r="H133" s="112">
        <v>3.4560000000000013</v>
      </c>
      <c r="I133" s="113"/>
      <c r="J133" s="113">
        <f t="shared" si="0"/>
        <v>0</v>
      </c>
      <c r="K133" s="95"/>
      <c r="L133" s="98" t="s">
        <v>0</v>
      </c>
      <c r="M133" s="99" t="s">
        <v>24</v>
      </c>
      <c r="N133" s="100">
        <v>0.83199999999999996</v>
      </c>
      <c r="O133" s="100">
        <f t="shared" si="1"/>
        <v>2.8753920000000011</v>
      </c>
      <c r="P133" s="100">
        <v>0</v>
      </c>
      <c r="Q133" s="100">
        <f t="shared" si="2"/>
        <v>0</v>
      </c>
      <c r="R133" s="100">
        <v>0</v>
      </c>
      <c r="S133" s="100">
        <f t="shared" si="3"/>
        <v>0</v>
      </c>
      <c r="T133" s="97"/>
      <c r="AL133" s="87" t="s">
        <v>77</v>
      </c>
      <c r="AN133" s="87" t="s">
        <v>73</v>
      </c>
      <c r="AO133" s="87" t="s">
        <v>78</v>
      </c>
      <c r="AS133" s="10" t="s">
        <v>71</v>
      </c>
      <c r="AY133" s="88">
        <f t="shared" si="4"/>
        <v>0</v>
      </c>
      <c r="AZ133" s="88">
        <f t="shared" si="5"/>
        <v>0</v>
      </c>
      <c r="BA133" s="88">
        <f t="shared" si="6"/>
        <v>0</v>
      </c>
      <c r="BB133" s="88">
        <f t="shared" si="7"/>
        <v>0</v>
      </c>
      <c r="BC133" s="88">
        <f t="shared" si="8"/>
        <v>0</v>
      </c>
      <c r="BD133" s="10" t="s">
        <v>78</v>
      </c>
      <c r="BE133" s="88">
        <f t="shared" si="9"/>
        <v>0</v>
      </c>
      <c r="BF133" s="10" t="s">
        <v>77</v>
      </c>
      <c r="BG133" s="87" t="s">
        <v>98</v>
      </c>
    </row>
    <row r="134" spans="2:59" s="1" customFormat="1" ht="33" customHeight="1" x14ac:dyDescent="0.2">
      <c r="B134" s="86"/>
      <c r="C134" s="108">
        <v>10</v>
      </c>
      <c r="D134" s="108" t="s">
        <v>73</v>
      </c>
      <c r="E134" s="109" t="s">
        <v>205</v>
      </c>
      <c r="F134" s="110" t="s">
        <v>206</v>
      </c>
      <c r="G134" s="111" t="s">
        <v>90</v>
      </c>
      <c r="H134" s="112">
        <v>0.38400000000000012</v>
      </c>
      <c r="I134" s="113"/>
      <c r="J134" s="113">
        <f t="shared" si="0"/>
        <v>0</v>
      </c>
      <c r="K134" s="95"/>
      <c r="L134" s="98" t="s">
        <v>0</v>
      </c>
      <c r="M134" s="99" t="s">
        <v>24</v>
      </c>
      <c r="N134" s="100">
        <v>8.5000000000000006E-2</v>
      </c>
      <c r="O134" s="100">
        <f t="shared" si="1"/>
        <v>3.2640000000000009E-2</v>
      </c>
      <c r="P134" s="100">
        <v>0</v>
      </c>
      <c r="Q134" s="100">
        <f t="shared" si="2"/>
        <v>0</v>
      </c>
      <c r="R134" s="100">
        <v>0</v>
      </c>
      <c r="S134" s="100">
        <f t="shared" si="3"/>
        <v>0</v>
      </c>
      <c r="T134" s="97"/>
      <c r="AL134" s="87" t="s">
        <v>77</v>
      </c>
      <c r="AN134" s="87" t="s">
        <v>73</v>
      </c>
      <c r="AO134" s="87" t="s">
        <v>78</v>
      </c>
      <c r="AS134" s="10" t="s">
        <v>71</v>
      </c>
      <c r="AY134" s="88">
        <f t="shared" si="4"/>
        <v>0</v>
      </c>
      <c r="AZ134" s="88">
        <f t="shared" si="5"/>
        <v>0</v>
      </c>
      <c r="BA134" s="88">
        <f t="shared" si="6"/>
        <v>0</v>
      </c>
      <c r="BB134" s="88">
        <f t="shared" si="7"/>
        <v>0</v>
      </c>
      <c r="BC134" s="88">
        <f t="shared" si="8"/>
        <v>0</v>
      </c>
      <c r="BD134" s="10" t="s">
        <v>78</v>
      </c>
      <c r="BE134" s="88">
        <f t="shared" si="9"/>
        <v>0</v>
      </c>
      <c r="BF134" s="10" t="s">
        <v>77</v>
      </c>
      <c r="BG134" s="87" t="s">
        <v>99</v>
      </c>
    </row>
    <row r="135" spans="2:59" s="1" customFormat="1" ht="19.899999999999999" customHeight="1" x14ac:dyDescent="0.2">
      <c r="B135" s="86"/>
      <c r="C135" s="123">
        <v>11</v>
      </c>
      <c r="D135" s="123" t="s">
        <v>101</v>
      </c>
      <c r="E135" s="124" t="s">
        <v>102</v>
      </c>
      <c r="F135" s="125" t="s">
        <v>103</v>
      </c>
      <c r="G135" s="126" t="s">
        <v>104</v>
      </c>
      <c r="H135" s="127">
        <v>0.84899999999999998</v>
      </c>
      <c r="I135" s="128"/>
      <c r="J135" s="128">
        <f t="shared" si="0"/>
        <v>0</v>
      </c>
      <c r="K135" s="96"/>
      <c r="L135" s="104" t="s">
        <v>0</v>
      </c>
      <c r="M135" s="105" t="s">
        <v>24</v>
      </c>
      <c r="N135" s="100">
        <v>0</v>
      </c>
      <c r="O135" s="100">
        <f t="shared" si="1"/>
        <v>0</v>
      </c>
      <c r="P135" s="100">
        <v>1</v>
      </c>
      <c r="Q135" s="100">
        <f t="shared" si="2"/>
        <v>0.84899999999999998</v>
      </c>
      <c r="R135" s="100">
        <v>0</v>
      </c>
      <c r="S135" s="100">
        <f t="shared" si="3"/>
        <v>0</v>
      </c>
      <c r="T135" s="97"/>
      <c r="AL135" s="87" t="s">
        <v>100</v>
      </c>
      <c r="AN135" s="87" t="s">
        <v>101</v>
      </c>
      <c r="AO135" s="87" t="s">
        <v>78</v>
      </c>
      <c r="AS135" s="10" t="s">
        <v>71</v>
      </c>
      <c r="AY135" s="88">
        <f t="shared" si="4"/>
        <v>0</v>
      </c>
      <c r="AZ135" s="88">
        <f t="shared" si="5"/>
        <v>0</v>
      </c>
      <c r="BA135" s="88">
        <f t="shared" si="6"/>
        <v>0</v>
      </c>
      <c r="BB135" s="88">
        <f t="shared" si="7"/>
        <v>0</v>
      </c>
      <c r="BC135" s="88">
        <f t="shared" si="8"/>
        <v>0</v>
      </c>
      <c r="BD135" s="10" t="s">
        <v>78</v>
      </c>
      <c r="BE135" s="88">
        <f t="shared" si="9"/>
        <v>0</v>
      </c>
      <c r="BF135" s="10" t="s">
        <v>77</v>
      </c>
      <c r="BG135" s="87" t="s">
        <v>105</v>
      </c>
    </row>
    <row r="136" spans="2:59" s="1" customFormat="1" ht="24.2" customHeight="1" x14ac:dyDescent="0.2">
      <c r="B136" s="86"/>
      <c r="C136" s="108">
        <v>12</v>
      </c>
      <c r="D136" s="108" t="s">
        <v>73</v>
      </c>
      <c r="E136" s="109" t="s">
        <v>207</v>
      </c>
      <c r="F136" s="110" t="s">
        <v>208</v>
      </c>
      <c r="G136" s="111" t="s">
        <v>76</v>
      </c>
      <c r="H136" s="112">
        <v>176</v>
      </c>
      <c r="I136" s="113"/>
      <c r="J136" s="113">
        <f t="shared" si="0"/>
        <v>0</v>
      </c>
      <c r="K136" s="95"/>
      <c r="L136" s="98" t="s">
        <v>0</v>
      </c>
      <c r="M136" s="99" t="s">
        <v>24</v>
      </c>
      <c r="N136" s="100">
        <v>0</v>
      </c>
      <c r="O136" s="100">
        <f t="shared" si="1"/>
        <v>0</v>
      </c>
      <c r="P136" s="100">
        <v>0</v>
      </c>
      <c r="Q136" s="100">
        <f t="shared" si="2"/>
        <v>0</v>
      </c>
      <c r="R136" s="100">
        <v>0</v>
      </c>
      <c r="S136" s="100">
        <f t="shared" si="3"/>
        <v>0</v>
      </c>
      <c r="T136" s="97"/>
      <c r="AL136" s="87" t="s">
        <v>77</v>
      </c>
      <c r="AN136" s="87" t="s">
        <v>73</v>
      </c>
      <c r="AO136" s="87" t="s">
        <v>78</v>
      </c>
      <c r="AS136" s="10" t="s">
        <v>71</v>
      </c>
      <c r="AY136" s="88">
        <f t="shared" si="4"/>
        <v>0</v>
      </c>
      <c r="AZ136" s="88">
        <f t="shared" si="5"/>
        <v>0</v>
      </c>
      <c r="BA136" s="88">
        <f t="shared" si="6"/>
        <v>0</v>
      </c>
      <c r="BB136" s="88">
        <f t="shared" si="7"/>
        <v>0</v>
      </c>
      <c r="BC136" s="88">
        <f t="shared" si="8"/>
        <v>0</v>
      </c>
      <c r="BD136" s="10" t="s">
        <v>78</v>
      </c>
      <c r="BE136" s="88">
        <f t="shared" si="9"/>
        <v>0</v>
      </c>
      <c r="BF136" s="10" t="s">
        <v>77</v>
      </c>
      <c r="BG136" s="87" t="s">
        <v>106</v>
      </c>
    </row>
    <row r="137" spans="2:59" s="1" customFormat="1" ht="24.2" customHeight="1" x14ac:dyDescent="0.2">
      <c r="B137" s="86"/>
      <c r="C137" s="108">
        <v>13</v>
      </c>
      <c r="D137" s="108" t="s">
        <v>73</v>
      </c>
      <c r="E137" s="109" t="s">
        <v>107</v>
      </c>
      <c r="F137" s="110" t="s">
        <v>108</v>
      </c>
      <c r="G137" s="111" t="s">
        <v>76</v>
      </c>
      <c r="H137" s="112">
        <v>88</v>
      </c>
      <c r="I137" s="113"/>
      <c r="J137" s="113">
        <f t="shared" si="0"/>
        <v>0</v>
      </c>
      <c r="K137" s="95"/>
      <c r="L137" s="98" t="s">
        <v>0</v>
      </c>
      <c r="M137" s="99" t="s">
        <v>24</v>
      </c>
      <c r="N137" s="100">
        <v>0.05</v>
      </c>
      <c r="O137" s="100">
        <f t="shared" si="1"/>
        <v>4.4000000000000004</v>
      </c>
      <c r="P137" s="100">
        <v>0</v>
      </c>
      <c r="Q137" s="100">
        <f t="shared" si="2"/>
        <v>0</v>
      </c>
      <c r="R137" s="100">
        <v>0</v>
      </c>
      <c r="S137" s="100">
        <f t="shared" si="3"/>
        <v>0</v>
      </c>
      <c r="T137" s="97"/>
      <c r="AL137" s="87" t="s">
        <v>77</v>
      </c>
      <c r="AN137" s="87" t="s">
        <v>73</v>
      </c>
      <c r="AO137" s="87" t="s">
        <v>78</v>
      </c>
      <c r="AS137" s="10" t="s">
        <v>71</v>
      </c>
      <c r="AY137" s="88">
        <f t="shared" si="4"/>
        <v>0</v>
      </c>
      <c r="AZ137" s="88">
        <f t="shared" si="5"/>
        <v>0</v>
      </c>
      <c r="BA137" s="88">
        <f t="shared" si="6"/>
        <v>0</v>
      </c>
      <c r="BB137" s="88">
        <f t="shared" si="7"/>
        <v>0</v>
      </c>
      <c r="BC137" s="88">
        <f t="shared" si="8"/>
        <v>0</v>
      </c>
      <c r="BD137" s="10" t="s">
        <v>78</v>
      </c>
      <c r="BE137" s="88">
        <f t="shared" si="9"/>
        <v>0</v>
      </c>
      <c r="BF137" s="10" t="s">
        <v>77</v>
      </c>
      <c r="BG137" s="87" t="s">
        <v>109</v>
      </c>
    </row>
    <row r="138" spans="2:59" s="1" customFormat="1" ht="33" customHeight="1" x14ac:dyDescent="0.2">
      <c r="B138" s="86"/>
      <c r="C138" s="108">
        <v>14</v>
      </c>
      <c r="D138" s="108" t="s">
        <v>73</v>
      </c>
      <c r="E138" s="120" t="s">
        <v>234</v>
      </c>
      <c r="F138" s="121" t="s">
        <v>235</v>
      </c>
      <c r="G138" s="122" t="s">
        <v>104</v>
      </c>
      <c r="H138" s="129">
        <v>3.5200000000000005</v>
      </c>
      <c r="I138" s="130"/>
      <c r="J138" s="113">
        <f t="shared" ref="J138:J139" si="10">ROUND(I138*H138,2)</f>
        <v>0</v>
      </c>
      <c r="K138" s="95"/>
      <c r="L138" s="98" t="s">
        <v>0</v>
      </c>
      <c r="M138" s="99" t="s">
        <v>24</v>
      </c>
      <c r="N138" s="100">
        <v>8.5000000000000006E-2</v>
      </c>
      <c r="O138" s="100">
        <f t="shared" ref="O138:O144" si="11">N138*H138</f>
        <v>0.29920000000000008</v>
      </c>
      <c r="P138" s="100">
        <v>0</v>
      </c>
      <c r="Q138" s="100">
        <f t="shared" ref="Q138:Q144" si="12">P138*H138</f>
        <v>0</v>
      </c>
      <c r="R138" s="100">
        <v>0</v>
      </c>
      <c r="S138" s="100">
        <f t="shared" ref="S138:S144" si="13">R138*H138</f>
        <v>0</v>
      </c>
      <c r="T138" s="97"/>
      <c r="AL138" s="87" t="s">
        <v>77</v>
      </c>
      <c r="AN138" s="87" t="s">
        <v>73</v>
      </c>
      <c r="AO138" s="87" t="s">
        <v>78</v>
      </c>
      <c r="AS138" s="10" t="s">
        <v>71</v>
      </c>
      <c r="AY138" s="88">
        <f t="shared" ref="AY138:AY144" si="14">IF(M138="základná",J138,0)</f>
        <v>0</v>
      </c>
      <c r="AZ138" s="88">
        <f t="shared" ref="AZ138:AZ144" si="15">IF(M138="znížená",J138,0)</f>
        <v>0</v>
      </c>
      <c r="BA138" s="88">
        <f t="shared" ref="BA138:BA144" si="16">IF(M138="zákl. prenesená",J138,0)</f>
        <v>0</v>
      </c>
      <c r="BB138" s="88">
        <f t="shared" ref="BB138:BB144" si="17">IF(M138="zníž. prenesená",J138,0)</f>
        <v>0</v>
      </c>
      <c r="BC138" s="88">
        <f t="shared" ref="BC138:BC144" si="18">IF(M138="nulová",J138,0)</f>
        <v>0</v>
      </c>
      <c r="BD138" s="10" t="s">
        <v>78</v>
      </c>
      <c r="BE138" s="88">
        <f t="shared" ref="BE138:BE144" si="19">ROUND(I138*H138,2)</f>
        <v>0</v>
      </c>
      <c r="BF138" s="10" t="s">
        <v>77</v>
      </c>
      <c r="BG138" s="87" t="s">
        <v>99</v>
      </c>
    </row>
    <row r="139" spans="2:59" s="1" customFormat="1" ht="33" customHeight="1" x14ac:dyDescent="0.2">
      <c r="B139" s="86"/>
      <c r="C139" s="108">
        <v>15</v>
      </c>
      <c r="D139" s="108" t="s">
        <v>73</v>
      </c>
      <c r="E139" s="120" t="s">
        <v>236</v>
      </c>
      <c r="F139" s="121" t="s">
        <v>237</v>
      </c>
      <c r="G139" s="122" t="s">
        <v>104</v>
      </c>
      <c r="H139" s="129">
        <v>31.680000000000003</v>
      </c>
      <c r="I139" s="130"/>
      <c r="J139" s="113">
        <f t="shared" si="10"/>
        <v>0</v>
      </c>
      <c r="K139" s="95"/>
      <c r="L139" s="98" t="s">
        <v>0</v>
      </c>
      <c r="M139" s="99" t="s">
        <v>24</v>
      </c>
      <c r="N139" s="100">
        <v>8.5000000000000006E-2</v>
      </c>
      <c r="O139" s="100">
        <f t="shared" si="11"/>
        <v>2.6928000000000005</v>
      </c>
      <c r="P139" s="100">
        <v>0</v>
      </c>
      <c r="Q139" s="100">
        <f t="shared" si="12"/>
        <v>0</v>
      </c>
      <c r="R139" s="100">
        <v>0</v>
      </c>
      <c r="S139" s="100">
        <f t="shared" si="13"/>
        <v>0</v>
      </c>
      <c r="T139" s="97"/>
      <c r="AL139" s="87" t="s">
        <v>77</v>
      </c>
      <c r="AN139" s="87" t="s">
        <v>73</v>
      </c>
      <c r="AO139" s="87" t="s">
        <v>78</v>
      </c>
      <c r="AS139" s="10" t="s">
        <v>71</v>
      </c>
      <c r="AY139" s="88">
        <f t="shared" si="14"/>
        <v>0</v>
      </c>
      <c r="AZ139" s="88">
        <f t="shared" si="15"/>
        <v>0</v>
      </c>
      <c r="BA139" s="88">
        <f t="shared" si="16"/>
        <v>0</v>
      </c>
      <c r="BB139" s="88">
        <f t="shared" si="17"/>
        <v>0</v>
      </c>
      <c r="BC139" s="88">
        <f t="shared" si="18"/>
        <v>0</v>
      </c>
      <c r="BD139" s="10" t="s">
        <v>78</v>
      </c>
      <c r="BE139" s="88">
        <f t="shared" si="19"/>
        <v>0</v>
      </c>
      <c r="BF139" s="10" t="s">
        <v>77</v>
      </c>
      <c r="BG139" s="87" t="s">
        <v>99</v>
      </c>
    </row>
    <row r="140" spans="2:59" s="1" customFormat="1" ht="33" customHeight="1" x14ac:dyDescent="0.2">
      <c r="B140" s="86"/>
      <c r="C140" s="108">
        <v>16</v>
      </c>
      <c r="D140" s="108" t="s">
        <v>73</v>
      </c>
      <c r="E140" s="120" t="s">
        <v>224</v>
      </c>
      <c r="F140" s="121" t="s">
        <v>225</v>
      </c>
      <c r="G140" s="122" t="s">
        <v>104</v>
      </c>
      <c r="H140" s="129">
        <v>3.5200000000000005</v>
      </c>
      <c r="I140" s="130"/>
      <c r="J140" s="113">
        <f t="shared" ref="J140:J144" si="20">ROUND(I140*H140,2)</f>
        <v>0</v>
      </c>
      <c r="K140" s="95"/>
      <c r="L140" s="98" t="s">
        <v>0</v>
      </c>
      <c r="M140" s="99" t="s">
        <v>24</v>
      </c>
      <c r="N140" s="100">
        <v>8.5000000000000006E-2</v>
      </c>
      <c r="O140" s="100">
        <f t="shared" si="11"/>
        <v>0.29920000000000008</v>
      </c>
      <c r="P140" s="100">
        <v>0</v>
      </c>
      <c r="Q140" s="100">
        <f t="shared" si="12"/>
        <v>0</v>
      </c>
      <c r="R140" s="100">
        <v>0</v>
      </c>
      <c r="S140" s="100">
        <f t="shared" si="13"/>
        <v>0</v>
      </c>
      <c r="T140" s="97"/>
      <c r="AL140" s="87" t="s">
        <v>77</v>
      </c>
      <c r="AN140" s="87" t="s">
        <v>73</v>
      </c>
      <c r="AO140" s="87" t="s">
        <v>78</v>
      </c>
      <c r="AS140" s="10" t="s">
        <v>71</v>
      </c>
      <c r="AY140" s="88">
        <f t="shared" si="14"/>
        <v>0</v>
      </c>
      <c r="AZ140" s="88">
        <f t="shared" si="15"/>
        <v>0</v>
      </c>
      <c r="BA140" s="88">
        <f t="shared" si="16"/>
        <v>0</v>
      </c>
      <c r="BB140" s="88">
        <f t="shared" si="17"/>
        <v>0</v>
      </c>
      <c r="BC140" s="88">
        <f t="shared" si="18"/>
        <v>0</v>
      </c>
      <c r="BD140" s="10" t="s">
        <v>78</v>
      </c>
      <c r="BE140" s="88">
        <f t="shared" si="19"/>
        <v>0</v>
      </c>
      <c r="BF140" s="10" t="s">
        <v>77</v>
      </c>
      <c r="BG140" s="87" t="s">
        <v>99</v>
      </c>
    </row>
    <row r="141" spans="2:59" s="1" customFormat="1" ht="33" customHeight="1" x14ac:dyDescent="0.2">
      <c r="B141" s="86"/>
      <c r="C141" s="108">
        <v>17</v>
      </c>
      <c r="D141" s="108" t="s">
        <v>73</v>
      </c>
      <c r="E141" s="120" t="s">
        <v>226</v>
      </c>
      <c r="F141" s="121" t="s">
        <v>227</v>
      </c>
      <c r="G141" s="122" t="s">
        <v>104</v>
      </c>
      <c r="H141" s="129">
        <v>24.640000000000004</v>
      </c>
      <c r="I141" s="130"/>
      <c r="J141" s="113">
        <f t="shared" si="20"/>
        <v>0</v>
      </c>
      <c r="K141" s="95"/>
      <c r="L141" s="98" t="s">
        <v>0</v>
      </c>
      <c r="M141" s="99" t="s">
        <v>24</v>
      </c>
      <c r="N141" s="100">
        <v>8.5000000000000006E-2</v>
      </c>
      <c r="O141" s="100">
        <f t="shared" si="11"/>
        <v>2.0944000000000007</v>
      </c>
      <c r="P141" s="100">
        <v>0</v>
      </c>
      <c r="Q141" s="100">
        <f t="shared" si="12"/>
        <v>0</v>
      </c>
      <c r="R141" s="100">
        <v>0</v>
      </c>
      <c r="S141" s="100">
        <f t="shared" si="13"/>
        <v>0</v>
      </c>
      <c r="T141" s="97"/>
      <c r="AL141" s="87" t="s">
        <v>77</v>
      </c>
      <c r="AN141" s="87" t="s">
        <v>73</v>
      </c>
      <c r="AO141" s="87" t="s">
        <v>78</v>
      </c>
      <c r="AS141" s="10" t="s">
        <v>71</v>
      </c>
      <c r="AY141" s="88">
        <f t="shared" si="14"/>
        <v>0</v>
      </c>
      <c r="AZ141" s="88">
        <f t="shared" si="15"/>
        <v>0</v>
      </c>
      <c r="BA141" s="88">
        <f t="shared" si="16"/>
        <v>0</v>
      </c>
      <c r="BB141" s="88">
        <f t="shared" si="17"/>
        <v>0</v>
      </c>
      <c r="BC141" s="88">
        <f t="shared" si="18"/>
        <v>0</v>
      </c>
      <c r="BD141" s="10" t="s">
        <v>78</v>
      </c>
      <c r="BE141" s="88">
        <f t="shared" si="19"/>
        <v>0</v>
      </c>
      <c r="BF141" s="10" t="s">
        <v>77</v>
      </c>
      <c r="BG141" s="87" t="s">
        <v>99</v>
      </c>
    </row>
    <row r="142" spans="2:59" s="1" customFormat="1" ht="33" customHeight="1" x14ac:dyDescent="0.2">
      <c r="B142" s="86"/>
      <c r="C142" s="108">
        <v>18</v>
      </c>
      <c r="D142" s="108" t="s">
        <v>73</v>
      </c>
      <c r="E142" s="120" t="s">
        <v>228</v>
      </c>
      <c r="F142" s="121" t="s">
        <v>229</v>
      </c>
      <c r="G142" s="122" t="s">
        <v>104</v>
      </c>
      <c r="H142" s="129">
        <v>3.5200000000000005</v>
      </c>
      <c r="I142" s="130"/>
      <c r="J142" s="113">
        <f t="shared" si="20"/>
        <v>0</v>
      </c>
      <c r="K142" s="95"/>
      <c r="L142" s="98" t="s">
        <v>0</v>
      </c>
      <c r="M142" s="99" t="s">
        <v>24</v>
      </c>
      <c r="N142" s="100">
        <v>8.5000000000000006E-2</v>
      </c>
      <c r="O142" s="100">
        <f t="shared" si="11"/>
        <v>0.29920000000000008</v>
      </c>
      <c r="P142" s="100">
        <v>0</v>
      </c>
      <c r="Q142" s="100">
        <f t="shared" si="12"/>
        <v>0</v>
      </c>
      <c r="R142" s="100">
        <v>0</v>
      </c>
      <c r="S142" s="100">
        <f t="shared" si="13"/>
        <v>0</v>
      </c>
      <c r="T142" s="97"/>
      <c r="AL142" s="87" t="s">
        <v>77</v>
      </c>
      <c r="AN142" s="87" t="s">
        <v>73</v>
      </c>
      <c r="AO142" s="87" t="s">
        <v>78</v>
      </c>
      <c r="AS142" s="10" t="s">
        <v>71</v>
      </c>
      <c r="AY142" s="88">
        <f t="shared" si="14"/>
        <v>0</v>
      </c>
      <c r="AZ142" s="88">
        <f t="shared" si="15"/>
        <v>0</v>
      </c>
      <c r="BA142" s="88">
        <f t="shared" si="16"/>
        <v>0</v>
      </c>
      <c r="BB142" s="88">
        <f t="shared" si="17"/>
        <v>0</v>
      </c>
      <c r="BC142" s="88">
        <f t="shared" si="18"/>
        <v>0</v>
      </c>
      <c r="BD142" s="10" t="s">
        <v>78</v>
      </c>
      <c r="BE142" s="88">
        <f t="shared" si="19"/>
        <v>0</v>
      </c>
      <c r="BF142" s="10" t="s">
        <v>77</v>
      </c>
      <c r="BG142" s="87" t="s">
        <v>99</v>
      </c>
    </row>
    <row r="143" spans="2:59" s="1" customFormat="1" ht="33" customHeight="1" x14ac:dyDescent="0.2">
      <c r="B143" s="86"/>
      <c r="C143" s="108">
        <v>19</v>
      </c>
      <c r="D143" s="108" t="s">
        <v>73</v>
      </c>
      <c r="E143" s="120" t="s">
        <v>232</v>
      </c>
      <c r="F143" s="121" t="s">
        <v>233</v>
      </c>
      <c r="G143" s="122" t="s">
        <v>104</v>
      </c>
      <c r="H143" s="129">
        <v>3.5200000000000005</v>
      </c>
      <c r="I143" s="130"/>
      <c r="J143" s="113">
        <f t="shared" si="20"/>
        <v>0</v>
      </c>
      <c r="K143" s="95"/>
      <c r="L143" s="98" t="s">
        <v>0</v>
      </c>
      <c r="M143" s="99" t="s">
        <v>24</v>
      </c>
      <c r="N143" s="100">
        <v>8.5000000000000006E-2</v>
      </c>
      <c r="O143" s="100">
        <f t="shared" si="11"/>
        <v>0.29920000000000008</v>
      </c>
      <c r="P143" s="100">
        <v>0</v>
      </c>
      <c r="Q143" s="100">
        <f t="shared" si="12"/>
        <v>0</v>
      </c>
      <c r="R143" s="100">
        <v>0</v>
      </c>
      <c r="S143" s="100">
        <f t="shared" si="13"/>
        <v>0</v>
      </c>
      <c r="T143" s="97"/>
      <c r="AL143" s="87" t="s">
        <v>77</v>
      </c>
      <c r="AN143" s="87" t="s">
        <v>73</v>
      </c>
      <c r="AO143" s="87" t="s">
        <v>78</v>
      </c>
      <c r="AS143" s="10" t="s">
        <v>71</v>
      </c>
      <c r="AY143" s="88">
        <f t="shared" si="14"/>
        <v>0</v>
      </c>
      <c r="AZ143" s="88">
        <f t="shared" si="15"/>
        <v>0</v>
      </c>
      <c r="BA143" s="88">
        <f t="shared" si="16"/>
        <v>0</v>
      </c>
      <c r="BB143" s="88">
        <f t="shared" si="17"/>
        <v>0</v>
      </c>
      <c r="BC143" s="88">
        <f t="shared" si="18"/>
        <v>0</v>
      </c>
      <c r="BD143" s="10" t="s">
        <v>78</v>
      </c>
      <c r="BE143" s="88">
        <f t="shared" si="19"/>
        <v>0</v>
      </c>
      <c r="BF143" s="10" t="s">
        <v>77</v>
      </c>
      <c r="BG143" s="87" t="s">
        <v>99</v>
      </c>
    </row>
    <row r="144" spans="2:59" s="1" customFormat="1" ht="33" customHeight="1" x14ac:dyDescent="0.2">
      <c r="B144" s="86"/>
      <c r="C144" s="108">
        <v>20</v>
      </c>
      <c r="D144" s="108" t="s">
        <v>73</v>
      </c>
      <c r="E144" s="120" t="s">
        <v>230</v>
      </c>
      <c r="F144" s="121" t="s">
        <v>231</v>
      </c>
      <c r="G144" s="122" t="s">
        <v>123</v>
      </c>
      <c r="H144" s="129">
        <v>1</v>
      </c>
      <c r="I144" s="130"/>
      <c r="J144" s="113">
        <f t="shared" si="20"/>
        <v>0</v>
      </c>
      <c r="K144" s="95"/>
      <c r="L144" s="98" t="s">
        <v>0</v>
      </c>
      <c r="M144" s="99" t="s">
        <v>24</v>
      </c>
      <c r="N144" s="100">
        <v>8.5000000000000006E-2</v>
      </c>
      <c r="O144" s="100">
        <f t="shared" si="11"/>
        <v>8.5000000000000006E-2</v>
      </c>
      <c r="P144" s="100">
        <v>0</v>
      </c>
      <c r="Q144" s="100">
        <f t="shared" si="12"/>
        <v>0</v>
      </c>
      <c r="R144" s="100">
        <v>0</v>
      </c>
      <c r="S144" s="100">
        <f t="shared" si="13"/>
        <v>0</v>
      </c>
      <c r="T144" s="97"/>
      <c r="AL144" s="87" t="s">
        <v>77</v>
      </c>
      <c r="AN144" s="87" t="s">
        <v>73</v>
      </c>
      <c r="AO144" s="87" t="s">
        <v>78</v>
      </c>
      <c r="AS144" s="10" t="s">
        <v>71</v>
      </c>
      <c r="AY144" s="88">
        <f t="shared" si="14"/>
        <v>0</v>
      </c>
      <c r="AZ144" s="88">
        <f t="shared" si="15"/>
        <v>0</v>
      </c>
      <c r="BA144" s="88">
        <f t="shared" si="16"/>
        <v>0</v>
      </c>
      <c r="BB144" s="88">
        <f t="shared" si="17"/>
        <v>0</v>
      </c>
      <c r="BC144" s="88">
        <f t="shared" si="18"/>
        <v>0</v>
      </c>
      <c r="BD144" s="10" t="s">
        <v>78</v>
      </c>
      <c r="BE144" s="88">
        <f t="shared" si="19"/>
        <v>0</v>
      </c>
      <c r="BF144" s="10" t="s">
        <v>77</v>
      </c>
      <c r="BG144" s="87" t="s">
        <v>99</v>
      </c>
    </row>
    <row r="145" spans="2:59" s="8" customFormat="1" x14ac:dyDescent="0.2">
      <c r="B145" s="91"/>
      <c r="D145" s="114"/>
      <c r="E145" s="92"/>
      <c r="F145" s="116"/>
      <c r="H145" s="117"/>
      <c r="L145" s="102"/>
      <c r="M145" s="102"/>
      <c r="N145" s="102"/>
      <c r="O145" s="102"/>
      <c r="P145" s="102"/>
      <c r="Q145" s="102"/>
      <c r="R145" s="102"/>
      <c r="S145" s="102"/>
      <c r="T145" s="102"/>
      <c r="AN145" s="92"/>
      <c r="AO145" s="92"/>
      <c r="AS145" s="92"/>
    </row>
    <row r="146" spans="2:59" s="6" customFormat="1" ht="22.9" customHeight="1" x14ac:dyDescent="0.2">
      <c r="B146" s="75"/>
      <c r="D146" s="76" t="s">
        <v>40</v>
      </c>
      <c r="E146" s="84" t="s">
        <v>78</v>
      </c>
      <c r="F146" s="84" t="s">
        <v>110</v>
      </c>
      <c r="J146" s="85">
        <f>BE146</f>
        <v>0</v>
      </c>
      <c r="L146" s="106"/>
      <c r="M146" s="106"/>
      <c r="N146" s="106"/>
      <c r="O146" s="107">
        <f>SUM(O147:O149)</f>
        <v>13.189248000000001</v>
      </c>
      <c r="P146" s="106"/>
      <c r="Q146" s="107">
        <f>SUM(Q147:Q149)</f>
        <v>3.9503289600000002</v>
      </c>
      <c r="R146" s="106"/>
      <c r="S146" s="107">
        <f>SUM(S147:S149)</f>
        <v>0</v>
      </c>
      <c r="T146" s="106"/>
      <c r="AL146" s="76" t="s">
        <v>42</v>
      </c>
      <c r="AN146" s="82" t="s">
        <v>40</v>
      </c>
      <c r="AO146" s="82" t="s">
        <v>42</v>
      </c>
      <c r="AS146" s="76" t="s">
        <v>71</v>
      </c>
      <c r="BE146" s="83">
        <f>SUM(BE147:BE149)</f>
        <v>0</v>
      </c>
    </row>
    <row r="147" spans="2:59" s="1" customFormat="1" ht="16.5" customHeight="1" x14ac:dyDescent="0.2">
      <c r="B147" s="86"/>
      <c r="C147" s="108">
        <v>21</v>
      </c>
      <c r="D147" s="108" t="s">
        <v>73</v>
      </c>
      <c r="E147" s="109" t="s">
        <v>111</v>
      </c>
      <c r="F147" s="110" t="s">
        <v>112</v>
      </c>
      <c r="G147" s="111" t="s">
        <v>90</v>
      </c>
      <c r="H147" s="112">
        <v>1.728</v>
      </c>
      <c r="I147" s="113"/>
      <c r="J147" s="113">
        <f>ROUND(I147*H147,2)</f>
        <v>0</v>
      </c>
      <c r="K147" s="95"/>
      <c r="L147" s="98" t="s">
        <v>0</v>
      </c>
      <c r="M147" s="99" t="s">
        <v>24</v>
      </c>
      <c r="N147" s="100">
        <v>0.58099999999999996</v>
      </c>
      <c r="O147" s="100">
        <f>N147*H147</f>
        <v>1.003968</v>
      </c>
      <c r="P147" s="100">
        <v>2.23752</v>
      </c>
      <c r="Q147" s="100">
        <f>P147*H147</f>
        <v>3.8664345600000001</v>
      </c>
      <c r="R147" s="100">
        <v>0</v>
      </c>
      <c r="S147" s="100">
        <f>R147*H147</f>
        <v>0</v>
      </c>
      <c r="T147" s="97"/>
      <c r="AL147" s="87" t="s">
        <v>77</v>
      </c>
      <c r="AN147" s="87" t="s">
        <v>73</v>
      </c>
      <c r="AO147" s="87" t="s">
        <v>78</v>
      </c>
      <c r="AS147" s="10" t="s">
        <v>71</v>
      </c>
      <c r="AY147" s="88">
        <f>IF(M147="základná",J147,0)</f>
        <v>0</v>
      </c>
      <c r="AZ147" s="88">
        <f>IF(M147="znížená",J147,0)</f>
        <v>0</v>
      </c>
      <c r="BA147" s="88">
        <f>IF(M147="zákl. prenesená",J147,0)</f>
        <v>0</v>
      </c>
      <c r="BB147" s="88">
        <f>IF(M147="zníž. prenesená",J147,0)</f>
        <v>0</v>
      </c>
      <c r="BC147" s="88">
        <f>IF(M147="nulová",J147,0)</f>
        <v>0</v>
      </c>
      <c r="BD147" s="10" t="s">
        <v>78</v>
      </c>
      <c r="BE147" s="88">
        <f>ROUND(I147*H147,2)</f>
        <v>0</v>
      </c>
      <c r="BF147" s="10" t="s">
        <v>77</v>
      </c>
      <c r="BG147" s="87" t="s">
        <v>113</v>
      </c>
    </row>
    <row r="148" spans="2:59" s="1" customFormat="1" ht="21.75" customHeight="1" x14ac:dyDescent="0.2">
      <c r="B148" s="86"/>
      <c r="C148" s="108">
        <v>22</v>
      </c>
      <c r="D148" s="108" t="s">
        <v>73</v>
      </c>
      <c r="E148" s="109" t="s">
        <v>114</v>
      </c>
      <c r="F148" s="110" t="s">
        <v>115</v>
      </c>
      <c r="G148" s="111" t="s">
        <v>76</v>
      </c>
      <c r="H148" s="112">
        <v>8.64</v>
      </c>
      <c r="I148" s="113"/>
      <c r="J148" s="113">
        <f>ROUND(I148*H148,2)</f>
        <v>0</v>
      </c>
      <c r="K148" s="95"/>
      <c r="L148" s="98" t="s">
        <v>0</v>
      </c>
      <c r="M148" s="99" t="s">
        <v>24</v>
      </c>
      <c r="N148" s="100">
        <v>1.052</v>
      </c>
      <c r="O148" s="100">
        <f>N148*H148</f>
        <v>9.0892800000000005</v>
      </c>
      <c r="P148" s="100">
        <v>9.7099999999999999E-3</v>
      </c>
      <c r="Q148" s="100">
        <f>P148*H148</f>
        <v>8.3894400000000008E-2</v>
      </c>
      <c r="R148" s="100">
        <v>0</v>
      </c>
      <c r="S148" s="100">
        <f>R148*H148</f>
        <v>0</v>
      </c>
      <c r="T148" s="97"/>
      <c r="AL148" s="87" t="s">
        <v>77</v>
      </c>
      <c r="AN148" s="87" t="s">
        <v>73</v>
      </c>
      <c r="AO148" s="87" t="s">
        <v>78</v>
      </c>
      <c r="AS148" s="10" t="s">
        <v>71</v>
      </c>
      <c r="AY148" s="88">
        <f>IF(M148="základná",J148,0)</f>
        <v>0</v>
      </c>
      <c r="AZ148" s="88">
        <f>IF(M148="znížená",J148,0)</f>
        <v>0</v>
      </c>
      <c r="BA148" s="88">
        <f>IF(M148="zákl. prenesená",J148,0)</f>
        <v>0</v>
      </c>
      <c r="BB148" s="88">
        <f>IF(M148="zníž. prenesená",J148,0)</f>
        <v>0</v>
      </c>
      <c r="BC148" s="88">
        <f>IF(M148="nulová",J148,0)</f>
        <v>0</v>
      </c>
      <c r="BD148" s="10" t="s">
        <v>78</v>
      </c>
      <c r="BE148" s="88">
        <f>ROUND(I148*H148,2)</f>
        <v>0</v>
      </c>
      <c r="BF148" s="10" t="s">
        <v>77</v>
      </c>
      <c r="BG148" s="87" t="s">
        <v>116</v>
      </c>
    </row>
    <row r="149" spans="2:59" s="1" customFormat="1" ht="24.2" customHeight="1" x14ac:dyDescent="0.2">
      <c r="B149" s="86"/>
      <c r="C149" s="108">
        <v>23</v>
      </c>
      <c r="D149" s="108" t="s">
        <v>73</v>
      </c>
      <c r="E149" s="109" t="s">
        <v>117</v>
      </c>
      <c r="F149" s="110" t="s">
        <v>118</v>
      </c>
      <c r="G149" s="111" t="s">
        <v>76</v>
      </c>
      <c r="H149" s="112">
        <v>7.2</v>
      </c>
      <c r="I149" s="113"/>
      <c r="J149" s="113">
        <f>ROUND(I149*H149,2)</f>
        <v>0</v>
      </c>
      <c r="K149" s="95"/>
      <c r="L149" s="98" t="s">
        <v>0</v>
      </c>
      <c r="M149" s="99" t="s">
        <v>24</v>
      </c>
      <c r="N149" s="100">
        <v>0.43</v>
      </c>
      <c r="O149" s="100">
        <f>N149*H149</f>
        <v>3.0960000000000001</v>
      </c>
      <c r="P149" s="100">
        <v>0</v>
      </c>
      <c r="Q149" s="100">
        <f>P149*H149</f>
        <v>0</v>
      </c>
      <c r="R149" s="100">
        <v>0</v>
      </c>
      <c r="S149" s="100">
        <f>R149*H149</f>
        <v>0</v>
      </c>
      <c r="T149" s="97"/>
      <c r="AL149" s="87" t="s">
        <v>77</v>
      </c>
      <c r="AN149" s="87" t="s">
        <v>73</v>
      </c>
      <c r="AO149" s="87" t="s">
        <v>78</v>
      </c>
      <c r="AS149" s="10" t="s">
        <v>71</v>
      </c>
      <c r="AY149" s="88">
        <f>IF(M149="základná",J149,0)</f>
        <v>0</v>
      </c>
      <c r="AZ149" s="88">
        <f>IF(M149="znížená",J149,0)</f>
        <v>0</v>
      </c>
      <c r="BA149" s="88">
        <f>IF(M149="zákl. prenesená",J149,0)</f>
        <v>0</v>
      </c>
      <c r="BB149" s="88">
        <f>IF(M149="zníž. prenesená",J149,0)</f>
        <v>0</v>
      </c>
      <c r="BC149" s="88">
        <f>IF(M149="nulová",J149,0)</f>
        <v>0</v>
      </c>
      <c r="BD149" s="10" t="s">
        <v>78</v>
      </c>
      <c r="BE149" s="88">
        <f>ROUND(I149*H149,2)</f>
        <v>0</v>
      </c>
      <c r="BF149" s="10" t="s">
        <v>77</v>
      </c>
      <c r="BG149" s="87" t="s">
        <v>119</v>
      </c>
    </row>
    <row r="150" spans="2:59" s="6" customFormat="1" ht="22.9" customHeight="1" x14ac:dyDescent="0.2">
      <c r="B150" s="75"/>
      <c r="D150" s="76" t="s">
        <v>40</v>
      </c>
      <c r="E150" s="84" t="s">
        <v>84</v>
      </c>
      <c r="F150" s="84" t="s">
        <v>120</v>
      </c>
      <c r="J150" s="85">
        <f>BE150</f>
        <v>0</v>
      </c>
      <c r="L150" s="106"/>
      <c r="M150" s="106"/>
      <c r="N150" s="106"/>
      <c r="O150" s="107">
        <f>SUM(O151:O153)</f>
        <v>11.538</v>
      </c>
      <c r="P150" s="106"/>
      <c r="Q150" s="107">
        <f>SUM(Q151:Q153)</f>
        <v>2.2077</v>
      </c>
      <c r="R150" s="106"/>
      <c r="S150" s="107">
        <f>SUM(S151:S153)</f>
        <v>0</v>
      </c>
      <c r="T150" s="106"/>
      <c r="AL150" s="76" t="s">
        <v>42</v>
      </c>
      <c r="AN150" s="82" t="s">
        <v>40</v>
      </c>
      <c r="AO150" s="82" t="s">
        <v>42</v>
      </c>
      <c r="AS150" s="76" t="s">
        <v>71</v>
      </c>
      <c r="BE150" s="83">
        <f>SUM(BE151:BE153)</f>
        <v>0</v>
      </c>
    </row>
    <row r="151" spans="2:59" s="1" customFormat="1" ht="16.5" customHeight="1" x14ac:dyDescent="0.2">
      <c r="B151" s="86"/>
      <c r="C151" s="108">
        <v>24</v>
      </c>
      <c r="D151" s="108" t="s">
        <v>73</v>
      </c>
      <c r="E151" s="109" t="s">
        <v>121</v>
      </c>
      <c r="F151" s="110" t="s">
        <v>122</v>
      </c>
      <c r="G151" s="111" t="s">
        <v>123</v>
      </c>
      <c r="H151" s="112">
        <v>18</v>
      </c>
      <c r="I151" s="113"/>
      <c r="J151" s="113">
        <f>ROUND(I151*H151,2)</f>
        <v>0</v>
      </c>
      <c r="K151" s="95"/>
      <c r="L151" s="98" t="s">
        <v>0</v>
      </c>
      <c r="M151" s="99" t="s">
        <v>24</v>
      </c>
      <c r="N151" s="100">
        <v>0.64100000000000001</v>
      </c>
      <c r="O151" s="100">
        <f>N151*H151</f>
        <v>11.538</v>
      </c>
      <c r="P151" s="100">
        <v>0.11144999999999999</v>
      </c>
      <c r="Q151" s="100">
        <f>P151*H151</f>
        <v>2.0061</v>
      </c>
      <c r="R151" s="100">
        <v>0</v>
      </c>
      <c r="S151" s="100">
        <f>R151*H151</f>
        <v>0</v>
      </c>
      <c r="T151" s="97"/>
      <c r="AL151" s="87" t="s">
        <v>77</v>
      </c>
      <c r="AN151" s="87" t="s">
        <v>73</v>
      </c>
      <c r="AO151" s="87" t="s">
        <v>78</v>
      </c>
      <c r="AS151" s="10" t="s">
        <v>71</v>
      </c>
      <c r="AY151" s="88">
        <f>IF(M151="základná",J151,0)</f>
        <v>0</v>
      </c>
      <c r="AZ151" s="88">
        <f>IF(M151="znížená",J151,0)</f>
        <v>0</v>
      </c>
      <c r="BA151" s="88">
        <f>IF(M151="zákl. prenesená",J151,0)</f>
        <v>0</v>
      </c>
      <c r="BB151" s="88">
        <f>IF(M151="zníž. prenesená",J151,0)</f>
        <v>0</v>
      </c>
      <c r="BC151" s="88">
        <f>IF(M151="nulová",J151,0)</f>
        <v>0</v>
      </c>
      <c r="BD151" s="10" t="s">
        <v>78</v>
      </c>
      <c r="BE151" s="88">
        <f>ROUND(I151*H151,2)</f>
        <v>0</v>
      </c>
      <c r="BF151" s="10" t="s">
        <v>77</v>
      </c>
      <c r="BG151" s="87" t="s">
        <v>124</v>
      </c>
    </row>
    <row r="152" spans="2:59" s="1" customFormat="1" ht="24.2" customHeight="1" x14ac:dyDescent="0.2">
      <c r="B152" s="86"/>
      <c r="C152" s="123">
        <v>25</v>
      </c>
      <c r="D152" s="123" t="s">
        <v>101</v>
      </c>
      <c r="E152" s="124" t="s">
        <v>125</v>
      </c>
      <c r="F152" s="125" t="s">
        <v>126</v>
      </c>
      <c r="G152" s="126" t="s">
        <v>123</v>
      </c>
      <c r="H152" s="127">
        <v>36</v>
      </c>
      <c r="I152" s="128"/>
      <c r="J152" s="128">
        <f>ROUND(I152*H152,2)</f>
        <v>0</v>
      </c>
      <c r="K152" s="96"/>
      <c r="L152" s="104" t="s">
        <v>0</v>
      </c>
      <c r="M152" s="105" t="s">
        <v>24</v>
      </c>
      <c r="N152" s="100">
        <v>0</v>
      </c>
      <c r="O152" s="100">
        <f>N152*H152</f>
        <v>0</v>
      </c>
      <c r="P152" s="100">
        <v>1.8500000000000001E-3</v>
      </c>
      <c r="Q152" s="100">
        <f>P152*H152</f>
        <v>6.6600000000000006E-2</v>
      </c>
      <c r="R152" s="100">
        <v>0</v>
      </c>
      <c r="S152" s="100">
        <f>R152*H152</f>
        <v>0</v>
      </c>
      <c r="T152" s="97"/>
      <c r="AL152" s="87" t="s">
        <v>100</v>
      </c>
      <c r="AN152" s="87" t="s">
        <v>101</v>
      </c>
      <c r="AO152" s="87" t="s">
        <v>78</v>
      </c>
      <c r="AS152" s="10" t="s">
        <v>71</v>
      </c>
      <c r="AY152" s="88">
        <f>IF(M152="základná",J152,0)</f>
        <v>0</v>
      </c>
      <c r="AZ152" s="88">
        <f>IF(M152="znížená",J152,0)</f>
        <v>0</v>
      </c>
      <c r="BA152" s="88">
        <f>IF(M152="zákl. prenesená",J152,0)</f>
        <v>0</v>
      </c>
      <c r="BB152" s="88">
        <f>IF(M152="zníž. prenesená",J152,0)</f>
        <v>0</v>
      </c>
      <c r="BC152" s="88">
        <f>IF(M152="nulová",J152,0)</f>
        <v>0</v>
      </c>
      <c r="BD152" s="10" t="s">
        <v>78</v>
      </c>
      <c r="BE152" s="88">
        <f>ROUND(I152*H152,2)</f>
        <v>0</v>
      </c>
      <c r="BF152" s="10" t="s">
        <v>77</v>
      </c>
      <c r="BG152" s="87" t="s">
        <v>127</v>
      </c>
    </row>
    <row r="153" spans="2:59" s="1" customFormat="1" ht="24.2" customHeight="1" x14ac:dyDescent="0.2">
      <c r="B153" s="86"/>
      <c r="C153" s="123">
        <v>26</v>
      </c>
      <c r="D153" s="123" t="s">
        <v>101</v>
      </c>
      <c r="E153" s="131" t="s">
        <v>129</v>
      </c>
      <c r="F153" s="125" t="s">
        <v>130</v>
      </c>
      <c r="G153" s="126" t="s">
        <v>123</v>
      </c>
      <c r="H153" s="127">
        <v>18</v>
      </c>
      <c r="I153" s="128"/>
      <c r="J153" s="128">
        <f>ROUND(I153*H153,2)</f>
        <v>0</v>
      </c>
      <c r="K153" s="96"/>
      <c r="L153" s="104" t="s">
        <v>0</v>
      </c>
      <c r="M153" s="105" t="s">
        <v>24</v>
      </c>
      <c r="N153" s="100">
        <v>0</v>
      </c>
      <c r="O153" s="100">
        <f>N153*H153</f>
        <v>0</v>
      </c>
      <c r="P153" s="100">
        <v>7.4999999999999997E-3</v>
      </c>
      <c r="Q153" s="100">
        <f>P153*H153</f>
        <v>0.13500000000000001</v>
      </c>
      <c r="R153" s="100">
        <v>0</v>
      </c>
      <c r="S153" s="100">
        <f>R153*H153</f>
        <v>0</v>
      </c>
      <c r="T153" s="97"/>
      <c r="AL153" s="87" t="s">
        <v>100</v>
      </c>
      <c r="AN153" s="87" t="s">
        <v>101</v>
      </c>
      <c r="AO153" s="87" t="s">
        <v>78</v>
      </c>
      <c r="AS153" s="10" t="s">
        <v>71</v>
      </c>
      <c r="AY153" s="88">
        <f>IF(M153="základná",J153,0)</f>
        <v>0</v>
      </c>
      <c r="AZ153" s="88">
        <f>IF(M153="znížená",J153,0)</f>
        <v>0</v>
      </c>
      <c r="BA153" s="88">
        <f>IF(M153="zákl. prenesená",J153,0)</f>
        <v>0</v>
      </c>
      <c r="BB153" s="88">
        <f>IF(M153="zníž. prenesená",J153,0)</f>
        <v>0</v>
      </c>
      <c r="BC153" s="88">
        <f>IF(M153="nulová",J153,0)</f>
        <v>0</v>
      </c>
      <c r="BD153" s="10" t="s">
        <v>78</v>
      </c>
      <c r="BE153" s="88">
        <f>ROUND(I153*H153,2)</f>
        <v>0</v>
      </c>
      <c r="BF153" s="10" t="s">
        <v>77</v>
      </c>
      <c r="BG153" s="87" t="s">
        <v>131</v>
      </c>
    </row>
    <row r="154" spans="2:59" s="6" customFormat="1" ht="22.9" customHeight="1" x14ac:dyDescent="0.2">
      <c r="B154" s="75"/>
      <c r="D154" s="76" t="s">
        <v>40</v>
      </c>
      <c r="E154" s="84" t="s">
        <v>132</v>
      </c>
      <c r="F154" s="84" t="s">
        <v>133</v>
      </c>
      <c r="J154" s="85">
        <f>BE154</f>
        <v>0</v>
      </c>
      <c r="L154" s="106"/>
      <c r="M154" s="106"/>
      <c r="N154" s="106"/>
      <c r="O154" s="107">
        <f>O155</f>
        <v>8.953837</v>
      </c>
      <c r="P154" s="106"/>
      <c r="Q154" s="107">
        <f>Q155</f>
        <v>0</v>
      </c>
      <c r="R154" s="106"/>
      <c r="S154" s="107">
        <f>S155</f>
        <v>0</v>
      </c>
      <c r="T154" s="106"/>
      <c r="AL154" s="76" t="s">
        <v>42</v>
      </c>
      <c r="AN154" s="82" t="s">
        <v>40</v>
      </c>
      <c r="AO154" s="82" t="s">
        <v>42</v>
      </c>
      <c r="AS154" s="76" t="s">
        <v>71</v>
      </c>
      <c r="BE154" s="83">
        <f>BE155</f>
        <v>0</v>
      </c>
    </row>
    <row r="155" spans="2:59" s="1" customFormat="1" ht="24.2" customHeight="1" x14ac:dyDescent="0.2">
      <c r="B155" s="86"/>
      <c r="C155" s="108">
        <v>27</v>
      </c>
      <c r="D155" s="108" t="s">
        <v>73</v>
      </c>
      <c r="E155" s="109" t="s">
        <v>134</v>
      </c>
      <c r="F155" s="110" t="s">
        <v>135</v>
      </c>
      <c r="G155" s="111" t="s">
        <v>104</v>
      </c>
      <c r="H155" s="112">
        <v>8.2070000000000007</v>
      </c>
      <c r="I155" s="113"/>
      <c r="J155" s="113">
        <f>ROUND(I155*H155,2)</f>
        <v>0</v>
      </c>
      <c r="K155" s="95"/>
      <c r="L155" s="98" t="s">
        <v>0</v>
      </c>
      <c r="M155" s="99" t="s">
        <v>24</v>
      </c>
      <c r="N155" s="100">
        <v>1.091</v>
      </c>
      <c r="O155" s="100">
        <f>N155*H155</f>
        <v>8.953837</v>
      </c>
      <c r="P155" s="100">
        <v>0</v>
      </c>
      <c r="Q155" s="100">
        <f>P155*H155</f>
        <v>0</v>
      </c>
      <c r="R155" s="100">
        <v>0</v>
      </c>
      <c r="S155" s="100">
        <f>R155*H155</f>
        <v>0</v>
      </c>
      <c r="T155" s="97"/>
      <c r="AL155" s="87" t="s">
        <v>77</v>
      </c>
      <c r="AN155" s="87" t="s">
        <v>73</v>
      </c>
      <c r="AO155" s="87" t="s">
        <v>78</v>
      </c>
      <c r="AS155" s="10" t="s">
        <v>71</v>
      </c>
      <c r="AY155" s="88">
        <f>IF(M155="základná",J155,0)</f>
        <v>0</v>
      </c>
      <c r="AZ155" s="88">
        <f>IF(M155="znížená",J155,0)</f>
        <v>0</v>
      </c>
      <c r="BA155" s="88">
        <f>IF(M155="zákl. prenesená",J155,0)</f>
        <v>0</v>
      </c>
      <c r="BB155" s="88">
        <f>IF(M155="zníž. prenesená",J155,0)</f>
        <v>0</v>
      </c>
      <c r="BC155" s="88">
        <f>IF(M155="nulová",J155,0)</f>
        <v>0</v>
      </c>
      <c r="BD155" s="10" t="s">
        <v>78</v>
      </c>
      <c r="BE155" s="88">
        <f>ROUND(I155*H155,2)</f>
        <v>0</v>
      </c>
      <c r="BF155" s="10" t="s">
        <v>77</v>
      </c>
      <c r="BG155" s="87" t="s">
        <v>136</v>
      </c>
    </row>
    <row r="156" spans="2:59" s="6" customFormat="1" ht="25.9" customHeight="1" x14ac:dyDescent="0.2">
      <c r="B156" s="75"/>
      <c r="D156" s="76" t="s">
        <v>40</v>
      </c>
      <c r="E156" s="77" t="s">
        <v>137</v>
      </c>
      <c r="F156" s="77" t="s">
        <v>138</v>
      </c>
      <c r="J156" s="78">
        <f>BE156</f>
        <v>0</v>
      </c>
      <c r="L156" s="106"/>
      <c r="M156" s="106"/>
      <c r="N156" s="106"/>
      <c r="O156" s="107">
        <f>O157</f>
        <v>71.331115000000011</v>
      </c>
      <c r="P156" s="106"/>
      <c r="Q156" s="107">
        <f>Q157</f>
        <v>0.61410032000000003</v>
      </c>
      <c r="R156" s="106"/>
      <c r="S156" s="107">
        <f>S157</f>
        <v>0.65099999999999991</v>
      </c>
      <c r="T156" s="106"/>
      <c r="AL156" s="76" t="s">
        <v>78</v>
      </c>
      <c r="AN156" s="82" t="s">
        <v>40</v>
      </c>
      <c r="AO156" s="82" t="s">
        <v>41</v>
      </c>
      <c r="AS156" s="76" t="s">
        <v>71</v>
      </c>
      <c r="BE156" s="83">
        <f>BE157</f>
        <v>0</v>
      </c>
    </row>
    <row r="157" spans="2:59" s="6" customFormat="1" ht="22.9" customHeight="1" x14ac:dyDescent="0.2">
      <c r="B157" s="75"/>
      <c r="D157" s="76" t="s">
        <v>40</v>
      </c>
      <c r="E157" s="84" t="s">
        <v>139</v>
      </c>
      <c r="F157" s="84" t="s">
        <v>140</v>
      </c>
      <c r="J157" s="85">
        <f>BE157</f>
        <v>0</v>
      </c>
      <c r="L157" s="106"/>
      <c r="M157" s="106"/>
      <c r="N157" s="106"/>
      <c r="O157" s="107">
        <f>SUM(O158:O178)</f>
        <v>71.331115000000011</v>
      </c>
      <c r="P157" s="106"/>
      <c r="Q157" s="107">
        <f>SUM(Q158:Q178)</f>
        <v>0.61410032000000003</v>
      </c>
      <c r="R157" s="106"/>
      <c r="S157" s="107">
        <f>SUM(S158:S178)</f>
        <v>0.65099999999999991</v>
      </c>
      <c r="T157" s="106"/>
      <c r="AL157" s="76" t="s">
        <v>78</v>
      </c>
      <c r="AN157" s="82" t="s">
        <v>40</v>
      </c>
      <c r="AO157" s="82" t="s">
        <v>42</v>
      </c>
      <c r="AS157" s="76" t="s">
        <v>71</v>
      </c>
      <c r="BE157" s="83">
        <f>SUM(BE158:BE178)</f>
        <v>0</v>
      </c>
    </row>
    <row r="158" spans="2:59" s="1" customFormat="1" ht="16.5" customHeight="1" x14ac:dyDescent="0.2">
      <c r="B158" s="86"/>
      <c r="C158" s="108">
        <v>28</v>
      </c>
      <c r="D158" s="108" t="s">
        <v>73</v>
      </c>
      <c r="E158" s="109" t="s">
        <v>141</v>
      </c>
      <c r="F158" s="110" t="s">
        <v>142</v>
      </c>
      <c r="G158" s="111" t="s">
        <v>143</v>
      </c>
      <c r="H158" s="112">
        <v>270</v>
      </c>
      <c r="I158" s="113"/>
      <c r="J158" s="113">
        <f t="shared" ref="J158:J168" si="21">ROUND(I158*H158,2)</f>
        <v>0</v>
      </c>
      <c r="K158" s="95"/>
      <c r="L158" s="98" t="s">
        <v>0</v>
      </c>
      <c r="M158" s="99" t="s">
        <v>24</v>
      </c>
      <c r="N158" s="100">
        <v>3.4000000000000002E-2</v>
      </c>
      <c r="O158" s="100">
        <f t="shared" ref="O158:O170" si="22">N158*H158</f>
        <v>9.1800000000000015</v>
      </c>
      <c r="P158" s="100">
        <v>0</v>
      </c>
      <c r="Q158" s="100">
        <f t="shared" ref="Q158:Q170" si="23">P158*H158</f>
        <v>0</v>
      </c>
      <c r="R158" s="100">
        <v>0</v>
      </c>
      <c r="S158" s="100">
        <f t="shared" ref="S158:S170" si="24">R158*H158</f>
        <v>0</v>
      </c>
      <c r="T158" s="97"/>
      <c r="AL158" s="87" t="s">
        <v>128</v>
      </c>
      <c r="AN158" s="87" t="s">
        <v>73</v>
      </c>
      <c r="AO158" s="87" t="s">
        <v>78</v>
      </c>
      <c r="AS158" s="10" t="s">
        <v>71</v>
      </c>
      <c r="AY158" s="88">
        <f t="shared" ref="AY158:AY168" si="25">IF(M158="základná",J158,0)</f>
        <v>0</v>
      </c>
      <c r="AZ158" s="88">
        <f t="shared" ref="AZ158:AZ168" si="26">IF(M158="znížená",J158,0)</f>
        <v>0</v>
      </c>
      <c r="BA158" s="88">
        <f t="shared" ref="BA158:BA168" si="27">IF(M158="zákl. prenesená",J158,0)</f>
        <v>0</v>
      </c>
      <c r="BB158" s="88">
        <f t="shared" ref="BB158:BB168" si="28">IF(M158="zníž. prenesená",J158,0)</f>
        <v>0</v>
      </c>
      <c r="BC158" s="88">
        <f t="shared" ref="BC158:BC168" si="29">IF(M158="nulová",J158,0)</f>
        <v>0</v>
      </c>
      <c r="BD158" s="10" t="s">
        <v>78</v>
      </c>
      <c r="BE158" s="88">
        <f t="shared" ref="BE158:BE168" si="30">ROUND(I158*H158,2)</f>
        <v>0</v>
      </c>
      <c r="BF158" s="10" t="s">
        <v>128</v>
      </c>
      <c r="BG158" s="87" t="s">
        <v>144</v>
      </c>
    </row>
    <row r="159" spans="2:59" s="1" customFormat="1" ht="21.75" customHeight="1" x14ac:dyDescent="0.2">
      <c r="B159" s="86"/>
      <c r="C159" s="123">
        <v>29</v>
      </c>
      <c r="D159" s="123" t="s">
        <v>101</v>
      </c>
      <c r="E159" s="124" t="s">
        <v>145</v>
      </c>
      <c r="F159" s="125" t="s">
        <v>146</v>
      </c>
      <c r="G159" s="126" t="s">
        <v>123</v>
      </c>
      <c r="H159" s="127">
        <v>4</v>
      </c>
      <c r="I159" s="128"/>
      <c r="J159" s="128">
        <f t="shared" si="21"/>
        <v>0</v>
      </c>
      <c r="K159" s="96"/>
      <c r="L159" s="104" t="s">
        <v>0</v>
      </c>
      <c r="M159" s="105" t="s">
        <v>24</v>
      </c>
      <c r="N159" s="100">
        <v>0</v>
      </c>
      <c r="O159" s="100">
        <f t="shared" si="22"/>
        <v>0</v>
      </c>
      <c r="P159" s="100">
        <v>3.3E-3</v>
      </c>
      <c r="Q159" s="100">
        <f t="shared" si="23"/>
        <v>1.32E-2</v>
      </c>
      <c r="R159" s="100">
        <v>0</v>
      </c>
      <c r="S159" s="100">
        <f t="shared" si="24"/>
        <v>0</v>
      </c>
      <c r="T159" s="97"/>
      <c r="AL159" s="87" t="s">
        <v>147</v>
      </c>
      <c r="AN159" s="87" t="s">
        <v>101</v>
      </c>
      <c r="AO159" s="87" t="s">
        <v>78</v>
      </c>
      <c r="AS159" s="10" t="s">
        <v>71</v>
      </c>
      <c r="AY159" s="88">
        <f t="shared" si="25"/>
        <v>0</v>
      </c>
      <c r="AZ159" s="88">
        <f t="shared" si="26"/>
        <v>0</v>
      </c>
      <c r="BA159" s="88">
        <f t="shared" si="27"/>
        <v>0</v>
      </c>
      <c r="BB159" s="88">
        <f t="shared" si="28"/>
        <v>0</v>
      </c>
      <c r="BC159" s="88">
        <f t="shared" si="29"/>
        <v>0</v>
      </c>
      <c r="BD159" s="10" t="s">
        <v>78</v>
      </c>
      <c r="BE159" s="88">
        <f t="shared" si="30"/>
        <v>0</v>
      </c>
      <c r="BF159" s="10" t="s">
        <v>128</v>
      </c>
      <c r="BG159" s="87" t="s">
        <v>148</v>
      </c>
    </row>
    <row r="160" spans="2:59" s="1" customFormat="1" ht="24.2" customHeight="1" x14ac:dyDescent="0.2">
      <c r="B160" s="86"/>
      <c r="C160" s="123">
        <v>30</v>
      </c>
      <c r="D160" s="123" t="s">
        <v>101</v>
      </c>
      <c r="E160" s="124" t="s">
        <v>149</v>
      </c>
      <c r="F160" s="125" t="s">
        <v>150</v>
      </c>
      <c r="G160" s="126" t="s">
        <v>123</v>
      </c>
      <c r="H160" s="127">
        <v>12</v>
      </c>
      <c r="I160" s="128"/>
      <c r="J160" s="128">
        <f t="shared" si="21"/>
        <v>0</v>
      </c>
      <c r="K160" s="96"/>
      <c r="L160" s="104" t="s">
        <v>0</v>
      </c>
      <c r="M160" s="105" t="s">
        <v>24</v>
      </c>
      <c r="N160" s="100">
        <v>0</v>
      </c>
      <c r="O160" s="100">
        <f t="shared" si="22"/>
        <v>0</v>
      </c>
      <c r="P160" s="100">
        <v>1.2999999999999999E-4</v>
      </c>
      <c r="Q160" s="100">
        <f t="shared" si="23"/>
        <v>1.5599999999999998E-3</v>
      </c>
      <c r="R160" s="100">
        <v>0</v>
      </c>
      <c r="S160" s="100">
        <f t="shared" si="24"/>
        <v>0</v>
      </c>
      <c r="T160" s="97"/>
      <c r="AL160" s="87" t="s">
        <v>147</v>
      </c>
      <c r="AN160" s="87" t="s">
        <v>101</v>
      </c>
      <c r="AO160" s="87" t="s">
        <v>78</v>
      </c>
      <c r="AS160" s="10" t="s">
        <v>71</v>
      </c>
      <c r="AY160" s="88">
        <f t="shared" si="25"/>
        <v>0</v>
      </c>
      <c r="AZ160" s="88">
        <f t="shared" si="26"/>
        <v>0</v>
      </c>
      <c r="BA160" s="88">
        <f t="shared" si="27"/>
        <v>0</v>
      </c>
      <c r="BB160" s="88">
        <f t="shared" si="28"/>
        <v>0</v>
      </c>
      <c r="BC160" s="88">
        <f t="shared" si="29"/>
        <v>0</v>
      </c>
      <c r="BD160" s="10" t="s">
        <v>78</v>
      </c>
      <c r="BE160" s="88">
        <f t="shared" si="30"/>
        <v>0</v>
      </c>
      <c r="BF160" s="10" t="s">
        <v>128</v>
      </c>
      <c r="BG160" s="87" t="s">
        <v>151</v>
      </c>
    </row>
    <row r="161" spans="2:59" s="1" customFormat="1" ht="16.5" customHeight="1" x14ac:dyDescent="0.2">
      <c r="B161" s="86"/>
      <c r="C161" s="108">
        <v>31</v>
      </c>
      <c r="D161" s="108" t="s">
        <v>73</v>
      </c>
      <c r="E161" s="109" t="s">
        <v>152</v>
      </c>
      <c r="F161" s="110" t="s">
        <v>153</v>
      </c>
      <c r="G161" s="111" t="s">
        <v>143</v>
      </c>
      <c r="H161" s="112">
        <v>44</v>
      </c>
      <c r="I161" s="113"/>
      <c r="J161" s="113">
        <f t="shared" si="21"/>
        <v>0</v>
      </c>
      <c r="K161" s="95"/>
      <c r="L161" s="98" t="s">
        <v>0</v>
      </c>
      <c r="M161" s="99" t="s">
        <v>24</v>
      </c>
      <c r="N161" s="100">
        <v>6.9120000000000001E-2</v>
      </c>
      <c r="O161" s="100">
        <f t="shared" si="22"/>
        <v>3.04128</v>
      </c>
      <c r="P161" s="100">
        <v>0</v>
      </c>
      <c r="Q161" s="100">
        <f t="shared" si="23"/>
        <v>0</v>
      </c>
      <c r="R161" s="100">
        <v>0</v>
      </c>
      <c r="S161" s="100">
        <f t="shared" si="24"/>
        <v>0</v>
      </c>
      <c r="T161" s="97"/>
      <c r="AL161" s="87" t="s">
        <v>128</v>
      </c>
      <c r="AN161" s="87" t="s">
        <v>73</v>
      </c>
      <c r="AO161" s="87" t="s">
        <v>78</v>
      </c>
      <c r="AS161" s="10" t="s">
        <v>71</v>
      </c>
      <c r="AY161" s="88">
        <f t="shared" si="25"/>
        <v>0</v>
      </c>
      <c r="AZ161" s="88">
        <f t="shared" si="26"/>
        <v>0</v>
      </c>
      <c r="BA161" s="88">
        <f t="shared" si="27"/>
        <v>0</v>
      </c>
      <c r="BB161" s="88">
        <f t="shared" si="28"/>
        <v>0</v>
      </c>
      <c r="BC161" s="88">
        <f t="shared" si="29"/>
        <v>0</v>
      </c>
      <c r="BD161" s="10" t="s">
        <v>78</v>
      </c>
      <c r="BE161" s="88">
        <f t="shared" si="30"/>
        <v>0</v>
      </c>
      <c r="BF161" s="10" t="s">
        <v>128</v>
      </c>
      <c r="BG161" s="87" t="s">
        <v>154</v>
      </c>
    </row>
    <row r="162" spans="2:59" s="1" customFormat="1" ht="24.2" customHeight="1" x14ac:dyDescent="0.2">
      <c r="B162" s="86"/>
      <c r="C162" s="123">
        <v>32</v>
      </c>
      <c r="D162" s="123" t="s">
        <v>101</v>
      </c>
      <c r="E162" s="124" t="s">
        <v>155</v>
      </c>
      <c r="F162" s="125" t="s">
        <v>156</v>
      </c>
      <c r="G162" s="126" t="s">
        <v>123</v>
      </c>
      <c r="H162" s="127">
        <v>5</v>
      </c>
      <c r="I162" s="128"/>
      <c r="J162" s="128">
        <f t="shared" si="21"/>
        <v>0</v>
      </c>
      <c r="K162" s="96"/>
      <c r="L162" s="104" t="s">
        <v>0</v>
      </c>
      <c r="M162" s="105" t="s">
        <v>24</v>
      </c>
      <c r="N162" s="100">
        <v>0</v>
      </c>
      <c r="O162" s="100">
        <f t="shared" si="22"/>
        <v>0</v>
      </c>
      <c r="P162" s="100">
        <v>7.0000000000000001E-3</v>
      </c>
      <c r="Q162" s="100">
        <f t="shared" si="23"/>
        <v>3.5000000000000003E-2</v>
      </c>
      <c r="R162" s="100">
        <v>0</v>
      </c>
      <c r="S162" s="100">
        <f t="shared" si="24"/>
        <v>0</v>
      </c>
      <c r="T162" s="97"/>
      <c r="AL162" s="87" t="s">
        <v>147</v>
      </c>
      <c r="AN162" s="87" t="s">
        <v>101</v>
      </c>
      <c r="AO162" s="87" t="s">
        <v>78</v>
      </c>
      <c r="AS162" s="10" t="s">
        <v>71</v>
      </c>
      <c r="AY162" s="88">
        <f t="shared" si="25"/>
        <v>0</v>
      </c>
      <c r="AZ162" s="88">
        <f t="shared" si="26"/>
        <v>0</v>
      </c>
      <c r="BA162" s="88">
        <f t="shared" si="27"/>
        <v>0</v>
      </c>
      <c r="BB162" s="88">
        <f t="shared" si="28"/>
        <v>0</v>
      </c>
      <c r="BC162" s="88">
        <f t="shared" si="29"/>
        <v>0</v>
      </c>
      <c r="BD162" s="10" t="s">
        <v>78</v>
      </c>
      <c r="BE162" s="88">
        <f t="shared" si="30"/>
        <v>0</v>
      </c>
      <c r="BF162" s="10" t="s">
        <v>128</v>
      </c>
      <c r="BG162" s="87" t="s">
        <v>157</v>
      </c>
    </row>
    <row r="163" spans="2:59" s="1" customFormat="1" ht="24.2" customHeight="1" x14ac:dyDescent="0.2">
      <c r="B163" s="86"/>
      <c r="C163" s="108">
        <v>33</v>
      </c>
      <c r="D163" s="108" t="s">
        <v>73</v>
      </c>
      <c r="E163" s="109" t="s">
        <v>158</v>
      </c>
      <c r="F163" s="110" t="s">
        <v>159</v>
      </c>
      <c r="G163" s="111" t="s">
        <v>143</v>
      </c>
      <c r="H163" s="112">
        <v>44</v>
      </c>
      <c r="I163" s="113"/>
      <c r="J163" s="113">
        <f t="shared" si="21"/>
        <v>0</v>
      </c>
      <c r="K163" s="95"/>
      <c r="L163" s="98" t="s">
        <v>0</v>
      </c>
      <c r="M163" s="99" t="s">
        <v>24</v>
      </c>
      <c r="N163" s="100">
        <v>0.41829</v>
      </c>
      <c r="O163" s="100">
        <f t="shared" si="22"/>
        <v>18.40476</v>
      </c>
      <c r="P163" s="100">
        <v>0</v>
      </c>
      <c r="Q163" s="100">
        <f t="shared" si="23"/>
        <v>0</v>
      </c>
      <c r="R163" s="100">
        <v>0</v>
      </c>
      <c r="S163" s="100">
        <f t="shared" si="24"/>
        <v>0</v>
      </c>
      <c r="T163" s="97"/>
      <c r="AL163" s="87" t="s">
        <v>128</v>
      </c>
      <c r="AN163" s="87" t="s">
        <v>73</v>
      </c>
      <c r="AO163" s="87" t="s">
        <v>78</v>
      </c>
      <c r="AS163" s="10" t="s">
        <v>71</v>
      </c>
      <c r="AY163" s="88">
        <f t="shared" si="25"/>
        <v>0</v>
      </c>
      <c r="AZ163" s="88">
        <f t="shared" si="26"/>
        <v>0</v>
      </c>
      <c r="BA163" s="88">
        <f t="shared" si="27"/>
        <v>0</v>
      </c>
      <c r="BB163" s="88">
        <f t="shared" si="28"/>
        <v>0</v>
      </c>
      <c r="BC163" s="88">
        <f t="shared" si="29"/>
        <v>0</v>
      </c>
      <c r="BD163" s="10" t="s">
        <v>78</v>
      </c>
      <c r="BE163" s="88">
        <f t="shared" si="30"/>
        <v>0</v>
      </c>
      <c r="BF163" s="10" t="s">
        <v>128</v>
      </c>
      <c r="BG163" s="87" t="s">
        <v>160</v>
      </c>
    </row>
    <row r="164" spans="2:59" s="1" customFormat="1" ht="37.9" customHeight="1" x14ac:dyDescent="0.2">
      <c r="B164" s="86"/>
      <c r="C164" s="123">
        <v>34</v>
      </c>
      <c r="D164" s="123" t="s">
        <v>101</v>
      </c>
      <c r="E164" s="131" t="s">
        <v>211</v>
      </c>
      <c r="F164" s="132" t="s">
        <v>240</v>
      </c>
      <c r="G164" s="126" t="s">
        <v>123</v>
      </c>
      <c r="H164" s="127">
        <v>18</v>
      </c>
      <c r="I164" s="128"/>
      <c r="J164" s="128">
        <f t="shared" si="21"/>
        <v>0</v>
      </c>
      <c r="K164" s="96"/>
      <c r="L164" s="104" t="s">
        <v>0</v>
      </c>
      <c r="M164" s="105" t="s">
        <v>24</v>
      </c>
      <c r="N164" s="100">
        <v>0</v>
      </c>
      <c r="O164" s="100">
        <f t="shared" si="22"/>
        <v>0</v>
      </c>
      <c r="P164" s="100">
        <v>1.8100000000000002E-2</v>
      </c>
      <c r="Q164" s="100">
        <f t="shared" si="23"/>
        <v>0.32580000000000003</v>
      </c>
      <c r="R164" s="100">
        <v>0</v>
      </c>
      <c r="S164" s="100">
        <f t="shared" si="24"/>
        <v>0</v>
      </c>
      <c r="T164" s="97"/>
      <c r="AL164" s="87" t="s">
        <v>147</v>
      </c>
      <c r="AN164" s="87" t="s">
        <v>101</v>
      </c>
      <c r="AO164" s="87" t="s">
        <v>78</v>
      </c>
      <c r="AS164" s="10" t="s">
        <v>71</v>
      </c>
      <c r="AY164" s="88">
        <f t="shared" si="25"/>
        <v>0</v>
      </c>
      <c r="AZ164" s="88">
        <f t="shared" si="26"/>
        <v>0</v>
      </c>
      <c r="BA164" s="88">
        <f t="shared" si="27"/>
        <v>0</v>
      </c>
      <c r="BB164" s="88">
        <f t="shared" si="28"/>
        <v>0</v>
      </c>
      <c r="BC164" s="88">
        <f t="shared" si="29"/>
        <v>0</v>
      </c>
      <c r="BD164" s="10" t="s">
        <v>78</v>
      </c>
      <c r="BE164" s="88">
        <f t="shared" si="30"/>
        <v>0</v>
      </c>
      <c r="BF164" s="10" t="s">
        <v>128</v>
      </c>
      <c r="BG164" s="87" t="s">
        <v>161</v>
      </c>
    </row>
    <row r="165" spans="2:59" s="1" customFormat="1" ht="24.2" customHeight="1" x14ac:dyDescent="0.2">
      <c r="B165" s="86"/>
      <c r="C165" s="108">
        <v>35</v>
      </c>
      <c r="D165" s="108" t="s">
        <v>73</v>
      </c>
      <c r="E165" s="109" t="s">
        <v>162</v>
      </c>
      <c r="F165" s="110" t="s">
        <v>163</v>
      </c>
      <c r="G165" s="111" t="s">
        <v>143</v>
      </c>
      <c r="H165" s="112">
        <v>44</v>
      </c>
      <c r="I165" s="113"/>
      <c r="J165" s="113">
        <f t="shared" si="21"/>
        <v>0</v>
      </c>
      <c r="K165" s="95"/>
      <c r="L165" s="98" t="s">
        <v>0</v>
      </c>
      <c r="M165" s="99" t="s">
        <v>24</v>
      </c>
      <c r="N165" s="100">
        <v>0.28499999999999998</v>
      </c>
      <c r="O165" s="100">
        <f t="shared" si="22"/>
        <v>12.54</v>
      </c>
      <c r="P165" s="100">
        <v>0</v>
      </c>
      <c r="Q165" s="100">
        <f t="shared" si="23"/>
        <v>0</v>
      </c>
      <c r="R165" s="100">
        <v>8.9999999999999993E-3</v>
      </c>
      <c r="S165" s="100">
        <f t="shared" si="24"/>
        <v>0.39599999999999996</v>
      </c>
      <c r="T165" s="97"/>
      <c r="AL165" s="87" t="s">
        <v>128</v>
      </c>
      <c r="AN165" s="87" t="s">
        <v>73</v>
      </c>
      <c r="AO165" s="87" t="s">
        <v>78</v>
      </c>
      <c r="AS165" s="10" t="s">
        <v>71</v>
      </c>
      <c r="AY165" s="88">
        <f t="shared" si="25"/>
        <v>0</v>
      </c>
      <c r="AZ165" s="88">
        <f t="shared" si="26"/>
        <v>0</v>
      </c>
      <c r="BA165" s="88">
        <f t="shared" si="27"/>
        <v>0</v>
      </c>
      <c r="BB165" s="88">
        <f t="shared" si="28"/>
        <v>0</v>
      </c>
      <c r="BC165" s="88">
        <f t="shared" si="29"/>
        <v>0</v>
      </c>
      <c r="BD165" s="10" t="s">
        <v>78</v>
      </c>
      <c r="BE165" s="88">
        <f t="shared" si="30"/>
        <v>0</v>
      </c>
      <c r="BF165" s="10" t="s">
        <v>128</v>
      </c>
      <c r="BG165" s="87" t="s">
        <v>164</v>
      </c>
    </row>
    <row r="166" spans="2:59" s="1" customFormat="1" ht="24.2" customHeight="1" x14ac:dyDescent="0.2">
      <c r="B166" s="86"/>
      <c r="C166" s="108">
        <v>36</v>
      </c>
      <c r="D166" s="108" t="s">
        <v>73</v>
      </c>
      <c r="E166" s="109" t="s">
        <v>165</v>
      </c>
      <c r="F166" s="110" t="s">
        <v>166</v>
      </c>
      <c r="G166" s="111" t="s">
        <v>123</v>
      </c>
      <c r="H166" s="112">
        <v>38</v>
      </c>
      <c r="I166" s="113"/>
      <c r="J166" s="113">
        <f t="shared" si="21"/>
        <v>0</v>
      </c>
      <c r="K166" s="95"/>
      <c r="L166" s="98" t="s">
        <v>0</v>
      </c>
      <c r="M166" s="99" t="s">
        <v>24</v>
      </c>
      <c r="N166" s="100">
        <v>6.7349999999999993E-2</v>
      </c>
      <c r="O166" s="100">
        <f t="shared" si="22"/>
        <v>2.5592999999999999</v>
      </c>
      <c r="P166" s="100">
        <v>0</v>
      </c>
      <c r="Q166" s="100">
        <f t="shared" si="23"/>
        <v>0</v>
      </c>
      <c r="R166" s="100">
        <v>0</v>
      </c>
      <c r="S166" s="100">
        <f t="shared" si="24"/>
        <v>0</v>
      </c>
      <c r="T166" s="97"/>
      <c r="AL166" s="87" t="s">
        <v>128</v>
      </c>
      <c r="AN166" s="87" t="s">
        <v>73</v>
      </c>
      <c r="AO166" s="87" t="s">
        <v>78</v>
      </c>
      <c r="AS166" s="10" t="s">
        <v>71</v>
      </c>
      <c r="AY166" s="88">
        <f t="shared" si="25"/>
        <v>0</v>
      </c>
      <c r="AZ166" s="88">
        <f t="shared" si="26"/>
        <v>0</v>
      </c>
      <c r="BA166" s="88">
        <f t="shared" si="27"/>
        <v>0</v>
      </c>
      <c r="BB166" s="88">
        <f t="shared" si="28"/>
        <v>0</v>
      </c>
      <c r="BC166" s="88">
        <f t="shared" si="29"/>
        <v>0</v>
      </c>
      <c r="BD166" s="10" t="s">
        <v>78</v>
      </c>
      <c r="BE166" s="88">
        <f t="shared" si="30"/>
        <v>0</v>
      </c>
      <c r="BF166" s="10" t="s">
        <v>128</v>
      </c>
      <c r="BG166" s="87" t="s">
        <v>167</v>
      </c>
    </row>
    <row r="167" spans="2:59" s="1" customFormat="1" ht="24.2" customHeight="1" x14ac:dyDescent="0.2">
      <c r="B167" s="86"/>
      <c r="C167" s="123">
        <v>37</v>
      </c>
      <c r="D167" s="123" t="s">
        <v>101</v>
      </c>
      <c r="E167" s="124" t="s">
        <v>168</v>
      </c>
      <c r="F167" s="125" t="s">
        <v>169</v>
      </c>
      <c r="G167" s="126" t="s">
        <v>123</v>
      </c>
      <c r="H167" s="127">
        <v>19</v>
      </c>
      <c r="I167" s="128"/>
      <c r="J167" s="128">
        <f t="shared" si="21"/>
        <v>0</v>
      </c>
      <c r="K167" s="96"/>
      <c r="L167" s="104" t="s">
        <v>0</v>
      </c>
      <c r="M167" s="105" t="s">
        <v>24</v>
      </c>
      <c r="N167" s="100">
        <v>0</v>
      </c>
      <c r="O167" s="100">
        <f t="shared" si="22"/>
        <v>0</v>
      </c>
      <c r="P167" s="100">
        <v>2E-3</v>
      </c>
      <c r="Q167" s="100">
        <f t="shared" si="23"/>
        <v>3.7999999999999999E-2</v>
      </c>
      <c r="R167" s="100">
        <v>0</v>
      </c>
      <c r="S167" s="100">
        <f t="shared" si="24"/>
        <v>0</v>
      </c>
      <c r="T167" s="97"/>
      <c r="AL167" s="87" t="s">
        <v>147</v>
      </c>
      <c r="AN167" s="87" t="s">
        <v>101</v>
      </c>
      <c r="AO167" s="87" t="s">
        <v>78</v>
      </c>
      <c r="AS167" s="10" t="s">
        <v>71</v>
      </c>
      <c r="AY167" s="88">
        <f t="shared" si="25"/>
        <v>0</v>
      </c>
      <c r="AZ167" s="88">
        <f t="shared" si="26"/>
        <v>0</v>
      </c>
      <c r="BA167" s="88">
        <f t="shared" si="27"/>
        <v>0</v>
      </c>
      <c r="BB167" s="88">
        <f t="shared" si="28"/>
        <v>0</v>
      </c>
      <c r="BC167" s="88">
        <f t="shared" si="29"/>
        <v>0</v>
      </c>
      <c r="BD167" s="10" t="s">
        <v>78</v>
      </c>
      <c r="BE167" s="88">
        <f t="shared" si="30"/>
        <v>0</v>
      </c>
      <c r="BF167" s="10" t="s">
        <v>128</v>
      </c>
      <c r="BG167" s="87" t="s">
        <v>170</v>
      </c>
    </row>
    <row r="168" spans="2:59" s="1" customFormat="1" ht="24.2" customHeight="1" x14ac:dyDescent="0.2">
      <c r="B168" s="86"/>
      <c r="C168" s="123">
        <v>38</v>
      </c>
      <c r="D168" s="123" t="s">
        <v>101</v>
      </c>
      <c r="E168" s="124" t="s">
        <v>171</v>
      </c>
      <c r="F168" s="125" t="s">
        <v>172</v>
      </c>
      <c r="G168" s="126" t="s">
        <v>123</v>
      </c>
      <c r="H168" s="127">
        <v>19</v>
      </c>
      <c r="I168" s="128"/>
      <c r="J168" s="128">
        <f t="shared" si="21"/>
        <v>0</v>
      </c>
      <c r="K168" s="96"/>
      <c r="L168" s="104" t="s">
        <v>0</v>
      </c>
      <c r="M168" s="105" t="s">
        <v>24</v>
      </c>
      <c r="N168" s="100">
        <v>0</v>
      </c>
      <c r="O168" s="100">
        <f t="shared" si="22"/>
        <v>0</v>
      </c>
      <c r="P168" s="100">
        <v>2E-3</v>
      </c>
      <c r="Q168" s="100">
        <f t="shared" si="23"/>
        <v>3.7999999999999999E-2</v>
      </c>
      <c r="R168" s="100">
        <v>0</v>
      </c>
      <c r="S168" s="100">
        <f t="shared" si="24"/>
        <v>0</v>
      </c>
      <c r="T168" s="97"/>
      <c r="AL168" s="87" t="s">
        <v>147</v>
      </c>
      <c r="AN168" s="87" t="s">
        <v>101</v>
      </c>
      <c r="AO168" s="87" t="s">
        <v>78</v>
      </c>
      <c r="AS168" s="10" t="s">
        <v>71</v>
      </c>
      <c r="AY168" s="88">
        <f t="shared" si="25"/>
        <v>0</v>
      </c>
      <c r="AZ168" s="88">
        <f t="shared" si="26"/>
        <v>0</v>
      </c>
      <c r="BA168" s="88">
        <f t="shared" si="27"/>
        <v>0</v>
      </c>
      <c r="BB168" s="88">
        <f t="shared" si="28"/>
        <v>0</v>
      </c>
      <c r="BC168" s="88">
        <f t="shared" si="29"/>
        <v>0</v>
      </c>
      <c r="BD168" s="10" t="s">
        <v>78</v>
      </c>
      <c r="BE168" s="88">
        <f t="shared" si="30"/>
        <v>0</v>
      </c>
      <c r="BF168" s="10" t="s">
        <v>128</v>
      </c>
      <c r="BG168" s="87" t="s">
        <v>173</v>
      </c>
    </row>
    <row r="169" spans="2:59" s="1" customFormat="1" ht="21.75" customHeight="1" x14ac:dyDescent="0.2">
      <c r="B169" s="86"/>
      <c r="C169" s="123">
        <v>39</v>
      </c>
      <c r="D169" s="123" t="s">
        <v>101</v>
      </c>
      <c r="E169" s="124" t="s">
        <v>174</v>
      </c>
      <c r="F169" s="125" t="s">
        <v>175</v>
      </c>
      <c r="G169" s="126" t="s">
        <v>176</v>
      </c>
      <c r="H169" s="127">
        <v>1</v>
      </c>
      <c r="I169" s="128"/>
      <c r="J169" s="128">
        <f t="shared" ref="J169:J178" si="31">ROUND(I169*H169,2)</f>
        <v>0</v>
      </c>
      <c r="K169" s="96"/>
      <c r="L169" s="104" t="s">
        <v>0</v>
      </c>
      <c r="M169" s="105" t="s">
        <v>24</v>
      </c>
      <c r="N169" s="100">
        <v>0</v>
      </c>
      <c r="O169" s="100">
        <f t="shared" si="22"/>
        <v>0</v>
      </c>
      <c r="P169" s="100">
        <v>1.0000000000000001E-5</v>
      </c>
      <c r="Q169" s="100">
        <f t="shared" si="23"/>
        <v>1.0000000000000001E-5</v>
      </c>
      <c r="R169" s="100">
        <v>0</v>
      </c>
      <c r="S169" s="100">
        <f t="shared" si="24"/>
        <v>0</v>
      </c>
      <c r="T169" s="97"/>
      <c r="AL169" s="87" t="s">
        <v>147</v>
      </c>
      <c r="AN169" s="87" t="s">
        <v>101</v>
      </c>
      <c r="AO169" s="87" t="s">
        <v>78</v>
      </c>
      <c r="AS169" s="10" t="s">
        <v>71</v>
      </c>
      <c r="AY169" s="88">
        <f t="shared" ref="AY169:AY175" si="32">IF(M169="základná",J169,0)</f>
        <v>0</v>
      </c>
      <c r="AZ169" s="88">
        <f t="shared" ref="AZ169:AZ175" si="33">IF(M169="znížená",J169,0)</f>
        <v>0</v>
      </c>
      <c r="BA169" s="88">
        <f t="shared" ref="BA169:BA175" si="34">IF(M169="zákl. prenesená",J169,0)</f>
        <v>0</v>
      </c>
      <c r="BB169" s="88">
        <f t="shared" ref="BB169:BB175" si="35">IF(M169="zníž. prenesená",J169,0)</f>
        <v>0</v>
      </c>
      <c r="BC169" s="88">
        <f t="shared" ref="BC169:BC175" si="36">IF(M169="nulová",J169,0)</f>
        <v>0</v>
      </c>
      <c r="BD169" s="10" t="s">
        <v>78</v>
      </c>
      <c r="BE169" s="88">
        <f t="shared" ref="BE169:BE175" si="37">ROUND(I169*H169,2)</f>
        <v>0</v>
      </c>
      <c r="BF169" s="10" t="s">
        <v>128</v>
      </c>
      <c r="BG169" s="87" t="s">
        <v>177</v>
      </c>
    </row>
    <row r="170" spans="2:59" s="1" customFormat="1" ht="24.2" customHeight="1" x14ac:dyDescent="0.2">
      <c r="B170" s="86"/>
      <c r="C170" s="108">
        <v>40</v>
      </c>
      <c r="D170" s="108" t="s">
        <v>73</v>
      </c>
      <c r="E170" s="109" t="s">
        <v>178</v>
      </c>
      <c r="F170" s="110" t="s">
        <v>179</v>
      </c>
      <c r="G170" s="111" t="s">
        <v>123</v>
      </c>
      <c r="H170" s="112">
        <v>19</v>
      </c>
      <c r="I170" s="113"/>
      <c r="J170" s="113">
        <f t="shared" si="31"/>
        <v>0</v>
      </c>
      <c r="K170" s="95"/>
      <c r="L170" s="98" t="s">
        <v>0</v>
      </c>
      <c r="M170" s="99" t="s">
        <v>24</v>
      </c>
      <c r="N170" s="100">
        <v>0.29830000000000001</v>
      </c>
      <c r="O170" s="100">
        <f t="shared" si="22"/>
        <v>5.6677</v>
      </c>
      <c r="P170" s="100">
        <v>4.4577799999999997E-3</v>
      </c>
      <c r="Q170" s="100">
        <f t="shared" si="23"/>
        <v>8.4697819999999993E-2</v>
      </c>
      <c r="R170" s="100">
        <v>0</v>
      </c>
      <c r="S170" s="100">
        <f t="shared" si="24"/>
        <v>0</v>
      </c>
      <c r="T170" s="97"/>
      <c r="AL170" s="87" t="s">
        <v>128</v>
      </c>
      <c r="AN170" s="87" t="s">
        <v>73</v>
      </c>
      <c r="AO170" s="87" t="s">
        <v>78</v>
      </c>
      <c r="AS170" s="10" t="s">
        <v>71</v>
      </c>
      <c r="AY170" s="88">
        <f t="shared" si="32"/>
        <v>0</v>
      </c>
      <c r="AZ170" s="88">
        <f t="shared" si="33"/>
        <v>0</v>
      </c>
      <c r="BA170" s="88">
        <f t="shared" si="34"/>
        <v>0</v>
      </c>
      <c r="BB170" s="88">
        <f t="shared" si="35"/>
        <v>0</v>
      </c>
      <c r="BC170" s="88">
        <f t="shared" si="36"/>
        <v>0</v>
      </c>
      <c r="BD170" s="10" t="s">
        <v>78</v>
      </c>
      <c r="BE170" s="88">
        <f t="shared" si="37"/>
        <v>0</v>
      </c>
      <c r="BF170" s="10" t="s">
        <v>128</v>
      </c>
      <c r="BG170" s="87" t="s">
        <v>180</v>
      </c>
    </row>
    <row r="171" spans="2:59" s="1" customFormat="1" ht="24.2" customHeight="1" x14ac:dyDescent="0.2">
      <c r="B171" s="86"/>
      <c r="C171" s="123">
        <v>41</v>
      </c>
      <c r="D171" s="123" t="s">
        <v>101</v>
      </c>
      <c r="E171" s="124" t="s">
        <v>203</v>
      </c>
      <c r="F171" s="125" t="s">
        <v>204</v>
      </c>
      <c r="G171" s="126" t="s">
        <v>123</v>
      </c>
      <c r="H171" s="127">
        <v>76</v>
      </c>
      <c r="I171" s="128"/>
      <c r="J171" s="128">
        <f t="shared" ref="J171" si="38">ROUND(I171*H171,2)</f>
        <v>0</v>
      </c>
      <c r="K171" s="95"/>
      <c r="L171" s="98"/>
      <c r="M171" s="99"/>
      <c r="N171" s="100"/>
      <c r="O171" s="100"/>
      <c r="P171" s="100"/>
      <c r="Q171" s="100"/>
      <c r="R171" s="100"/>
      <c r="S171" s="100"/>
      <c r="T171" s="97"/>
      <c r="AL171" s="87" t="s">
        <v>128</v>
      </c>
      <c r="AN171" s="87" t="s">
        <v>73</v>
      </c>
      <c r="AO171" s="87" t="s">
        <v>78</v>
      </c>
      <c r="AS171" s="10" t="s">
        <v>71</v>
      </c>
      <c r="AY171" s="88">
        <f t="shared" si="32"/>
        <v>0</v>
      </c>
      <c r="AZ171" s="88">
        <f t="shared" si="33"/>
        <v>0</v>
      </c>
      <c r="BA171" s="88">
        <f t="shared" si="34"/>
        <v>0</v>
      </c>
      <c r="BB171" s="88">
        <f t="shared" si="35"/>
        <v>0</v>
      </c>
      <c r="BC171" s="88">
        <f t="shared" si="36"/>
        <v>0</v>
      </c>
      <c r="BD171" s="10" t="s">
        <v>78</v>
      </c>
      <c r="BE171" s="88">
        <f t="shared" si="37"/>
        <v>0</v>
      </c>
      <c r="BF171" s="10" t="s">
        <v>128</v>
      </c>
      <c r="BG171" s="87" t="s">
        <v>180</v>
      </c>
    </row>
    <row r="172" spans="2:59" s="1" customFormat="1" ht="25.15" customHeight="1" x14ac:dyDescent="0.2">
      <c r="B172" s="86"/>
      <c r="C172" s="123">
        <v>42</v>
      </c>
      <c r="D172" s="123" t="s">
        <v>101</v>
      </c>
      <c r="E172" s="124" t="s">
        <v>201</v>
      </c>
      <c r="F172" s="125" t="s">
        <v>202</v>
      </c>
      <c r="G172" s="126" t="s">
        <v>123</v>
      </c>
      <c r="H172" s="127">
        <v>19</v>
      </c>
      <c r="I172" s="128"/>
      <c r="J172" s="128">
        <f t="shared" si="31"/>
        <v>0</v>
      </c>
      <c r="K172" s="96"/>
      <c r="L172" s="104" t="s">
        <v>0</v>
      </c>
      <c r="M172" s="105" t="s">
        <v>24</v>
      </c>
      <c r="N172" s="100">
        <v>0</v>
      </c>
      <c r="O172" s="100">
        <f t="shared" ref="O172:O178" si="39">N172*H172</f>
        <v>0</v>
      </c>
      <c r="P172" s="100">
        <v>1.01E-3</v>
      </c>
      <c r="Q172" s="100">
        <f t="shared" ref="Q172:Q178" si="40">P172*H172</f>
        <v>1.9190000000000002E-2</v>
      </c>
      <c r="R172" s="100">
        <v>0</v>
      </c>
      <c r="S172" s="100">
        <f t="shared" ref="S172:S178" si="41">R172*H172</f>
        <v>0</v>
      </c>
      <c r="T172" s="97"/>
      <c r="AL172" s="87" t="s">
        <v>147</v>
      </c>
      <c r="AN172" s="87" t="s">
        <v>101</v>
      </c>
      <c r="AO172" s="87" t="s">
        <v>78</v>
      </c>
      <c r="AS172" s="10" t="s">
        <v>71</v>
      </c>
      <c r="AY172" s="88">
        <f t="shared" si="32"/>
        <v>0</v>
      </c>
      <c r="AZ172" s="88">
        <f t="shared" si="33"/>
        <v>0</v>
      </c>
      <c r="BA172" s="88">
        <f t="shared" si="34"/>
        <v>0</v>
      </c>
      <c r="BB172" s="88">
        <f t="shared" si="35"/>
        <v>0</v>
      </c>
      <c r="BC172" s="88">
        <f t="shared" si="36"/>
        <v>0</v>
      </c>
      <c r="BD172" s="10" t="s">
        <v>78</v>
      </c>
      <c r="BE172" s="88">
        <f t="shared" si="37"/>
        <v>0</v>
      </c>
      <c r="BF172" s="10" t="s">
        <v>128</v>
      </c>
      <c r="BG172" s="87" t="s">
        <v>181</v>
      </c>
    </row>
    <row r="173" spans="2:59" s="1" customFormat="1" ht="19.149999999999999" customHeight="1" x14ac:dyDescent="0.2">
      <c r="B173" s="86"/>
      <c r="C173" s="123">
        <v>43</v>
      </c>
      <c r="D173" s="123" t="s">
        <v>101</v>
      </c>
      <c r="E173" s="124" t="s">
        <v>210</v>
      </c>
      <c r="F173" s="125" t="s">
        <v>209</v>
      </c>
      <c r="G173" s="126" t="s">
        <v>123</v>
      </c>
      <c r="H173" s="127">
        <v>19</v>
      </c>
      <c r="I173" s="128"/>
      <c r="J173" s="128">
        <f t="shared" si="31"/>
        <v>0</v>
      </c>
      <c r="K173" s="96"/>
      <c r="L173" s="104" t="s">
        <v>0</v>
      </c>
      <c r="M173" s="105" t="s">
        <v>24</v>
      </c>
      <c r="N173" s="100">
        <v>0</v>
      </c>
      <c r="O173" s="100">
        <f t="shared" si="39"/>
        <v>0</v>
      </c>
      <c r="P173" s="100">
        <v>2.3999999999999998E-3</v>
      </c>
      <c r="Q173" s="100">
        <f t="shared" si="40"/>
        <v>4.5599999999999995E-2</v>
      </c>
      <c r="R173" s="100">
        <v>0</v>
      </c>
      <c r="S173" s="100">
        <f t="shared" si="41"/>
        <v>0</v>
      </c>
      <c r="T173" s="97"/>
      <c r="AL173" s="87" t="s">
        <v>147</v>
      </c>
      <c r="AN173" s="87" t="s">
        <v>101</v>
      </c>
      <c r="AO173" s="87" t="s">
        <v>78</v>
      </c>
      <c r="AS173" s="10" t="s">
        <v>71</v>
      </c>
      <c r="AY173" s="88">
        <f t="shared" si="32"/>
        <v>0</v>
      </c>
      <c r="AZ173" s="88">
        <f t="shared" si="33"/>
        <v>0</v>
      </c>
      <c r="BA173" s="88">
        <f t="shared" si="34"/>
        <v>0</v>
      </c>
      <c r="BB173" s="88">
        <f t="shared" si="35"/>
        <v>0</v>
      </c>
      <c r="BC173" s="88">
        <f t="shared" si="36"/>
        <v>0</v>
      </c>
      <c r="BD173" s="10" t="s">
        <v>78</v>
      </c>
      <c r="BE173" s="88">
        <f t="shared" si="37"/>
        <v>0</v>
      </c>
      <c r="BF173" s="10" t="s">
        <v>128</v>
      </c>
      <c r="BG173" s="87" t="s">
        <v>182</v>
      </c>
    </row>
    <row r="174" spans="2:59" s="1" customFormat="1" ht="19.149999999999999" customHeight="1" x14ac:dyDescent="0.2">
      <c r="B174" s="86"/>
      <c r="C174" s="123">
        <v>44</v>
      </c>
      <c r="D174" s="123" t="s">
        <v>101</v>
      </c>
      <c r="E174" s="131" t="s">
        <v>213</v>
      </c>
      <c r="F174" s="132" t="s">
        <v>214</v>
      </c>
      <c r="G174" s="126" t="s">
        <v>123</v>
      </c>
      <c r="H174" s="127">
        <v>4</v>
      </c>
      <c r="I174" s="128"/>
      <c r="J174" s="128">
        <f t="shared" ref="J174" si="42">ROUND(I174*H174,2)</f>
        <v>0</v>
      </c>
      <c r="K174" s="96"/>
      <c r="L174" s="104" t="s">
        <v>0</v>
      </c>
      <c r="M174" s="105" t="s">
        <v>24</v>
      </c>
      <c r="N174" s="100">
        <v>0</v>
      </c>
      <c r="O174" s="100">
        <f t="shared" si="39"/>
        <v>0</v>
      </c>
      <c r="P174" s="100">
        <v>2.3999999999999998E-3</v>
      </c>
      <c r="Q174" s="100">
        <f t="shared" si="40"/>
        <v>9.5999999999999992E-3</v>
      </c>
      <c r="R174" s="100">
        <v>0</v>
      </c>
      <c r="S174" s="100">
        <f t="shared" si="41"/>
        <v>0</v>
      </c>
      <c r="T174" s="97"/>
      <c r="AL174" s="87" t="s">
        <v>147</v>
      </c>
      <c r="AN174" s="87" t="s">
        <v>101</v>
      </c>
      <c r="AO174" s="87" t="s">
        <v>78</v>
      </c>
      <c r="AS174" s="10" t="s">
        <v>71</v>
      </c>
      <c r="AY174" s="88">
        <f t="shared" si="32"/>
        <v>0</v>
      </c>
      <c r="AZ174" s="88">
        <f t="shared" si="33"/>
        <v>0</v>
      </c>
      <c r="BA174" s="88">
        <f t="shared" si="34"/>
        <v>0</v>
      </c>
      <c r="BB174" s="88">
        <f t="shared" si="35"/>
        <v>0</v>
      </c>
      <c r="BC174" s="88">
        <f t="shared" si="36"/>
        <v>0</v>
      </c>
      <c r="BD174" s="10" t="s">
        <v>78</v>
      </c>
      <c r="BE174" s="88">
        <f t="shared" si="37"/>
        <v>0</v>
      </c>
      <c r="BF174" s="10" t="s">
        <v>128</v>
      </c>
      <c r="BG174" s="87" t="s">
        <v>182</v>
      </c>
    </row>
    <row r="175" spans="2:59" s="1" customFormat="1" ht="24.2" customHeight="1" x14ac:dyDescent="0.2">
      <c r="B175" s="86"/>
      <c r="C175" s="108">
        <v>45</v>
      </c>
      <c r="D175" s="108" t="s">
        <v>73</v>
      </c>
      <c r="E175" s="120" t="s">
        <v>215</v>
      </c>
      <c r="F175" s="121" t="s">
        <v>216</v>
      </c>
      <c r="G175" s="122" t="s">
        <v>217</v>
      </c>
      <c r="H175" s="112">
        <v>20</v>
      </c>
      <c r="I175" s="113"/>
      <c r="J175" s="113">
        <f>ROUND(I175*H175,2)</f>
        <v>0</v>
      </c>
      <c r="K175" s="95"/>
      <c r="L175" s="98" t="s">
        <v>0</v>
      </c>
      <c r="M175" s="99" t="s">
        <v>24</v>
      </c>
      <c r="N175" s="100">
        <v>0.28499999999999998</v>
      </c>
      <c r="O175" s="100">
        <f t="shared" si="39"/>
        <v>5.6999999999999993</v>
      </c>
      <c r="P175" s="100">
        <v>0</v>
      </c>
      <c r="Q175" s="100">
        <f t="shared" si="40"/>
        <v>0</v>
      </c>
      <c r="R175" s="100">
        <v>8.9999999999999993E-3</v>
      </c>
      <c r="S175" s="100">
        <f t="shared" si="41"/>
        <v>0.18</v>
      </c>
      <c r="T175" s="97"/>
      <c r="AL175" s="87" t="s">
        <v>128</v>
      </c>
      <c r="AN175" s="87" t="s">
        <v>73</v>
      </c>
      <c r="AO175" s="87" t="s">
        <v>78</v>
      </c>
      <c r="AS175" s="10" t="s">
        <v>71</v>
      </c>
      <c r="AY175" s="88">
        <f t="shared" si="32"/>
        <v>0</v>
      </c>
      <c r="AZ175" s="88">
        <f t="shared" si="33"/>
        <v>0</v>
      </c>
      <c r="BA175" s="88">
        <f t="shared" si="34"/>
        <v>0</v>
      </c>
      <c r="BB175" s="88">
        <f t="shared" si="35"/>
        <v>0</v>
      </c>
      <c r="BC175" s="88">
        <f t="shared" si="36"/>
        <v>0</v>
      </c>
      <c r="BD175" s="10" t="s">
        <v>78</v>
      </c>
      <c r="BE175" s="88">
        <f t="shared" si="37"/>
        <v>0</v>
      </c>
      <c r="BF175" s="10" t="s">
        <v>128</v>
      </c>
      <c r="BG175" s="87" t="s">
        <v>164</v>
      </c>
    </row>
    <row r="176" spans="2:59" s="1" customFormat="1" ht="33" customHeight="1" x14ac:dyDescent="0.2">
      <c r="B176" s="86"/>
      <c r="C176" s="108">
        <v>46</v>
      </c>
      <c r="D176" s="108" t="s">
        <v>73</v>
      </c>
      <c r="E176" s="109" t="s">
        <v>183</v>
      </c>
      <c r="F176" s="110" t="s">
        <v>184</v>
      </c>
      <c r="G176" s="111" t="s">
        <v>185</v>
      </c>
      <c r="H176" s="112">
        <v>75</v>
      </c>
      <c r="I176" s="113"/>
      <c r="J176" s="113">
        <f t="shared" si="31"/>
        <v>0</v>
      </c>
      <c r="K176" s="95"/>
      <c r="L176" s="98" t="s">
        <v>0</v>
      </c>
      <c r="M176" s="99" t="s">
        <v>24</v>
      </c>
      <c r="N176" s="100">
        <v>9.6089999999999995E-2</v>
      </c>
      <c r="O176" s="100">
        <f t="shared" si="39"/>
        <v>7.2067499999999995</v>
      </c>
      <c r="P176" s="100">
        <v>4.5899999999999998E-5</v>
      </c>
      <c r="Q176" s="100">
        <f t="shared" si="40"/>
        <v>3.4424999999999998E-3</v>
      </c>
      <c r="R176" s="100">
        <v>1E-3</v>
      </c>
      <c r="S176" s="100">
        <f t="shared" si="41"/>
        <v>7.4999999999999997E-2</v>
      </c>
      <c r="T176" s="97"/>
      <c r="AL176" s="87" t="s">
        <v>128</v>
      </c>
      <c r="AN176" s="87" t="s">
        <v>73</v>
      </c>
      <c r="AO176" s="87" t="s">
        <v>78</v>
      </c>
      <c r="AS176" s="10" t="s">
        <v>71</v>
      </c>
      <c r="AY176" s="88">
        <f>IF(M176="základná",J176,0)</f>
        <v>0</v>
      </c>
      <c r="AZ176" s="88">
        <f>IF(M176="znížená",J176,0)</f>
        <v>0</v>
      </c>
      <c r="BA176" s="88">
        <f>IF(M176="zákl. prenesená",J176,0)</f>
        <v>0</v>
      </c>
      <c r="BB176" s="88">
        <f>IF(M176="zníž. prenesená",J176,0)</f>
        <v>0</v>
      </c>
      <c r="BC176" s="88">
        <f>IF(M176="nulová",J176,0)</f>
        <v>0</v>
      </c>
      <c r="BD176" s="10" t="s">
        <v>78</v>
      </c>
      <c r="BE176" s="88">
        <f>ROUND(I176*H176,2)</f>
        <v>0</v>
      </c>
      <c r="BF176" s="10" t="s">
        <v>128</v>
      </c>
      <c r="BG176" s="87" t="s">
        <v>186</v>
      </c>
    </row>
    <row r="177" spans="2:59" s="1" customFormat="1" ht="24.2" customHeight="1" x14ac:dyDescent="0.2">
      <c r="B177" s="86"/>
      <c r="C177" s="108">
        <v>47</v>
      </c>
      <c r="D177" s="108" t="s">
        <v>73</v>
      </c>
      <c r="E177" s="109" t="s">
        <v>187</v>
      </c>
      <c r="F177" s="110" t="s">
        <v>188</v>
      </c>
      <c r="G177" s="111" t="s">
        <v>104</v>
      </c>
      <c r="H177" s="112">
        <v>1.589</v>
      </c>
      <c r="I177" s="113"/>
      <c r="J177" s="113">
        <f t="shared" si="31"/>
        <v>0</v>
      </c>
      <c r="K177" s="95"/>
      <c r="L177" s="98" t="s">
        <v>0</v>
      </c>
      <c r="M177" s="99" t="s">
        <v>24</v>
      </c>
      <c r="N177" s="100">
        <v>3.3029999999999999</v>
      </c>
      <c r="O177" s="100">
        <f t="shared" si="39"/>
        <v>5.2484669999999998</v>
      </c>
      <c r="P177" s="100">
        <v>0</v>
      </c>
      <c r="Q177" s="100">
        <f t="shared" si="40"/>
        <v>0</v>
      </c>
      <c r="R177" s="100">
        <v>0</v>
      </c>
      <c r="S177" s="100">
        <f t="shared" si="41"/>
        <v>0</v>
      </c>
      <c r="T177" s="97"/>
      <c r="AL177" s="87" t="s">
        <v>128</v>
      </c>
      <c r="AN177" s="87" t="s">
        <v>73</v>
      </c>
      <c r="AO177" s="87" t="s">
        <v>78</v>
      </c>
      <c r="AS177" s="10" t="s">
        <v>71</v>
      </c>
      <c r="AY177" s="88">
        <f>IF(M177="základná",J177,0)</f>
        <v>0</v>
      </c>
      <c r="AZ177" s="88">
        <f>IF(M177="znížená",J177,0)</f>
        <v>0</v>
      </c>
      <c r="BA177" s="88">
        <f>IF(M177="zákl. prenesená",J177,0)</f>
        <v>0</v>
      </c>
      <c r="BB177" s="88">
        <f>IF(M177="zníž. prenesená",J177,0)</f>
        <v>0</v>
      </c>
      <c r="BC177" s="88">
        <f>IF(M177="nulová",J177,0)</f>
        <v>0</v>
      </c>
      <c r="BD177" s="10" t="s">
        <v>78</v>
      </c>
      <c r="BE177" s="88">
        <f>ROUND(I177*H177,2)</f>
        <v>0</v>
      </c>
      <c r="BF177" s="10" t="s">
        <v>128</v>
      </c>
      <c r="BG177" s="87" t="s">
        <v>189</v>
      </c>
    </row>
    <row r="178" spans="2:59" s="1" customFormat="1" ht="24.2" customHeight="1" x14ac:dyDescent="0.2">
      <c r="B178" s="86"/>
      <c r="C178" s="108">
        <v>48</v>
      </c>
      <c r="D178" s="108" t="s">
        <v>73</v>
      </c>
      <c r="E178" s="109" t="s">
        <v>190</v>
      </c>
      <c r="F178" s="110" t="s">
        <v>191</v>
      </c>
      <c r="G178" s="111" t="s">
        <v>104</v>
      </c>
      <c r="H178" s="112">
        <v>1.589</v>
      </c>
      <c r="I178" s="113"/>
      <c r="J178" s="113">
        <f t="shared" si="31"/>
        <v>0</v>
      </c>
      <c r="K178" s="95"/>
      <c r="L178" s="98" t="s">
        <v>0</v>
      </c>
      <c r="M178" s="99" t="s">
        <v>24</v>
      </c>
      <c r="N178" s="100">
        <v>1.1220000000000001</v>
      </c>
      <c r="O178" s="100">
        <f t="shared" si="39"/>
        <v>1.7828580000000001</v>
      </c>
      <c r="P178" s="100">
        <v>0</v>
      </c>
      <c r="Q178" s="100">
        <f t="shared" si="40"/>
        <v>0</v>
      </c>
      <c r="R178" s="100">
        <v>0</v>
      </c>
      <c r="S178" s="100">
        <f t="shared" si="41"/>
        <v>0</v>
      </c>
      <c r="T178" s="97"/>
      <c r="AL178" s="87" t="s">
        <v>128</v>
      </c>
      <c r="AN178" s="87" t="s">
        <v>73</v>
      </c>
      <c r="AO178" s="87" t="s">
        <v>78</v>
      </c>
      <c r="AS178" s="10" t="s">
        <v>71</v>
      </c>
      <c r="AY178" s="88">
        <f>IF(M178="základná",J178,0)</f>
        <v>0</v>
      </c>
      <c r="AZ178" s="88">
        <f>IF(M178="znížená",J178,0)</f>
        <v>0</v>
      </c>
      <c r="BA178" s="88">
        <f>IF(M178="zákl. prenesená",J178,0)</f>
        <v>0</v>
      </c>
      <c r="BB178" s="88">
        <f>IF(M178="zníž. prenesená",J178,0)</f>
        <v>0</v>
      </c>
      <c r="BC178" s="88">
        <f>IF(M178="nulová",J178,0)</f>
        <v>0</v>
      </c>
      <c r="BD178" s="10" t="s">
        <v>78</v>
      </c>
      <c r="BE178" s="88">
        <f>ROUND(I178*H178,2)</f>
        <v>0</v>
      </c>
      <c r="BF178" s="10" t="s">
        <v>128</v>
      </c>
      <c r="BG178" s="87" t="s">
        <v>192</v>
      </c>
    </row>
    <row r="179" spans="2:59" s="6" customFormat="1" ht="25.9" customHeight="1" x14ac:dyDescent="0.2">
      <c r="B179" s="75"/>
      <c r="D179" s="76" t="s">
        <v>40</v>
      </c>
      <c r="E179" s="77" t="s">
        <v>193</v>
      </c>
      <c r="F179" s="77" t="s">
        <v>194</v>
      </c>
      <c r="J179" s="78">
        <f>BE179</f>
        <v>0</v>
      </c>
      <c r="L179" s="106"/>
      <c r="M179" s="106"/>
      <c r="N179" s="106"/>
      <c r="O179" s="107">
        <f>SUM(O180:O181)</f>
        <v>0</v>
      </c>
      <c r="P179" s="106"/>
      <c r="Q179" s="107">
        <f>SUM(Q180:Q181)</f>
        <v>0</v>
      </c>
      <c r="R179" s="106"/>
      <c r="S179" s="107">
        <f>SUM(S180:S181)</f>
        <v>0</v>
      </c>
      <c r="T179" s="106"/>
      <c r="AL179" s="76" t="s">
        <v>92</v>
      </c>
      <c r="AN179" s="82" t="s">
        <v>40</v>
      </c>
      <c r="AO179" s="82" t="s">
        <v>41</v>
      </c>
      <c r="AS179" s="76" t="s">
        <v>71</v>
      </c>
      <c r="BE179" s="83">
        <f>SUM(BE180:BE181)</f>
        <v>0</v>
      </c>
    </row>
    <row r="180" spans="2:59" s="1" customFormat="1" ht="24.2" customHeight="1" x14ac:dyDescent="0.2">
      <c r="B180" s="86"/>
      <c r="C180" s="108">
        <v>49</v>
      </c>
      <c r="D180" s="108" t="s">
        <v>73</v>
      </c>
      <c r="E180" s="109" t="s">
        <v>195</v>
      </c>
      <c r="F180" s="110" t="s">
        <v>196</v>
      </c>
      <c r="G180" s="111" t="s">
        <v>197</v>
      </c>
      <c r="H180" s="112">
        <v>1</v>
      </c>
      <c r="I180" s="113"/>
      <c r="J180" s="113">
        <f>ROUND(I180*H180,2)</f>
        <v>0</v>
      </c>
      <c r="K180" s="95"/>
      <c r="L180" s="98" t="s">
        <v>0</v>
      </c>
      <c r="M180" s="99" t="s">
        <v>24</v>
      </c>
      <c r="N180" s="100">
        <v>0</v>
      </c>
      <c r="O180" s="100">
        <f>N180*H180</f>
        <v>0</v>
      </c>
      <c r="P180" s="100">
        <v>0</v>
      </c>
      <c r="Q180" s="100">
        <f>P180*H180</f>
        <v>0</v>
      </c>
      <c r="R180" s="100">
        <v>0</v>
      </c>
      <c r="S180" s="100">
        <f>R180*H180</f>
        <v>0</v>
      </c>
      <c r="T180" s="97"/>
      <c r="AL180" s="87" t="s">
        <v>198</v>
      </c>
      <c r="AN180" s="87" t="s">
        <v>73</v>
      </c>
      <c r="AO180" s="87" t="s">
        <v>42</v>
      </c>
      <c r="AS180" s="10" t="s">
        <v>71</v>
      </c>
      <c r="AY180" s="88">
        <f>IF(M180="základná",J180,0)</f>
        <v>0</v>
      </c>
      <c r="AZ180" s="88">
        <f>IF(M180="znížená",J180,0)</f>
        <v>0</v>
      </c>
      <c r="BA180" s="88">
        <f>IF(M180="zákl. prenesená",J180,0)</f>
        <v>0</v>
      </c>
      <c r="BB180" s="88">
        <f>IF(M180="zníž. prenesená",J180,0)</f>
        <v>0</v>
      </c>
      <c r="BC180" s="88">
        <f>IF(M180="nulová",J180,0)</f>
        <v>0</v>
      </c>
      <c r="BD180" s="10" t="s">
        <v>78</v>
      </c>
      <c r="BE180" s="88">
        <f>ROUND(I180*H180,2)</f>
        <v>0</v>
      </c>
      <c r="BF180" s="10" t="s">
        <v>198</v>
      </c>
      <c r="BG180" s="87" t="s">
        <v>199</v>
      </c>
    </row>
    <row r="181" spans="2:59" s="1" customFormat="1" ht="21.75" customHeight="1" x14ac:dyDescent="0.2">
      <c r="B181" s="86"/>
      <c r="C181" s="108">
        <v>50</v>
      </c>
      <c r="D181" s="108" t="s">
        <v>73</v>
      </c>
      <c r="E181" s="109" t="s">
        <v>241</v>
      </c>
      <c r="F181" s="110" t="s">
        <v>242</v>
      </c>
      <c r="G181" s="111" t="s">
        <v>176</v>
      </c>
      <c r="H181" s="112">
        <v>1</v>
      </c>
      <c r="I181" s="113"/>
      <c r="J181" s="113">
        <f>ROUND(I181*H181,2)</f>
        <v>0</v>
      </c>
      <c r="K181" s="95"/>
      <c r="L181" s="98" t="s">
        <v>0</v>
      </c>
      <c r="M181" s="99" t="s">
        <v>24</v>
      </c>
      <c r="N181" s="100">
        <v>0</v>
      </c>
      <c r="O181" s="100">
        <f>N181*H181</f>
        <v>0</v>
      </c>
      <c r="P181" s="100">
        <v>0</v>
      </c>
      <c r="Q181" s="100">
        <f>P181*H181</f>
        <v>0</v>
      </c>
      <c r="R181" s="100">
        <v>0</v>
      </c>
      <c r="S181" s="100">
        <f>R181*H181</f>
        <v>0</v>
      </c>
      <c r="T181" s="97"/>
      <c r="AL181" s="87" t="s">
        <v>198</v>
      </c>
      <c r="AN181" s="87" t="s">
        <v>73</v>
      </c>
      <c r="AO181" s="87" t="s">
        <v>42</v>
      </c>
      <c r="AS181" s="10" t="s">
        <v>71</v>
      </c>
      <c r="AY181" s="88">
        <f>IF(M181="základná",J181,0)</f>
        <v>0</v>
      </c>
      <c r="AZ181" s="88">
        <f>IF(M181="znížená",J181,0)</f>
        <v>0</v>
      </c>
      <c r="BA181" s="88">
        <f>IF(M181="zákl. prenesená",J181,0)</f>
        <v>0</v>
      </c>
      <c r="BB181" s="88">
        <f>IF(M181="zníž. prenesená",J181,0)</f>
        <v>0</v>
      </c>
      <c r="BC181" s="88">
        <f>IF(M181="nulová",J181,0)</f>
        <v>0</v>
      </c>
      <c r="BD181" s="10" t="s">
        <v>78</v>
      </c>
      <c r="BE181" s="88">
        <f>ROUND(I181*H181,2)</f>
        <v>0</v>
      </c>
      <c r="BF181" s="10" t="s">
        <v>198</v>
      </c>
      <c r="BG181" s="87" t="s">
        <v>200</v>
      </c>
    </row>
    <row r="182" spans="2:59" s="1" customFormat="1" ht="6.95" customHeight="1" x14ac:dyDescent="0.2">
      <c r="B182" s="25"/>
      <c r="C182" s="26"/>
      <c r="D182" s="26"/>
      <c r="E182" s="26"/>
      <c r="F182" s="26"/>
      <c r="G182" s="26"/>
      <c r="H182" s="26"/>
      <c r="I182" s="26"/>
      <c r="J182" s="26"/>
      <c r="K182" s="26"/>
      <c r="L182" s="97"/>
      <c r="M182" s="97"/>
      <c r="N182" s="97"/>
      <c r="O182" s="97"/>
      <c r="P182" s="97"/>
      <c r="Q182" s="97"/>
      <c r="R182" s="97"/>
      <c r="S182" s="97"/>
      <c r="T182" s="97"/>
    </row>
  </sheetData>
  <autoFilter ref="C119:K181" xr:uid="{00000000-0009-0000-0000-000001000000}"/>
  <mergeCells count="6">
    <mergeCell ref="E112:H112"/>
    <mergeCell ref="L2:T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plot - Oprava oplotenia</vt:lpstr>
      <vt:lpstr>'plot - Oprava oplotenia'!Názvy_tlače</vt:lpstr>
      <vt:lpstr>'plot - Oprava oplotenia'!Oblasť_tlače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Lasko</dc:creator>
  <cp:lastModifiedBy>Kretovičová Mária</cp:lastModifiedBy>
  <dcterms:created xsi:type="dcterms:W3CDTF">2026-05-11T09:12:43Z</dcterms:created>
  <dcterms:modified xsi:type="dcterms:W3CDTF">2026-06-16T09:58:48Z</dcterms:modified>
</cp:coreProperties>
</file>