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maria_kretovicova_mhth_sk/Documents/Pracovná plocha/VYBEROVE KONANIA/230_SOCIALNE ZARIADENIA PARS II - KE/"/>
    </mc:Choice>
  </mc:AlternateContent>
  <xr:revisionPtr revIDLastSave="0" documentId="8_{1C4E7D28-C7CF-4250-B033-18A47ADC2E4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ácia stavby" sheetId="1" r:id="rId1"/>
    <sheet name="01 - Menšia miestnosť pre..." sheetId="2" r:id="rId2"/>
    <sheet name="02 - Väčšia miestnosť pre..." sheetId="3" r:id="rId3"/>
    <sheet name="03 - Umyváreň na 1.NP" sheetId="4" r:id="rId4"/>
    <sheet name="04 - WC na 1.NP" sheetId="5" r:id="rId5"/>
    <sheet name="05 - Kuchynka na 2.NP" sheetId="6" r:id="rId6"/>
    <sheet name="06 - WC na 2.NP" sheetId="7" r:id="rId7"/>
    <sheet name="07 - Predsieň pred kuchyn..." sheetId="8" r:id="rId8"/>
    <sheet name="08 - Kuchynka na 3.NP" sheetId="9" r:id="rId9"/>
    <sheet name="VRN - Vedľajšie rozpočtov..." sheetId="10" r:id="rId10"/>
  </sheets>
  <definedNames>
    <definedName name="_xlnm._FilterDatabase" localSheetId="1" hidden="1">'01 - Menšia miestnosť pre...'!$C$135:$K$289</definedName>
    <definedName name="_xlnm._FilterDatabase" localSheetId="2" hidden="1">'02 - Väčšia miestnosť pre...'!$C$135:$K$286</definedName>
    <definedName name="_xlnm._FilterDatabase" localSheetId="3" hidden="1">'03 - Umyváreň na 1.NP'!$C$134:$K$265</definedName>
    <definedName name="_xlnm._FilterDatabase" localSheetId="4" hidden="1">'04 - WC na 1.NP'!$C$132:$K$254</definedName>
    <definedName name="_xlnm._FilterDatabase" localSheetId="5" hidden="1">'05 - Kuchynka na 2.NP'!$C$125:$K$165</definedName>
    <definedName name="_xlnm._FilterDatabase" localSheetId="6" hidden="1">'06 - WC na 2.NP'!$C$120:$K$139</definedName>
    <definedName name="_xlnm._FilterDatabase" localSheetId="7" hidden="1">'07 - Predsieň pred kuchyn...'!$C$126:$K$194</definedName>
    <definedName name="_xlnm._FilterDatabase" localSheetId="8" hidden="1">'08 - Kuchynka na 3.NP'!$C$129:$K$206</definedName>
    <definedName name="_xlnm._FilterDatabase" localSheetId="9" hidden="1">'VRN - Vedľajšie rozpočtov...'!$C$118:$K$126</definedName>
    <definedName name="_xlnm.Print_Titles" localSheetId="1">'01 - Menšia miestnosť pre...'!$135:$135</definedName>
    <definedName name="_xlnm.Print_Titles" localSheetId="2">'02 - Väčšia miestnosť pre...'!$135:$135</definedName>
    <definedName name="_xlnm.Print_Titles" localSheetId="3">'03 - Umyváreň na 1.NP'!$134:$134</definedName>
    <definedName name="_xlnm.Print_Titles" localSheetId="4">'04 - WC na 1.NP'!$132:$132</definedName>
    <definedName name="_xlnm.Print_Titles" localSheetId="5">'05 - Kuchynka na 2.NP'!$125:$125</definedName>
    <definedName name="_xlnm.Print_Titles" localSheetId="6">'06 - WC na 2.NP'!$120:$120</definedName>
    <definedName name="_xlnm.Print_Titles" localSheetId="7">'07 - Predsieň pred kuchyn...'!$126:$126</definedName>
    <definedName name="_xlnm.Print_Titles" localSheetId="8">'08 - Kuchynka na 3.NP'!$129:$129</definedName>
    <definedName name="_xlnm.Print_Titles" localSheetId="0">'Rekapitulácia stavby'!$92:$92</definedName>
    <definedName name="_xlnm.Print_Titles" localSheetId="9">'VRN - Vedľajšie rozpočtov...'!$118:$118</definedName>
    <definedName name="_xlnm.Print_Area" localSheetId="1">'01 - Menšia miestnosť pre...'!$C$4:$J$76,'01 - Menšia miestnosť pre...'!$C$82:$J$117,'01 - Menšia miestnosť pre...'!$C$123:$J$289</definedName>
    <definedName name="_xlnm.Print_Area" localSheetId="2">'02 - Väčšia miestnosť pre...'!$C$4:$J$76,'02 - Väčšia miestnosť pre...'!$C$82:$J$117,'02 - Väčšia miestnosť pre...'!$C$123:$J$286</definedName>
    <definedName name="_xlnm.Print_Area" localSheetId="3">'03 - Umyváreň na 1.NP'!$C$4:$J$76,'03 - Umyváreň na 1.NP'!$C$82:$J$116,'03 - Umyváreň na 1.NP'!$C$122:$J$265</definedName>
    <definedName name="_xlnm.Print_Area" localSheetId="4">'04 - WC na 1.NP'!$C$4:$J$76,'04 - WC na 1.NP'!$C$82:$J$114,'04 - WC na 1.NP'!$C$120:$J$254</definedName>
    <definedName name="_xlnm.Print_Area" localSheetId="5">'05 - Kuchynka na 2.NP'!$C$4:$J$76,'05 - Kuchynka na 2.NP'!$C$82:$J$107,'05 - Kuchynka na 2.NP'!$C$113:$J$165</definedName>
    <definedName name="_xlnm.Print_Area" localSheetId="6">'06 - WC na 2.NP'!$C$4:$J$76,'06 - WC na 2.NP'!$C$82:$J$102,'06 - WC na 2.NP'!$C$108:$J$139</definedName>
    <definedName name="_xlnm.Print_Area" localSheetId="7">'07 - Predsieň pred kuchyn...'!$C$4:$J$76,'07 - Predsieň pred kuchyn...'!$C$82:$J$108,'07 - Predsieň pred kuchyn...'!$C$114:$J$194</definedName>
    <definedName name="_xlnm.Print_Area" localSheetId="8">'08 - Kuchynka na 3.NP'!$C$4:$J$76,'08 - Kuchynka na 3.NP'!$C$82:$J$111,'08 - Kuchynka na 3.NP'!$C$117:$J$206</definedName>
    <definedName name="_xlnm.Print_Area" localSheetId="0">'Rekapitulácia stavby'!$D$4:$AO$76,'Rekapitulácia stavby'!$C$82:$AQ$104</definedName>
    <definedName name="_xlnm.Print_Area" localSheetId="9">'VRN - Vedľajšie rozpočtov...'!$C$4:$J$76,'VRN - Vedľajšie rozpočtov...'!$C$82:$J$100,'VRN - Vedľajšie rozpočtov...'!$C$106:$J$126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0" l="1"/>
  <c r="J36" i="10"/>
  <c r="AY103" i="1"/>
  <c r="J35" i="10"/>
  <c r="AX103" i="1"/>
  <c r="BI126" i="10"/>
  <c r="BH126" i="10"/>
  <c r="BG126" i="10"/>
  <c r="BE126" i="10"/>
  <c r="T126" i="10"/>
  <c r="T125" i="10" s="1"/>
  <c r="R126" i="10"/>
  <c r="R125" i="10" s="1"/>
  <c r="P126" i="10"/>
  <c r="P125" i="10"/>
  <c r="BI124" i="10"/>
  <c r="BH124" i="10"/>
  <c r="BG124" i="10"/>
  <c r="BE124" i="10"/>
  <c r="T124" i="10"/>
  <c r="R124" i="10"/>
  <c r="P124" i="10"/>
  <c r="BI123" i="10"/>
  <c r="BH123" i="10"/>
  <c r="BG123" i="10"/>
  <c r="BE123" i="10"/>
  <c r="T123" i="10"/>
  <c r="R123" i="10"/>
  <c r="P123" i="10"/>
  <c r="BI122" i="10"/>
  <c r="BH122" i="10"/>
  <c r="BG122" i="10"/>
  <c r="BE122" i="10"/>
  <c r="T122" i="10"/>
  <c r="R122" i="10"/>
  <c r="P122" i="10"/>
  <c r="F113" i="10"/>
  <c r="E111" i="10"/>
  <c r="F89" i="10"/>
  <c r="E87" i="10"/>
  <c r="J24" i="10"/>
  <c r="E24" i="10"/>
  <c r="J116" i="10"/>
  <c r="J23" i="10"/>
  <c r="J21" i="10"/>
  <c r="E21" i="10"/>
  <c r="J115" i="10" s="1"/>
  <c r="J20" i="10"/>
  <c r="J18" i="10"/>
  <c r="E18" i="10"/>
  <c r="F116" i="10" s="1"/>
  <c r="J17" i="10"/>
  <c r="J15" i="10"/>
  <c r="E15" i="10"/>
  <c r="F115" i="10"/>
  <c r="J14" i="10"/>
  <c r="J12" i="10"/>
  <c r="J113" i="10"/>
  <c r="E7" i="10"/>
  <c r="E109" i="10" s="1"/>
  <c r="J37" i="9"/>
  <c r="J36" i="9"/>
  <c r="AY102" i="1" s="1"/>
  <c r="J35" i="9"/>
  <c r="AX102" i="1" s="1"/>
  <c r="BI206" i="9"/>
  <c r="BH206" i="9"/>
  <c r="BG206" i="9"/>
  <c r="BE206" i="9"/>
  <c r="T206" i="9"/>
  <c r="T205" i="9"/>
  <c r="R206" i="9"/>
  <c r="R205" i="9" s="1"/>
  <c r="P206" i="9"/>
  <c r="P205" i="9" s="1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7" i="9"/>
  <c r="BH197" i="9"/>
  <c r="BG197" i="9"/>
  <c r="BE197" i="9"/>
  <c r="T197" i="9"/>
  <c r="R197" i="9"/>
  <c r="P197" i="9"/>
  <c r="BI195" i="9"/>
  <c r="BH195" i="9"/>
  <c r="BG195" i="9"/>
  <c r="BE195" i="9"/>
  <c r="T195" i="9"/>
  <c r="T194" i="9" s="1"/>
  <c r="R195" i="9"/>
  <c r="R194" i="9"/>
  <c r="P195" i="9"/>
  <c r="P194" i="9" s="1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8" i="9"/>
  <c r="BH188" i="9"/>
  <c r="BG188" i="9"/>
  <c r="BE188" i="9"/>
  <c r="T188" i="9"/>
  <c r="T187" i="9"/>
  <c r="R188" i="9"/>
  <c r="R187" i="9" s="1"/>
  <c r="P188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0" i="9"/>
  <c r="BH180" i="9"/>
  <c r="BG180" i="9"/>
  <c r="BE180" i="9"/>
  <c r="T180" i="9"/>
  <c r="R180" i="9"/>
  <c r="P180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1" i="9"/>
  <c r="BH151" i="9"/>
  <c r="BG151" i="9"/>
  <c r="BE151" i="9"/>
  <c r="T151" i="9"/>
  <c r="T150" i="9"/>
  <c r="R151" i="9"/>
  <c r="R150" i="9" s="1"/>
  <c r="P151" i="9"/>
  <c r="P150" i="9" s="1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F124" i="9"/>
  <c r="E122" i="9"/>
  <c r="F89" i="9"/>
  <c r="E87" i="9"/>
  <c r="J24" i="9"/>
  <c r="E24" i="9"/>
  <c r="J127" i="9" s="1"/>
  <c r="J23" i="9"/>
  <c r="J21" i="9"/>
  <c r="E21" i="9"/>
  <c r="J126" i="9"/>
  <c r="J20" i="9"/>
  <c r="J18" i="9"/>
  <c r="E18" i="9"/>
  <c r="F127" i="9" s="1"/>
  <c r="J17" i="9"/>
  <c r="J15" i="9"/>
  <c r="E15" i="9"/>
  <c r="F91" i="9" s="1"/>
  <c r="J14" i="9"/>
  <c r="J12" i="9"/>
  <c r="J89" i="9" s="1"/>
  <c r="E7" i="9"/>
  <c r="E85" i="9" s="1"/>
  <c r="J37" i="8"/>
  <c r="J36" i="8"/>
  <c r="AY101" i="1" s="1"/>
  <c r="J35" i="8"/>
  <c r="AX101" i="1" s="1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5" i="8"/>
  <c r="BH185" i="8"/>
  <c r="BG185" i="8"/>
  <c r="BE185" i="8"/>
  <c r="T185" i="8"/>
  <c r="T184" i="8"/>
  <c r="R185" i="8"/>
  <c r="R184" i="8" s="1"/>
  <c r="P185" i="8"/>
  <c r="P184" i="8" s="1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6" i="8"/>
  <c r="BH146" i="8"/>
  <c r="BG146" i="8"/>
  <c r="BE146" i="8"/>
  <c r="T146" i="8"/>
  <c r="T145" i="8" s="1"/>
  <c r="R146" i="8"/>
  <c r="R145" i="8" s="1"/>
  <c r="P146" i="8"/>
  <c r="P145" i="8" s="1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F121" i="8"/>
  <c r="E119" i="8"/>
  <c r="F89" i="8"/>
  <c r="E87" i="8"/>
  <c r="J24" i="8"/>
  <c r="E24" i="8"/>
  <c r="J124" i="8" s="1"/>
  <c r="J23" i="8"/>
  <c r="J21" i="8"/>
  <c r="E21" i="8"/>
  <c r="J91" i="8" s="1"/>
  <c r="J20" i="8"/>
  <c r="J18" i="8"/>
  <c r="E18" i="8"/>
  <c r="F92" i="8" s="1"/>
  <c r="J17" i="8"/>
  <c r="J15" i="8"/>
  <c r="E15" i="8"/>
  <c r="F123" i="8" s="1"/>
  <c r="J14" i="8"/>
  <c r="J12" i="8"/>
  <c r="J89" i="8" s="1"/>
  <c r="E7" i="8"/>
  <c r="E85" i="8"/>
  <c r="J37" i="7"/>
  <c r="J36" i="7"/>
  <c r="AY100" i="1" s="1"/>
  <c r="J35" i="7"/>
  <c r="AX100" i="1"/>
  <c r="BI139" i="7"/>
  <c r="BH139" i="7"/>
  <c r="BG139" i="7"/>
  <c r="BE139" i="7"/>
  <c r="T139" i="7"/>
  <c r="T138" i="7" s="1"/>
  <c r="R139" i="7"/>
  <c r="R138" i="7"/>
  <c r="P139" i="7"/>
  <c r="P138" i="7" s="1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4" i="7"/>
  <c r="BH124" i="7"/>
  <c r="BG124" i="7"/>
  <c r="BE124" i="7"/>
  <c r="T124" i="7"/>
  <c r="R124" i="7"/>
  <c r="P124" i="7"/>
  <c r="F115" i="7"/>
  <c r="E113" i="7"/>
  <c r="F89" i="7"/>
  <c r="E87" i="7"/>
  <c r="J24" i="7"/>
  <c r="E24" i="7"/>
  <c r="J92" i="7" s="1"/>
  <c r="J23" i="7"/>
  <c r="J21" i="7"/>
  <c r="E21" i="7"/>
  <c r="J91" i="7"/>
  <c r="J20" i="7"/>
  <c r="J18" i="7"/>
  <c r="E18" i="7"/>
  <c r="F118" i="7"/>
  <c r="J17" i="7"/>
  <c r="J15" i="7"/>
  <c r="E15" i="7"/>
  <c r="F117" i="7" s="1"/>
  <c r="J14" i="7"/>
  <c r="J12" i="7"/>
  <c r="J89" i="7"/>
  <c r="E7" i="7"/>
  <c r="E85" i="7" s="1"/>
  <c r="J37" i="6"/>
  <c r="J36" i="6"/>
  <c r="AY99" i="1"/>
  <c r="J35" i="6"/>
  <c r="AX99" i="1" s="1"/>
  <c r="BI165" i="6"/>
  <c r="BH165" i="6"/>
  <c r="BG165" i="6"/>
  <c r="BE165" i="6"/>
  <c r="T165" i="6"/>
  <c r="T164" i="6"/>
  <c r="T163" i="6" s="1"/>
  <c r="R165" i="6"/>
  <c r="R164" i="6"/>
  <c r="R163" i="6"/>
  <c r="P165" i="6"/>
  <c r="P164" i="6" s="1"/>
  <c r="P163" i="6" s="1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8" i="6"/>
  <c r="BH148" i="6"/>
  <c r="BG148" i="6"/>
  <c r="BE148" i="6"/>
  <c r="T148" i="6"/>
  <c r="T147" i="6" s="1"/>
  <c r="R148" i="6"/>
  <c r="R147" i="6"/>
  <c r="P148" i="6"/>
  <c r="P147" i="6"/>
  <c r="BI146" i="6"/>
  <c r="BH146" i="6"/>
  <c r="BG146" i="6"/>
  <c r="BE146" i="6"/>
  <c r="T146" i="6"/>
  <c r="T145" i="6"/>
  <c r="R146" i="6"/>
  <c r="R145" i="6" s="1"/>
  <c r="P146" i="6"/>
  <c r="P145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F33" i="6" s="1"/>
  <c r="AZ99" i="1" s="1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F120" i="6"/>
  <c r="E118" i="6"/>
  <c r="F89" i="6"/>
  <c r="E87" i="6"/>
  <c r="J24" i="6"/>
  <c r="E24" i="6"/>
  <c r="J92" i="6"/>
  <c r="J23" i="6"/>
  <c r="J21" i="6"/>
  <c r="E21" i="6"/>
  <c r="J91" i="6"/>
  <c r="J20" i="6"/>
  <c r="J18" i="6"/>
  <c r="E18" i="6"/>
  <c r="F92" i="6" s="1"/>
  <c r="J17" i="6"/>
  <c r="J15" i="6"/>
  <c r="E15" i="6"/>
  <c r="F91" i="6"/>
  <c r="J14" i="6"/>
  <c r="J12" i="6"/>
  <c r="J89" i="6"/>
  <c r="E7" i="6"/>
  <c r="E116" i="6"/>
  <c r="J37" i="5"/>
  <c r="J36" i="5"/>
  <c r="AY98" i="1" s="1"/>
  <c r="J35" i="5"/>
  <c r="AX98" i="1" s="1"/>
  <c r="BI254" i="5"/>
  <c r="BH254" i="5"/>
  <c r="BG254" i="5"/>
  <c r="BE254" i="5"/>
  <c r="T254" i="5"/>
  <c r="R254" i="5"/>
  <c r="P254" i="5"/>
  <c r="BI253" i="5"/>
  <c r="BH253" i="5"/>
  <c r="BG253" i="5"/>
  <c r="BE253" i="5"/>
  <c r="T253" i="5"/>
  <c r="R253" i="5"/>
  <c r="P253" i="5"/>
  <c r="BI252" i="5"/>
  <c r="BH252" i="5"/>
  <c r="BG252" i="5"/>
  <c r="BE252" i="5"/>
  <c r="T252" i="5"/>
  <c r="R252" i="5"/>
  <c r="P252" i="5"/>
  <c r="BI249" i="5"/>
  <c r="BH249" i="5"/>
  <c r="BG249" i="5"/>
  <c r="BE249" i="5"/>
  <c r="T249" i="5"/>
  <c r="R249" i="5"/>
  <c r="P249" i="5"/>
  <c r="BI248" i="5"/>
  <c r="BH248" i="5"/>
  <c r="BG248" i="5"/>
  <c r="BE248" i="5"/>
  <c r="T248" i="5"/>
  <c r="R248" i="5"/>
  <c r="P248" i="5"/>
  <c r="BI247" i="5"/>
  <c r="BH247" i="5"/>
  <c r="BG247" i="5"/>
  <c r="BE247" i="5"/>
  <c r="T247" i="5"/>
  <c r="R247" i="5"/>
  <c r="P247" i="5"/>
  <c r="BI246" i="5"/>
  <c r="BH246" i="5"/>
  <c r="BG246" i="5"/>
  <c r="BE246" i="5"/>
  <c r="T246" i="5"/>
  <c r="R246" i="5"/>
  <c r="P246" i="5"/>
  <c r="BI245" i="5"/>
  <c r="BH245" i="5"/>
  <c r="BG245" i="5"/>
  <c r="BE245" i="5"/>
  <c r="T245" i="5"/>
  <c r="R245" i="5"/>
  <c r="P245" i="5"/>
  <c r="BI244" i="5"/>
  <c r="BH244" i="5"/>
  <c r="BG244" i="5"/>
  <c r="BE244" i="5"/>
  <c r="T244" i="5"/>
  <c r="R244" i="5"/>
  <c r="P244" i="5"/>
  <c r="BI243" i="5"/>
  <c r="BH243" i="5"/>
  <c r="BG243" i="5"/>
  <c r="BE243" i="5"/>
  <c r="T243" i="5"/>
  <c r="R243" i="5"/>
  <c r="P243" i="5"/>
  <c r="BI242" i="5"/>
  <c r="BH242" i="5"/>
  <c r="BG242" i="5"/>
  <c r="BE242" i="5"/>
  <c r="T242" i="5"/>
  <c r="R242" i="5"/>
  <c r="P242" i="5"/>
  <c r="BI241" i="5"/>
  <c r="BH241" i="5"/>
  <c r="BG241" i="5"/>
  <c r="BE241" i="5"/>
  <c r="T241" i="5"/>
  <c r="R241" i="5"/>
  <c r="P241" i="5"/>
  <c r="BI239" i="5"/>
  <c r="BH239" i="5"/>
  <c r="BG239" i="5"/>
  <c r="BE239" i="5"/>
  <c r="T239" i="5"/>
  <c r="R239" i="5"/>
  <c r="P239" i="5"/>
  <c r="BI238" i="5"/>
  <c r="BH238" i="5"/>
  <c r="BG238" i="5"/>
  <c r="BE238" i="5"/>
  <c r="T238" i="5"/>
  <c r="R238" i="5"/>
  <c r="P238" i="5"/>
  <c r="BI236" i="5"/>
  <c r="BH236" i="5"/>
  <c r="BG236" i="5"/>
  <c r="BE236" i="5"/>
  <c r="T236" i="5"/>
  <c r="R236" i="5"/>
  <c r="P236" i="5"/>
  <c r="BI235" i="5"/>
  <c r="BH235" i="5"/>
  <c r="BG235" i="5"/>
  <c r="BE235" i="5"/>
  <c r="T235" i="5"/>
  <c r="R235" i="5"/>
  <c r="P235" i="5"/>
  <c r="BI234" i="5"/>
  <c r="BH234" i="5"/>
  <c r="BG234" i="5"/>
  <c r="BE234" i="5"/>
  <c r="T234" i="5"/>
  <c r="R234" i="5"/>
  <c r="P234" i="5"/>
  <c r="BI233" i="5"/>
  <c r="BH233" i="5"/>
  <c r="BG233" i="5"/>
  <c r="BE233" i="5"/>
  <c r="T233" i="5"/>
  <c r="R233" i="5"/>
  <c r="P233" i="5"/>
  <c r="BI232" i="5"/>
  <c r="BH232" i="5"/>
  <c r="BG232" i="5"/>
  <c r="BE232" i="5"/>
  <c r="T232" i="5"/>
  <c r="R232" i="5"/>
  <c r="P232" i="5"/>
  <c r="BI231" i="5"/>
  <c r="BH231" i="5"/>
  <c r="BG231" i="5"/>
  <c r="BE231" i="5"/>
  <c r="T231" i="5"/>
  <c r="R231" i="5"/>
  <c r="P231" i="5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7" i="5"/>
  <c r="BH227" i="5"/>
  <c r="BG227" i="5"/>
  <c r="BE227" i="5"/>
  <c r="T227" i="5"/>
  <c r="R227" i="5"/>
  <c r="P227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4" i="5"/>
  <c r="BH224" i="5"/>
  <c r="BG224" i="5"/>
  <c r="BE224" i="5"/>
  <c r="T224" i="5"/>
  <c r="R224" i="5"/>
  <c r="P224" i="5"/>
  <c r="BI223" i="5"/>
  <c r="BH223" i="5"/>
  <c r="BG223" i="5"/>
  <c r="BE223" i="5"/>
  <c r="T223" i="5"/>
  <c r="R223" i="5"/>
  <c r="P223" i="5"/>
  <c r="BI222" i="5"/>
  <c r="BH222" i="5"/>
  <c r="BG222" i="5"/>
  <c r="BE222" i="5"/>
  <c r="T222" i="5"/>
  <c r="R222" i="5"/>
  <c r="P222" i="5"/>
  <c r="BI221" i="5"/>
  <c r="BH221" i="5"/>
  <c r="BG221" i="5"/>
  <c r="BE221" i="5"/>
  <c r="T221" i="5"/>
  <c r="R221" i="5"/>
  <c r="P221" i="5"/>
  <c r="BI220" i="5"/>
  <c r="BH220" i="5"/>
  <c r="BG220" i="5"/>
  <c r="BE220" i="5"/>
  <c r="T220" i="5"/>
  <c r="R220" i="5"/>
  <c r="P220" i="5"/>
  <c r="BI219" i="5"/>
  <c r="BH219" i="5"/>
  <c r="BG219" i="5"/>
  <c r="BE219" i="5"/>
  <c r="T219" i="5"/>
  <c r="R219" i="5"/>
  <c r="P219" i="5"/>
  <c r="BI218" i="5"/>
  <c r="BH218" i="5"/>
  <c r="BG218" i="5"/>
  <c r="BE218" i="5"/>
  <c r="T218" i="5"/>
  <c r="R218" i="5"/>
  <c r="P218" i="5"/>
  <c r="BI216" i="5"/>
  <c r="BH216" i="5"/>
  <c r="BG216" i="5"/>
  <c r="BE216" i="5"/>
  <c r="T216" i="5"/>
  <c r="R216" i="5"/>
  <c r="P216" i="5"/>
  <c r="BI215" i="5"/>
  <c r="BH215" i="5"/>
  <c r="BG215" i="5"/>
  <c r="BE215" i="5"/>
  <c r="T215" i="5"/>
  <c r="R215" i="5"/>
  <c r="P215" i="5"/>
  <c r="BI214" i="5"/>
  <c r="BH214" i="5"/>
  <c r="BG214" i="5"/>
  <c r="BE214" i="5"/>
  <c r="T214" i="5"/>
  <c r="R214" i="5"/>
  <c r="P214" i="5"/>
  <c r="BI212" i="5"/>
  <c r="BH212" i="5"/>
  <c r="BG212" i="5"/>
  <c r="BE212" i="5"/>
  <c r="T212" i="5"/>
  <c r="T211" i="5"/>
  <c r="R212" i="5"/>
  <c r="R211" i="5" s="1"/>
  <c r="P212" i="5"/>
  <c r="P211" i="5" s="1"/>
  <c r="BI210" i="5"/>
  <c r="BH210" i="5"/>
  <c r="BG210" i="5"/>
  <c r="BE210" i="5"/>
  <c r="T210" i="5"/>
  <c r="R210" i="5"/>
  <c r="P210" i="5"/>
  <c r="BI209" i="5"/>
  <c r="BH209" i="5"/>
  <c r="BG209" i="5"/>
  <c r="BE209" i="5"/>
  <c r="T209" i="5"/>
  <c r="R209" i="5"/>
  <c r="P209" i="5"/>
  <c r="BI208" i="5"/>
  <c r="BH208" i="5"/>
  <c r="BG208" i="5"/>
  <c r="BE208" i="5"/>
  <c r="T208" i="5"/>
  <c r="R208" i="5"/>
  <c r="P208" i="5"/>
  <c r="BI207" i="5"/>
  <c r="BH207" i="5"/>
  <c r="BG207" i="5"/>
  <c r="BE207" i="5"/>
  <c r="T207" i="5"/>
  <c r="R207" i="5"/>
  <c r="P207" i="5"/>
  <c r="BI206" i="5"/>
  <c r="BH206" i="5"/>
  <c r="BG206" i="5"/>
  <c r="BE206" i="5"/>
  <c r="T206" i="5"/>
  <c r="R206" i="5"/>
  <c r="P206" i="5"/>
  <c r="BI205" i="5"/>
  <c r="BH205" i="5"/>
  <c r="BG205" i="5"/>
  <c r="BE205" i="5"/>
  <c r="T205" i="5"/>
  <c r="R205" i="5"/>
  <c r="P205" i="5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2" i="5"/>
  <c r="BH202" i="5"/>
  <c r="BG202" i="5"/>
  <c r="BE202" i="5"/>
  <c r="T202" i="5"/>
  <c r="R202" i="5"/>
  <c r="P202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R172" i="5"/>
  <c r="P172" i="5"/>
  <c r="BI171" i="5"/>
  <c r="BH171" i="5"/>
  <c r="BG171" i="5"/>
  <c r="BE171" i="5"/>
  <c r="T171" i="5"/>
  <c r="R171" i="5"/>
  <c r="P171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6" i="5"/>
  <c r="BH166" i="5"/>
  <c r="BG166" i="5"/>
  <c r="BE166" i="5"/>
  <c r="T166" i="5"/>
  <c r="R166" i="5"/>
  <c r="P166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F127" i="5"/>
  <c r="E125" i="5"/>
  <c r="F89" i="5"/>
  <c r="E87" i="5"/>
  <c r="J24" i="5"/>
  <c r="E24" i="5"/>
  <c r="J92" i="5" s="1"/>
  <c r="J23" i="5"/>
  <c r="J21" i="5"/>
  <c r="E21" i="5"/>
  <c r="J91" i="5"/>
  <c r="J20" i="5"/>
  <c r="J18" i="5"/>
  <c r="E18" i="5"/>
  <c r="F92" i="5" s="1"/>
  <c r="J17" i="5"/>
  <c r="J15" i="5"/>
  <c r="E15" i="5"/>
  <c r="F129" i="5" s="1"/>
  <c r="J14" i="5"/>
  <c r="J12" i="5"/>
  <c r="J89" i="5"/>
  <c r="E7" i="5"/>
  <c r="E123" i="5" s="1"/>
  <c r="J37" i="4"/>
  <c r="J36" i="4"/>
  <c r="AY97" i="1" s="1"/>
  <c r="J35" i="4"/>
  <c r="AX97" i="1" s="1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4" i="4"/>
  <c r="BH214" i="4"/>
  <c r="BG214" i="4"/>
  <c r="BE214" i="4"/>
  <c r="T214" i="4"/>
  <c r="R214" i="4"/>
  <c r="P214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F129" i="4"/>
  <c r="E127" i="4"/>
  <c r="F89" i="4"/>
  <c r="E87" i="4"/>
  <c r="J24" i="4"/>
  <c r="E24" i="4"/>
  <c r="J92" i="4" s="1"/>
  <c r="J23" i="4"/>
  <c r="J21" i="4"/>
  <c r="E21" i="4"/>
  <c r="J131" i="4" s="1"/>
  <c r="J20" i="4"/>
  <c r="J18" i="4"/>
  <c r="E18" i="4"/>
  <c r="F132" i="4" s="1"/>
  <c r="J17" i="4"/>
  <c r="J15" i="4"/>
  <c r="E15" i="4"/>
  <c r="F91" i="4" s="1"/>
  <c r="J14" i="4"/>
  <c r="J12" i="4"/>
  <c r="J89" i="4" s="1"/>
  <c r="E7" i="4"/>
  <c r="E85" i="4" s="1"/>
  <c r="J37" i="3"/>
  <c r="J36" i="3"/>
  <c r="AY96" i="1" s="1"/>
  <c r="J35" i="3"/>
  <c r="AX96" i="1" s="1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T138" i="3" s="1"/>
  <c r="R139" i="3"/>
  <c r="R138" i="3" s="1"/>
  <c r="P139" i="3"/>
  <c r="P138" i="3"/>
  <c r="F130" i="3"/>
  <c r="E128" i="3"/>
  <c r="F89" i="3"/>
  <c r="E87" i="3"/>
  <c r="J24" i="3"/>
  <c r="E24" i="3"/>
  <c r="J92" i="3" s="1"/>
  <c r="J23" i="3"/>
  <c r="J21" i="3"/>
  <c r="E21" i="3"/>
  <c r="J132" i="3" s="1"/>
  <c r="J20" i="3"/>
  <c r="J18" i="3"/>
  <c r="E18" i="3"/>
  <c r="F92" i="3" s="1"/>
  <c r="J17" i="3"/>
  <c r="J15" i="3"/>
  <c r="E15" i="3"/>
  <c r="F132" i="3" s="1"/>
  <c r="J14" i="3"/>
  <c r="J12" i="3"/>
  <c r="J89" i="3" s="1"/>
  <c r="E7" i="3"/>
  <c r="E85" i="3" s="1"/>
  <c r="J37" i="2"/>
  <c r="J36" i="2"/>
  <c r="AY95" i="1" s="1"/>
  <c r="J35" i="2"/>
  <c r="AX95" i="1" s="1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39" i="2"/>
  <c r="BH139" i="2"/>
  <c r="BG139" i="2"/>
  <c r="BE139" i="2"/>
  <c r="T139" i="2"/>
  <c r="T138" i="2" s="1"/>
  <c r="R139" i="2"/>
  <c r="R138" i="2" s="1"/>
  <c r="P139" i="2"/>
  <c r="P138" i="2" s="1"/>
  <c r="F130" i="2"/>
  <c r="E128" i="2"/>
  <c r="F89" i="2"/>
  <c r="E87" i="2"/>
  <c r="J24" i="2"/>
  <c r="E24" i="2"/>
  <c r="J92" i="2" s="1"/>
  <c r="J23" i="2"/>
  <c r="J21" i="2"/>
  <c r="E21" i="2"/>
  <c r="J132" i="2" s="1"/>
  <c r="J20" i="2"/>
  <c r="J18" i="2"/>
  <c r="E18" i="2"/>
  <c r="F133" i="2" s="1"/>
  <c r="J17" i="2"/>
  <c r="J15" i="2"/>
  <c r="E15" i="2"/>
  <c r="F91" i="2" s="1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247" i="2"/>
  <c r="J212" i="2"/>
  <c r="J154" i="2"/>
  <c r="J200" i="2"/>
  <c r="BK164" i="2"/>
  <c r="J174" i="2"/>
  <c r="J215" i="2"/>
  <c r="BK253" i="2"/>
  <c r="BK141" i="2"/>
  <c r="BK234" i="2"/>
  <c r="BK173" i="2"/>
  <c r="BK249" i="2"/>
  <c r="J249" i="2"/>
  <c r="BK257" i="2"/>
  <c r="BK196" i="2"/>
  <c r="BK146" i="2"/>
  <c r="BK215" i="2"/>
  <c r="J240" i="2"/>
  <c r="J242" i="2"/>
  <c r="BK195" i="2"/>
  <c r="BK178" i="2"/>
  <c r="J211" i="2"/>
  <c r="J261" i="2"/>
  <c r="BK187" i="2"/>
  <c r="J226" i="2"/>
  <c r="BK261" i="2"/>
  <c r="J179" i="2"/>
  <c r="J281" i="3"/>
  <c r="BK234" i="3"/>
  <c r="BK227" i="3"/>
  <c r="BK162" i="3"/>
  <c r="BK180" i="3"/>
  <c r="J263" i="3"/>
  <c r="BK224" i="3"/>
  <c r="J260" i="3"/>
  <c r="BK191" i="3"/>
  <c r="J163" i="3"/>
  <c r="BK269" i="3"/>
  <c r="J279" i="3"/>
  <c r="BK219" i="3"/>
  <c r="BK258" i="3"/>
  <c r="BK222" i="3"/>
  <c r="BK153" i="3"/>
  <c r="BK250" i="3"/>
  <c r="BK225" i="3"/>
  <c r="BK201" i="3"/>
  <c r="J164" i="3"/>
  <c r="BK152" i="3"/>
  <c r="J202" i="3"/>
  <c r="J201" i="3"/>
  <c r="J147" i="3"/>
  <c r="J153" i="3"/>
  <c r="J171" i="3"/>
  <c r="J235" i="3"/>
  <c r="J159" i="3"/>
  <c r="BK199" i="3"/>
  <c r="J146" i="3"/>
  <c r="BK215" i="3"/>
  <c r="J263" i="4"/>
  <c r="J265" i="4"/>
  <c r="J223" i="4"/>
  <c r="J243" i="4"/>
  <c r="BK202" i="4"/>
  <c r="J259" i="4"/>
  <c r="J210" i="4"/>
  <c r="J189" i="4"/>
  <c r="BK167" i="4"/>
  <c r="BK201" i="4"/>
  <c r="J255" i="4"/>
  <c r="J192" i="4"/>
  <c r="J258" i="4"/>
  <c r="J181" i="4"/>
  <c r="J254" i="4"/>
  <c r="J146" i="4"/>
  <c r="J231" i="4"/>
  <c r="BK168" i="4"/>
  <c r="J234" i="4"/>
  <c r="BK195" i="4"/>
  <c r="BK175" i="4"/>
  <c r="BK181" i="4"/>
  <c r="J227" i="4"/>
  <c r="BK165" i="4"/>
  <c r="J203" i="4"/>
  <c r="J155" i="4"/>
  <c r="BK162" i="4"/>
  <c r="BK187" i="4"/>
  <c r="J139" i="5"/>
  <c r="BK246" i="5"/>
  <c r="BK254" i="5"/>
  <c r="J141" i="5"/>
  <c r="BK175" i="5"/>
  <c r="BK252" i="5"/>
  <c r="BK147" i="5"/>
  <c r="J253" i="5"/>
  <c r="J159" i="5"/>
  <c r="BK223" i="5"/>
  <c r="J166" i="5"/>
  <c r="BK137" i="5"/>
  <c r="J172" i="5"/>
  <c r="J142" i="5"/>
  <c r="J208" i="5"/>
  <c r="J205" i="5"/>
  <c r="J183" i="5"/>
  <c r="BK143" i="5"/>
  <c r="BK204" i="5"/>
  <c r="BK222" i="5"/>
  <c r="BK221" i="5"/>
  <c r="J204" i="5"/>
  <c r="J218" i="5"/>
  <c r="J154" i="5"/>
  <c r="BK179" i="5"/>
  <c r="J165" i="6"/>
  <c r="J161" i="6"/>
  <c r="J160" i="6"/>
  <c r="BK141" i="6"/>
  <c r="J136" i="6"/>
  <c r="J146" i="6"/>
  <c r="J152" i="6"/>
  <c r="BK131" i="6"/>
  <c r="J137" i="6"/>
  <c r="J137" i="7"/>
  <c r="J134" i="7"/>
  <c r="J127" i="7"/>
  <c r="J125" i="7"/>
  <c r="J126" i="7"/>
  <c r="J187" i="8"/>
  <c r="BK161" i="8"/>
  <c r="J190" i="8"/>
  <c r="BK190" i="8"/>
  <c r="BK160" i="8"/>
  <c r="J148" i="8"/>
  <c r="BK132" i="8"/>
  <c r="J192" i="8"/>
  <c r="BK180" i="8"/>
  <c r="BK138" i="8"/>
  <c r="J177" i="8"/>
  <c r="J170" i="8"/>
  <c r="J141" i="8"/>
  <c r="BK154" i="8"/>
  <c r="BK153" i="8"/>
  <c r="J130" i="8"/>
  <c r="J131" i="8"/>
  <c r="BK156" i="9"/>
  <c r="J192" i="9"/>
  <c r="J172" i="9"/>
  <c r="BK197" i="9"/>
  <c r="BK143" i="9"/>
  <c r="J193" i="9"/>
  <c r="J170" i="9"/>
  <c r="J190" i="9"/>
  <c r="BK176" i="9"/>
  <c r="BK166" i="9"/>
  <c r="J167" i="9"/>
  <c r="BK167" i="9"/>
  <c r="BK169" i="9"/>
  <c r="J159" i="9"/>
  <c r="J160" i="9"/>
  <c r="J144" i="9"/>
  <c r="BK126" i="10"/>
  <c r="J279" i="2"/>
  <c r="BK172" i="2"/>
  <c r="BK263" i="2"/>
  <c r="BK179" i="2"/>
  <c r="J152" i="2"/>
  <c r="BK161" i="2"/>
  <c r="J273" i="2"/>
  <c r="J195" i="2"/>
  <c r="BK156" i="2"/>
  <c r="BK251" i="2"/>
  <c r="J187" i="2"/>
  <c r="J147" i="2"/>
  <c r="BK228" i="2"/>
  <c r="J245" i="2"/>
  <c r="BK241" i="2"/>
  <c r="BK160" i="2"/>
  <c r="BK252" i="2"/>
  <c r="BK230" i="2"/>
  <c r="J172" i="2"/>
  <c r="J198" i="2"/>
  <c r="BK247" i="2"/>
  <c r="J287" i="2"/>
  <c r="BK243" i="2"/>
  <c r="BK203" i="2"/>
  <c r="BK238" i="2"/>
  <c r="BK192" i="2"/>
  <c r="BK167" i="2"/>
  <c r="J263" i="2"/>
  <c r="BK174" i="2"/>
  <c r="J257" i="3"/>
  <c r="J240" i="3"/>
  <c r="J199" i="3"/>
  <c r="J165" i="3"/>
  <c r="BK165" i="3"/>
  <c r="J157" i="3"/>
  <c r="BK242" i="3"/>
  <c r="BK261" i="3"/>
  <c r="BK176" i="3"/>
  <c r="BK266" i="3"/>
  <c r="BK181" i="3"/>
  <c r="BK252" i="3"/>
  <c r="J217" i="3"/>
  <c r="J167" i="3"/>
  <c r="BK228" i="3"/>
  <c r="J194" i="3"/>
  <c r="BK146" i="3"/>
  <c r="J169" i="3"/>
  <c r="J155" i="3"/>
  <c r="J189" i="3"/>
  <c r="BK236" i="3"/>
  <c r="BK151" i="3"/>
  <c r="BK178" i="3"/>
  <c r="BK253" i="4"/>
  <c r="J253" i="4"/>
  <c r="J152" i="4"/>
  <c r="J246" i="4"/>
  <c r="J205" i="4"/>
  <c r="J144" i="4"/>
  <c r="BK140" i="4"/>
  <c r="BK233" i="4"/>
  <c r="BK156" i="4"/>
  <c r="J216" i="4"/>
  <c r="BK234" i="4"/>
  <c r="J150" i="4"/>
  <c r="BK212" i="4"/>
  <c r="J224" i="4"/>
  <c r="J235" i="4"/>
  <c r="J184" i="4"/>
  <c r="J204" i="4"/>
  <c r="J158" i="4"/>
  <c r="J162" i="4"/>
  <c r="BK197" i="4"/>
  <c r="BK216" i="4"/>
  <c r="BK148" i="4"/>
  <c r="J165" i="4"/>
  <c r="J160" i="4"/>
  <c r="BK172" i="5"/>
  <c r="BK150" i="5"/>
  <c r="J190" i="5"/>
  <c r="BK155" i="5"/>
  <c r="BK248" i="5"/>
  <c r="J188" i="5"/>
  <c r="J236" i="5"/>
  <c r="BK142" i="5"/>
  <c r="J224" i="5"/>
  <c r="J175" i="5"/>
  <c r="BK202" i="5"/>
  <c r="BK181" i="5"/>
  <c r="BK144" i="5"/>
  <c r="J196" i="5"/>
  <c r="BK225" i="5"/>
  <c r="J209" i="5"/>
  <c r="J153" i="5"/>
  <c r="J202" i="5"/>
  <c r="J148" i="5"/>
  <c r="BK163" i="5"/>
  <c r="J151" i="6"/>
  <c r="J139" i="6"/>
  <c r="BK162" i="6"/>
  <c r="J141" i="6"/>
  <c r="BK136" i="6"/>
  <c r="BK132" i="6"/>
  <c r="J133" i="6"/>
  <c r="J129" i="7"/>
  <c r="J133" i="7"/>
  <c r="J136" i="7"/>
  <c r="BK139" i="7"/>
  <c r="BK128" i="7"/>
  <c r="J181" i="8"/>
  <c r="BK130" i="8"/>
  <c r="J172" i="8"/>
  <c r="BK178" i="8"/>
  <c r="J157" i="8"/>
  <c r="J175" i="8"/>
  <c r="J164" i="8"/>
  <c r="BK175" i="8"/>
  <c r="J169" i="8"/>
  <c r="BK182" i="8"/>
  <c r="BK163" i="8"/>
  <c r="J161" i="8"/>
  <c r="J140" i="8"/>
  <c r="BK149" i="8"/>
  <c r="J146" i="8"/>
  <c r="J177" i="9"/>
  <c r="BK180" i="9"/>
  <c r="J141" i="9"/>
  <c r="BK144" i="9"/>
  <c r="BK170" i="9"/>
  <c r="BK175" i="9"/>
  <c r="J135" i="9"/>
  <c r="J199" i="9"/>
  <c r="J182" i="9"/>
  <c r="BK163" i="9"/>
  <c r="BK186" i="9"/>
  <c r="BK151" i="9"/>
  <c r="J137" i="9"/>
  <c r="BK157" i="9"/>
  <c r="J147" i="9"/>
  <c r="J140" i="9"/>
  <c r="BK146" i="9"/>
  <c r="J126" i="10"/>
  <c r="BK269" i="2"/>
  <c r="BK176" i="2"/>
  <c r="J222" i="2"/>
  <c r="BK242" i="2"/>
  <c r="BK268" i="2"/>
  <c r="J216" i="2"/>
  <c r="BK225" i="2"/>
  <c r="BK202" i="2"/>
  <c r="BK180" i="2"/>
  <c r="BK229" i="2"/>
  <c r="J265" i="2"/>
  <c r="BK218" i="2"/>
  <c r="BK152" i="2"/>
  <c r="J264" i="2"/>
  <c r="J288" i="2"/>
  <c r="BK227" i="2"/>
  <c r="BK183" i="2"/>
  <c r="BK200" i="2"/>
  <c r="BK194" i="2"/>
  <c r="J171" i="2"/>
  <c r="J206" i="2"/>
  <c r="BK223" i="2"/>
  <c r="J144" i="2"/>
  <c r="J202" i="2"/>
  <c r="J169" i="2"/>
  <c r="BK142" i="2"/>
  <c r="J178" i="2"/>
  <c r="BK239" i="3"/>
  <c r="J220" i="3"/>
  <c r="J261" i="3"/>
  <c r="BK154" i="3"/>
  <c r="J188" i="3"/>
  <c r="BK274" i="3"/>
  <c r="J221" i="3"/>
  <c r="BK264" i="3"/>
  <c r="J175" i="3"/>
  <c r="J285" i="3"/>
  <c r="J250" i="3"/>
  <c r="J258" i="3"/>
  <c r="J267" i="3"/>
  <c r="BK232" i="3"/>
  <c r="BK221" i="3"/>
  <c r="BK284" i="3"/>
  <c r="BK270" i="3"/>
  <c r="J270" i="3"/>
  <c r="BK192" i="3"/>
  <c r="J162" i="3"/>
  <c r="BK254" i="3"/>
  <c r="J206" i="3"/>
  <c r="J166" i="3"/>
  <c r="J216" i="3"/>
  <c r="BK207" i="3"/>
  <c r="J236" i="3"/>
  <c r="BK166" i="3"/>
  <c r="BK167" i="3"/>
  <c r="BK226" i="3"/>
  <c r="J161" i="3"/>
  <c r="BK222" i="4"/>
  <c r="BK236" i="4"/>
  <c r="J194" i="4"/>
  <c r="BK258" i="4"/>
  <c r="J218" i="4"/>
  <c r="BK194" i="4"/>
  <c r="J177" i="4"/>
  <c r="BK217" i="4"/>
  <c r="BK246" i="4"/>
  <c r="J163" i="4"/>
  <c r="BK245" i="4"/>
  <c r="BK221" i="4"/>
  <c r="BK225" i="4"/>
  <c r="J149" i="4"/>
  <c r="BK218" i="4"/>
  <c r="BK178" i="4"/>
  <c r="BK204" i="4"/>
  <c r="J154" i="4"/>
  <c r="BK203" i="4"/>
  <c r="J142" i="4"/>
  <c r="BK232" i="4"/>
  <c r="J187" i="4"/>
  <c r="BK223" i="4"/>
  <c r="J199" i="4"/>
  <c r="BK163" i="4"/>
  <c r="BK188" i="4"/>
  <c r="J175" i="4"/>
  <c r="J196" i="4"/>
  <c r="BK183" i="5"/>
  <c r="BK238" i="5"/>
  <c r="J246" i="5"/>
  <c r="BK177" i="5"/>
  <c r="BK235" i="5"/>
  <c r="BK139" i="5"/>
  <c r="J186" i="5"/>
  <c r="BK231" i="5"/>
  <c r="J243" i="5"/>
  <c r="J143" i="5"/>
  <c r="J199" i="5"/>
  <c r="BK219" i="5"/>
  <c r="BK188" i="5"/>
  <c r="BK149" i="5"/>
  <c r="BK201" i="5"/>
  <c r="J144" i="5"/>
  <c r="J198" i="5"/>
  <c r="BK191" i="5"/>
  <c r="J168" i="5"/>
  <c r="J162" i="6"/>
  <c r="BK157" i="6"/>
  <c r="BK161" i="6"/>
  <c r="BK130" i="6"/>
  <c r="BK140" i="6"/>
  <c r="J131" i="6"/>
  <c r="BK152" i="6"/>
  <c r="J142" i="6"/>
  <c r="J124" i="7"/>
  <c r="J139" i="7"/>
  <c r="BK133" i="7"/>
  <c r="J128" i="7"/>
  <c r="BK194" i="8"/>
  <c r="BK143" i="8"/>
  <c r="J168" i="8"/>
  <c r="J185" i="8"/>
  <c r="J188" i="8"/>
  <c r="J134" i="8"/>
  <c r="BK142" i="8"/>
  <c r="BK158" i="8"/>
  <c r="J132" i="8"/>
  <c r="BK155" i="8"/>
  <c r="J143" i="8"/>
  <c r="BK148" i="8"/>
  <c r="BK133" i="9"/>
  <c r="BK178" i="9"/>
  <c r="BK172" i="9"/>
  <c r="BK204" i="9"/>
  <c r="BK158" i="9"/>
  <c r="BK173" i="9"/>
  <c r="J176" i="9"/>
  <c r="J197" i="9"/>
  <c r="BK184" i="9"/>
  <c r="J168" i="9"/>
  <c r="J165" i="9"/>
  <c r="BK155" i="9"/>
  <c r="BK171" i="9"/>
  <c r="BK164" i="9"/>
  <c r="J158" i="9"/>
  <c r="J153" i="9"/>
  <c r="J151" i="9"/>
  <c r="J138" i="9"/>
  <c r="J123" i="10"/>
  <c r="J257" i="2"/>
  <c r="J183" i="2"/>
  <c r="J258" i="2"/>
  <c r="J280" i="2"/>
  <c r="BK148" i="2"/>
  <c r="BK197" i="2"/>
  <c r="BK231" i="2"/>
  <c r="BK279" i="2"/>
  <c r="J210" i="2"/>
  <c r="J278" i="2"/>
  <c r="J139" i="2"/>
  <c r="J237" i="2"/>
  <c r="J251" i="2"/>
  <c r="J186" i="2"/>
  <c r="BK289" i="2"/>
  <c r="J214" i="2"/>
  <c r="J170" i="2"/>
  <c r="BK248" i="2"/>
  <c r="J151" i="2"/>
  <c r="J238" i="2"/>
  <c r="J224" i="2"/>
  <c r="J164" i="2"/>
  <c r="BK214" i="2"/>
  <c r="J182" i="2"/>
  <c r="BK287" i="2"/>
  <c r="J208" i="2"/>
  <c r="J236" i="2"/>
  <c r="J180" i="2"/>
  <c r="BK149" i="2"/>
  <c r="J196" i="2"/>
  <c r="BK157" i="2"/>
  <c r="J268" i="2"/>
  <c r="BK171" i="2"/>
  <c r="BK144" i="3"/>
  <c r="J205" i="3"/>
  <c r="BK204" i="3"/>
  <c r="J264" i="3"/>
  <c r="J226" i="3"/>
  <c r="J266" i="3"/>
  <c r="J254" i="3"/>
  <c r="J198" i="3"/>
  <c r="BK197" i="3"/>
  <c r="BK177" i="3"/>
  <c r="J286" i="3"/>
  <c r="BK241" i="3"/>
  <c r="J280" i="3"/>
  <c r="BK262" i="3"/>
  <c r="BK208" i="3"/>
  <c r="J277" i="3"/>
  <c r="J207" i="3"/>
  <c r="J247" i="3"/>
  <c r="J213" i="3"/>
  <c r="BK163" i="3"/>
  <c r="J154" i="3"/>
  <c r="BK198" i="3"/>
  <c r="BK161" i="3"/>
  <c r="J182" i="3"/>
  <c r="J192" i="3"/>
  <c r="J191" i="3"/>
  <c r="J142" i="3"/>
  <c r="J148" i="3"/>
  <c r="J185" i="3"/>
  <c r="BK142" i="3"/>
  <c r="J196" i="3"/>
  <c r="BK170" i="3"/>
  <c r="BK145" i="3"/>
  <c r="BK202" i="3"/>
  <c r="BK250" i="4"/>
  <c r="BK264" i="4"/>
  <c r="J250" i="4"/>
  <c r="BK206" i="4"/>
  <c r="BK263" i="4"/>
  <c r="BK235" i="4"/>
  <c r="J161" i="4"/>
  <c r="BK160" i="4"/>
  <c r="J264" i="4"/>
  <c r="J195" i="4"/>
  <c r="BK259" i="4"/>
  <c r="BK237" i="4"/>
  <c r="BK192" i="4"/>
  <c r="J212" i="4"/>
  <c r="J159" i="4"/>
  <c r="J217" i="4"/>
  <c r="J221" i="4"/>
  <c r="J182" i="4"/>
  <c r="BK208" i="4"/>
  <c r="BK186" i="4"/>
  <c r="J169" i="4"/>
  <c r="BK229" i="4"/>
  <c r="BK143" i="4"/>
  <c r="BK151" i="4"/>
  <c r="J197" i="4"/>
  <c r="BK144" i="4"/>
  <c r="J186" i="4"/>
  <c r="J173" i="4"/>
  <c r="BK207" i="5"/>
  <c r="J138" i="5"/>
  <c r="J235" i="5"/>
  <c r="J155" i="5"/>
  <c r="BK203" i="5"/>
  <c r="J160" i="5"/>
  <c r="J149" i="5"/>
  <c r="BK234" i="5"/>
  <c r="BK253" i="5"/>
  <c r="J241" i="5"/>
  <c r="BK239" i="5"/>
  <c r="J247" i="5"/>
  <c r="J176" i="5"/>
  <c r="BK227" i="5"/>
  <c r="J185" i="5"/>
  <c r="BK229" i="5"/>
  <c r="BK158" i="5"/>
  <c r="J221" i="5"/>
  <c r="BK210" i="5"/>
  <c r="J147" i="5"/>
  <c r="J195" i="5"/>
  <c r="J214" i="5"/>
  <c r="BK206" i="5"/>
  <c r="BK178" i="5"/>
  <c r="BK148" i="5"/>
  <c r="BK176" i="5"/>
  <c r="BK180" i="5"/>
  <c r="J162" i="5"/>
  <c r="BK148" i="6"/>
  <c r="BK156" i="6"/>
  <c r="BK151" i="6"/>
  <c r="BK142" i="6"/>
  <c r="BK138" i="6"/>
  <c r="BK159" i="6"/>
  <c r="J143" i="6"/>
  <c r="J135" i="7"/>
  <c r="BK137" i="7"/>
  <c r="BK129" i="7"/>
  <c r="BK193" i="8"/>
  <c r="J174" i="8"/>
  <c r="J194" i="8"/>
  <c r="BK179" i="8"/>
  <c r="BK140" i="8"/>
  <c r="BK181" i="8"/>
  <c r="J139" i="8"/>
  <c r="BK165" i="8"/>
  <c r="BK139" i="8"/>
  <c r="BK162" i="8"/>
  <c r="BK141" i="8"/>
  <c r="J159" i="8"/>
  <c r="J155" i="8"/>
  <c r="BK136" i="8"/>
  <c r="BK154" i="9"/>
  <c r="BK168" i="9"/>
  <c r="J157" i="9"/>
  <c r="J185" i="9"/>
  <c r="J184" i="9"/>
  <c r="BK177" i="9"/>
  <c r="BK195" i="9"/>
  <c r="BK198" i="9"/>
  <c r="J186" i="9"/>
  <c r="J154" i="9"/>
  <c r="J162" i="9"/>
  <c r="BK183" i="9"/>
  <c r="BK162" i="9"/>
  <c r="BK134" i="9"/>
  <c r="J136" i="9"/>
  <c r="BK138" i="9"/>
  <c r="J122" i="10"/>
  <c r="BK278" i="2"/>
  <c r="BK186" i="2"/>
  <c r="BK139" i="2"/>
  <c r="J283" i="2"/>
  <c r="BK177" i="2"/>
  <c r="J259" i="2"/>
  <c r="BK221" i="2"/>
  <c r="BK282" i="2"/>
  <c r="J173" i="2"/>
  <c r="J275" i="2"/>
  <c r="J191" i="2"/>
  <c r="J272" i="2"/>
  <c r="BK272" i="2"/>
  <c r="BK276" i="2"/>
  <c r="BK255" i="2"/>
  <c r="J205" i="2"/>
  <c r="BK165" i="2"/>
  <c r="BK256" i="2"/>
  <c r="J253" i="2"/>
  <c r="J145" i="2"/>
  <c r="J219" i="2"/>
  <c r="J217" i="2"/>
  <c r="J142" i="2"/>
  <c r="J248" i="2"/>
  <c r="BK212" i="2"/>
  <c r="J229" i="2"/>
  <c r="BK240" i="2"/>
  <c r="BK210" i="2"/>
  <c r="J199" i="2"/>
  <c r="J232" i="2"/>
  <c r="BK170" i="2"/>
  <c r="BK237" i="2"/>
  <c r="J207" i="2"/>
  <c r="BK276" i="3"/>
  <c r="J278" i="3"/>
  <c r="BK169" i="3"/>
  <c r="BK218" i="3"/>
  <c r="BK164" i="3"/>
  <c r="BK246" i="3"/>
  <c r="BK272" i="3"/>
  <c r="J225" i="3"/>
  <c r="J178" i="3"/>
  <c r="J253" i="3"/>
  <c r="J245" i="3"/>
  <c r="J255" i="3"/>
  <c r="BK209" i="3"/>
  <c r="J262" i="3"/>
  <c r="BK175" i="3"/>
  <c r="BK273" i="3"/>
  <c r="J269" i="3"/>
  <c r="BK216" i="3"/>
  <c r="BK249" i="3"/>
  <c r="J228" i="3"/>
  <c r="J180" i="3"/>
  <c r="BK231" i="3"/>
  <c r="BK149" i="3"/>
  <c r="J204" i="3"/>
  <c r="J150" i="3"/>
  <c r="BK156" i="3"/>
  <c r="BK195" i="3"/>
  <c r="J234" i="3"/>
  <c r="J197" i="3"/>
  <c r="BK249" i="4"/>
  <c r="BK247" i="4"/>
  <c r="BK257" i="4"/>
  <c r="J277" i="2"/>
  <c r="J168" i="2"/>
  <c r="J281" i="2"/>
  <c r="J167" i="2"/>
  <c r="BK232" i="2"/>
  <c r="BK283" i="2"/>
  <c r="BK217" i="2"/>
  <c r="AS94" i="1"/>
  <c r="J162" i="2"/>
  <c r="BK273" i="2"/>
  <c r="BK259" i="2"/>
  <c r="BK207" i="2"/>
  <c r="BK175" i="2"/>
  <c r="BK151" i="2"/>
  <c r="BK213" i="2"/>
  <c r="J260" i="2"/>
  <c r="J159" i="2"/>
  <c r="BK226" i="2"/>
  <c r="BK204" i="2"/>
  <c r="BK288" i="2"/>
  <c r="BK208" i="2"/>
  <c r="J166" i="2"/>
  <c r="J150" i="2"/>
  <c r="J234" i="2"/>
  <c r="BK233" i="2"/>
  <c r="BK201" i="2"/>
  <c r="BK166" i="2"/>
  <c r="J212" i="3"/>
  <c r="BK174" i="3"/>
  <c r="BK223" i="3"/>
  <c r="J237" i="3"/>
  <c r="J284" i="3"/>
  <c r="J249" i="3"/>
  <c r="J174" i="3"/>
  <c r="BK256" i="3"/>
  <c r="J251" i="3"/>
  <c r="BK260" i="3"/>
  <c r="BK211" i="3"/>
  <c r="J172" i="3"/>
  <c r="J156" i="3"/>
  <c r="BK185" i="3"/>
  <c r="BK159" i="3"/>
  <c r="J239" i="3"/>
  <c r="J173" i="3"/>
  <c r="BK150" i="3"/>
  <c r="J222" i="3"/>
  <c r="J195" i="3"/>
  <c r="J177" i="3"/>
  <c r="J230" i="3"/>
  <c r="J181" i="3"/>
  <c r="J152" i="3"/>
  <c r="J141" i="3"/>
  <c r="J252" i="4"/>
  <c r="BK228" i="4"/>
  <c r="BK150" i="4"/>
  <c r="BK152" i="4"/>
  <c r="J257" i="4"/>
  <c r="BK182" i="4"/>
  <c r="J240" i="4"/>
  <c r="BK244" i="4"/>
  <c r="BK214" i="4"/>
  <c r="BK149" i="4"/>
  <c r="J244" i="4"/>
  <c r="BK199" i="4"/>
  <c r="BK210" i="4"/>
  <c r="BK189" i="4"/>
  <c r="J206" i="4"/>
  <c r="J176" i="4"/>
  <c r="J180" i="4"/>
  <c r="BK224" i="4"/>
  <c r="BK154" i="4"/>
  <c r="J200" i="4"/>
  <c r="J185" i="4"/>
  <c r="BK141" i="4"/>
  <c r="J167" i="4"/>
  <c r="J178" i="4"/>
  <c r="BK177" i="4"/>
  <c r="J238" i="5"/>
  <c r="BK153" i="5"/>
  <c r="J201" i="5"/>
  <c r="J215" i="5"/>
  <c r="BK161" i="5"/>
  <c r="J239" i="5"/>
  <c r="J242" i="5"/>
  <c r="J212" i="5"/>
  <c r="BK249" i="5"/>
  <c r="BK138" i="5"/>
  <c r="J245" i="5"/>
  <c r="BK189" i="5"/>
  <c r="J231" i="5"/>
  <c r="BK190" i="5"/>
  <c r="BK151" i="5"/>
  <c r="J180" i="5"/>
  <c r="BK136" i="5"/>
  <c r="J179" i="5"/>
  <c r="BK152" i="5"/>
  <c r="BK212" i="5"/>
  <c r="BK220" i="5"/>
  <c r="BK192" i="5"/>
  <c r="BK208" i="5"/>
  <c r="J163" i="5"/>
  <c r="J137" i="5"/>
  <c r="BK174" i="5"/>
  <c r="J216" i="5"/>
  <c r="J178" i="5"/>
  <c r="J158" i="5"/>
  <c r="J138" i="6"/>
  <c r="BK158" i="6"/>
  <c r="BK160" i="6"/>
  <c r="J129" i="6"/>
  <c r="BK133" i="6"/>
  <c r="BK155" i="6"/>
  <c r="J135" i="6"/>
  <c r="BK143" i="6"/>
  <c r="BK131" i="8"/>
  <c r="J165" i="8"/>
  <c r="BK173" i="8"/>
  <c r="BK188" i="8"/>
  <c r="BK187" i="8"/>
  <c r="BK146" i="8"/>
  <c r="BK152" i="8"/>
  <c r="BK168" i="8"/>
  <c r="BK172" i="8"/>
  <c r="J135" i="8"/>
  <c r="J151" i="8"/>
  <c r="BK134" i="8"/>
  <c r="J154" i="8"/>
  <c r="BK206" i="9"/>
  <c r="BK202" i="9"/>
  <c r="BK140" i="9"/>
  <c r="J178" i="9"/>
  <c r="BK192" i="9"/>
  <c r="BK136" i="9"/>
  <c r="BK145" i="9"/>
  <c r="BK193" i="9"/>
  <c r="J191" i="9"/>
  <c r="BK182" i="9"/>
  <c r="BK147" i="9"/>
  <c r="BK122" i="10"/>
  <c r="J284" i="2"/>
  <c r="J203" i="2"/>
  <c r="J155" i="2"/>
  <c r="BK246" i="2"/>
  <c r="BK265" i="2"/>
  <c r="J181" i="2"/>
  <c r="BK163" i="2"/>
  <c r="J146" i="2"/>
  <c r="J241" i="2"/>
  <c r="BK275" i="2"/>
  <c r="J197" i="2"/>
  <c r="BK219" i="2"/>
  <c r="J175" i="2"/>
  <c r="J269" i="2"/>
  <c r="BK267" i="2"/>
  <c r="BK270" i="2"/>
  <c r="BK169" i="2"/>
  <c r="J267" i="2"/>
  <c r="J262" i="2"/>
  <c r="BK258" i="2"/>
  <c r="J201" i="2"/>
  <c r="J252" i="2"/>
  <c r="BK211" i="2"/>
  <c r="J243" i="2"/>
  <c r="J192" i="2"/>
  <c r="BK222" i="2"/>
  <c r="BK205" i="2"/>
  <c r="J228" i="2"/>
  <c r="J148" i="2"/>
  <c r="J225" i="2"/>
  <c r="BK168" i="2"/>
  <c r="J231" i="2"/>
  <c r="BK188" i="2"/>
  <c r="J276" i="3"/>
  <c r="J139" i="3"/>
  <c r="J219" i="3"/>
  <c r="BK277" i="3"/>
  <c r="J231" i="3"/>
  <c r="J170" i="3"/>
  <c r="BK155" i="3"/>
  <c r="BK237" i="3"/>
  <c r="BK243" i="3"/>
  <c r="J190" i="3"/>
  <c r="J160" i="3"/>
  <c r="BK251" i="3"/>
  <c r="BK286" i="3"/>
  <c r="J227" i="3"/>
  <c r="BK279" i="3"/>
  <c r="BK247" i="3"/>
  <c r="BK206" i="3"/>
  <c r="BK172" i="3"/>
  <c r="BK278" i="3"/>
  <c r="J241" i="3"/>
  <c r="BK255" i="3"/>
  <c r="J218" i="3"/>
  <c r="BK189" i="3"/>
  <c r="BK157" i="3"/>
  <c r="J210" i="3"/>
  <c r="BK160" i="3"/>
  <c r="BK230" i="3"/>
  <c r="BK235" i="3"/>
  <c r="J143" i="3"/>
  <c r="BK193" i="3"/>
  <c r="J151" i="3"/>
  <c r="J224" i="3"/>
  <c r="J242" i="3"/>
  <c r="BK143" i="3"/>
  <c r="BK194" i="3"/>
  <c r="J238" i="4"/>
  <c r="BK243" i="4"/>
  <c r="BK252" i="4"/>
  <c r="J156" i="4"/>
  <c r="J245" i="4"/>
  <c r="J191" i="4"/>
  <c r="J209" i="4"/>
  <c r="J141" i="4"/>
  <c r="BK256" i="4"/>
  <c r="J193" i="4"/>
  <c r="J232" i="4"/>
  <c r="BK255" i="4"/>
  <c r="BK191" i="4"/>
  <c r="J148" i="4"/>
  <c r="BK239" i="4"/>
  <c r="J153" i="4"/>
  <c r="J188" i="4"/>
  <c r="J202" i="4"/>
  <c r="J214" i="4"/>
  <c r="J190" i="4"/>
  <c r="BK231" i="4"/>
  <c r="J201" i="4"/>
  <c r="J140" i="4"/>
  <c r="BK158" i="4"/>
  <c r="BK209" i="4"/>
  <c r="BK139" i="4"/>
  <c r="BK146" i="4"/>
  <c r="BK164" i="4"/>
  <c r="BK190" i="4"/>
  <c r="J172" i="4"/>
  <c r="BK142" i="4"/>
  <c r="J230" i="5"/>
  <c r="J220" i="5"/>
  <c r="BK216" i="5"/>
  <c r="BK215" i="5"/>
  <c r="BK193" i="5"/>
  <c r="J181" i="5"/>
  <c r="J171" i="5"/>
  <c r="J248" i="5"/>
  <c r="BK245" i="5"/>
  <c r="J233" i="5"/>
  <c r="J222" i="5"/>
  <c r="BK209" i="5"/>
  <c r="BK156" i="5"/>
  <c r="J146" i="5"/>
  <c r="BK141" i="5"/>
  <c r="BK247" i="5"/>
  <c r="BK242" i="5"/>
  <c r="BK167" i="5"/>
  <c r="J232" i="5"/>
  <c r="BK233" i="5"/>
  <c r="J234" i="5"/>
  <c r="J193" i="5"/>
  <c r="BK232" i="5"/>
  <c r="BK218" i="5"/>
  <c r="BK157" i="5"/>
  <c r="BK198" i="5"/>
  <c r="J150" i="5"/>
  <c r="BK224" i="5"/>
  <c r="BK230" i="5"/>
  <c r="BK162" i="5"/>
  <c r="J206" i="5"/>
  <c r="BK194" i="5"/>
  <c r="BK199" i="5"/>
  <c r="J219" i="5"/>
  <c r="BK187" i="5"/>
  <c r="BK159" i="5"/>
  <c r="J157" i="6"/>
  <c r="BK153" i="6"/>
  <c r="J155" i="6"/>
  <c r="BK139" i="6"/>
  <c r="J148" i="6"/>
  <c r="J132" i="6"/>
  <c r="BK135" i="7"/>
  <c r="BK127" i="7"/>
  <c r="BK136" i="7"/>
  <c r="BK126" i="7"/>
  <c r="BK183" i="8"/>
  <c r="J150" i="8"/>
  <c r="BK192" i="8"/>
  <c r="J183" i="8"/>
  <c r="J173" i="8"/>
  <c r="J160" i="8"/>
  <c r="J166" i="8"/>
  <c r="BK189" i="8"/>
  <c r="BK135" i="8"/>
  <c r="BK167" i="8"/>
  <c r="J162" i="8"/>
  <c r="BK169" i="8"/>
  <c r="BK159" i="8"/>
  <c r="J137" i="8"/>
  <c r="BK150" i="8"/>
  <c r="J152" i="8"/>
  <c r="BK203" i="9"/>
  <c r="J204" i="9"/>
  <c r="BK159" i="9"/>
  <c r="BK201" i="9"/>
  <c r="J195" i="9"/>
  <c r="BK191" i="9"/>
  <c r="BK160" i="9"/>
  <c r="BK165" i="9"/>
  <c r="BK142" i="9"/>
  <c r="BK185" i="9"/>
  <c r="J183" i="9"/>
  <c r="BK141" i="9"/>
  <c r="J134" i="9"/>
  <c r="BK137" i="9"/>
  <c r="J146" i="9"/>
  <c r="BK124" i="10"/>
  <c r="BK280" i="2"/>
  <c r="BK182" i="2"/>
  <c r="BK147" i="2"/>
  <c r="J218" i="2"/>
  <c r="J194" i="2"/>
  <c r="J223" i="2"/>
  <c r="J270" i="2"/>
  <c r="J157" i="2"/>
  <c r="J153" i="2"/>
  <c r="BK159" i="2"/>
  <c r="J227" i="2"/>
  <c r="BK260" i="2"/>
  <c r="J160" i="2"/>
  <c r="J141" i="2"/>
  <c r="BK198" i="2"/>
  <c r="BK236" i="2"/>
  <c r="J221" i="2"/>
  <c r="BK145" i="2"/>
  <c r="BK199" i="2"/>
  <c r="J213" i="2"/>
  <c r="BK277" i="2"/>
  <c r="BK284" i="2"/>
  <c r="J163" i="2"/>
  <c r="BK216" i="2"/>
  <c r="J165" i="2"/>
  <c r="BK264" i="2"/>
  <c r="J176" i="2"/>
  <c r="J273" i="3"/>
  <c r="BK257" i="3"/>
  <c r="BK200" i="3"/>
  <c r="J272" i="3"/>
  <c r="J246" i="3"/>
  <c r="BK212" i="3"/>
  <c r="J256" i="3"/>
  <c r="J209" i="3"/>
  <c r="BK275" i="3"/>
  <c r="J215" i="3"/>
  <c r="BK190" i="3"/>
  <c r="BK171" i="3"/>
  <c r="BK220" i="3"/>
  <c r="BK182" i="3"/>
  <c r="J243" i="3"/>
  <c r="BK148" i="3"/>
  <c r="BK188" i="3"/>
  <c r="J145" i="3"/>
  <c r="BK196" i="3"/>
  <c r="J249" i="4"/>
  <c r="BK254" i="4"/>
  <c r="J239" i="4"/>
  <c r="J157" i="4"/>
  <c r="J256" i="4"/>
  <c r="BK227" i="4"/>
  <c r="BK185" i="4"/>
  <c r="BK213" i="4"/>
  <c r="J207" i="4"/>
  <c r="J260" i="4"/>
  <c r="J236" i="4"/>
  <c r="BK184" i="4"/>
  <c r="J233" i="4"/>
  <c r="BK242" i="4"/>
  <c r="BK193" i="4"/>
  <c r="BK219" i="4"/>
  <c r="J168" i="4"/>
  <c r="BK169" i="4"/>
  <c r="J208" i="4"/>
  <c r="J145" i="4"/>
  <c r="J179" i="4"/>
  <c r="J225" i="4"/>
  <c r="J138" i="4"/>
  <c r="J139" i="4"/>
  <c r="BK153" i="4"/>
  <c r="BK184" i="5"/>
  <c r="BK241" i="5"/>
  <c r="J177" i="5"/>
  <c r="J189" i="5"/>
  <c r="J152" i="5"/>
  <c r="J140" i="5"/>
  <c r="BK244" i="5"/>
  <c r="BK140" i="5"/>
  <c r="BK168" i="5"/>
  <c r="BK226" i="5"/>
  <c r="BK164" i="5"/>
  <c r="J226" i="5"/>
  <c r="J192" i="5"/>
  <c r="BK185" i="5"/>
  <c r="J225" i="5"/>
  <c r="J187" i="5"/>
  <c r="BK205" i="5"/>
  <c r="BK160" i="5"/>
  <c r="J210" i="5"/>
  <c r="BK195" i="5"/>
  <c r="BK171" i="5"/>
  <c r="J159" i="6"/>
  <c r="J150" i="6"/>
  <c r="J156" i="6"/>
  <c r="J140" i="6"/>
  <c r="J158" i="6"/>
  <c r="J130" i="6"/>
  <c r="J158" i="8"/>
  <c r="J182" i="8"/>
  <c r="BK185" i="8"/>
  <c r="J136" i="8"/>
  <c r="J179" i="8"/>
  <c r="J163" i="8"/>
  <c r="BK174" i="8"/>
  <c r="BK164" i="8"/>
  <c r="BK166" i="8"/>
  <c r="BK157" i="8"/>
  <c r="J142" i="8"/>
  <c r="J206" i="9"/>
  <c r="BK200" i="9"/>
  <c r="J143" i="9"/>
  <c r="J203" i="9"/>
  <c r="BK148" i="9"/>
  <c r="J164" i="9"/>
  <c r="J169" i="9"/>
  <c r="J198" i="9"/>
  <c r="J142" i="9"/>
  <c r="J171" i="9"/>
  <c r="J166" i="9"/>
  <c r="J148" i="9"/>
  <c r="BK153" i="9"/>
  <c r="BK135" i="9"/>
  <c r="BK123" i="10"/>
  <c r="BK281" i="2"/>
  <c r="J184" i="2"/>
  <c r="BK153" i="2"/>
  <c r="J282" i="2"/>
  <c r="BK184" i="2"/>
  <c r="BK150" i="2"/>
  <c r="BK245" i="2"/>
  <c r="J149" i="2"/>
  <c r="J276" i="2"/>
  <c r="BK154" i="2"/>
  <c r="J256" i="2"/>
  <c r="J188" i="2"/>
  <c r="BK262" i="2"/>
  <c r="J289" i="2"/>
  <c r="J161" i="2"/>
  <c r="BK144" i="2"/>
  <c r="BK206" i="2"/>
  <c r="BK143" i="2"/>
  <c r="J255" i="2"/>
  <c r="BK155" i="2"/>
  <c r="BK224" i="2"/>
  <c r="J246" i="2"/>
  <c r="J233" i="2"/>
  <c r="J204" i="2"/>
  <c r="J230" i="2"/>
  <c r="J177" i="2"/>
  <c r="BK162" i="2"/>
  <c r="BK191" i="2"/>
  <c r="J156" i="2"/>
  <c r="J143" i="2"/>
  <c r="BK181" i="2"/>
  <c r="J274" i="3"/>
  <c r="J275" i="3"/>
  <c r="BK280" i="3"/>
  <c r="BK253" i="3"/>
  <c r="BK245" i="3"/>
  <c r="J200" i="3"/>
  <c r="J252" i="3"/>
  <c r="J211" i="3"/>
  <c r="BK205" i="3"/>
  <c r="J144" i="3"/>
  <c r="BK263" i="3"/>
  <c r="BK267" i="3"/>
  <c r="BK285" i="3"/>
  <c r="BK281" i="3"/>
  <c r="BK186" i="3"/>
  <c r="BK265" i="3"/>
  <c r="BK210" i="3"/>
  <c r="J265" i="3"/>
  <c r="BK240" i="3"/>
  <c r="BK173" i="3"/>
  <c r="J149" i="3"/>
  <c r="BK213" i="3"/>
  <c r="BK139" i="3"/>
  <c r="J208" i="3"/>
  <c r="BK141" i="3"/>
  <c r="J186" i="3"/>
  <c r="J223" i="3"/>
  <c r="BK168" i="3"/>
  <c r="J193" i="3"/>
  <c r="BK217" i="3"/>
  <c r="J168" i="3"/>
  <c r="BK147" i="3"/>
  <c r="J232" i="3"/>
  <c r="J176" i="3"/>
  <c r="J237" i="4"/>
  <c r="BK260" i="4"/>
  <c r="J247" i="4"/>
  <c r="BK207" i="4"/>
  <c r="BK265" i="4"/>
  <c r="J242" i="4"/>
  <c r="BK173" i="4"/>
  <c r="BK138" i="4"/>
  <c r="BK179" i="4"/>
  <c r="BK240" i="4"/>
  <c r="BK157" i="4"/>
  <c r="BK200" i="4"/>
  <c r="J151" i="4"/>
  <c r="BK238" i="4"/>
  <c r="J213" i="4"/>
  <c r="BK145" i="4"/>
  <c r="J229" i="4"/>
  <c r="BK159" i="4"/>
  <c r="BK205" i="4"/>
  <c r="J228" i="4"/>
  <c r="J164" i="4"/>
  <c r="BK176" i="4"/>
  <c r="BK155" i="4"/>
  <c r="BK196" i="4"/>
  <c r="J222" i="4"/>
  <c r="BK180" i="4"/>
  <c r="BK172" i="4"/>
  <c r="J143" i="4"/>
  <c r="J219" i="4"/>
  <c r="BK161" i="4"/>
  <c r="J200" i="5"/>
  <c r="J167" i="5"/>
  <c r="J244" i="5"/>
  <c r="BK200" i="5"/>
  <c r="J184" i="5"/>
  <c r="BK243" i="5"/>
  <c r="J252" i="5"/>
  <c r="BK146" i="5"/>
  <c r="J164" i="5"/>
  <c r="J254" i="5"/>
  <c r="BK236" i="5"/>
  <c r="J249" i="5"/>
  <c r="J203" i="5"/>
  <c r="J136" i="5"/>
  <c r="J191" i="5"/>
  <c r="J161" i="5"/>
  <c r="J227" i="5"/>
  <c r="BK166" i="5"/>
  <c r="J151" i="5"/>
  <c r="BK214" i="5"/>
  <c r="BK186" i="5"/>
  <c r="J229" i="5"/>
  <c r="J223" i="5"/>
  <c r="BK196" i="5"/>
  <c r="J194" i="5"/>
  <c r="BK154" i="5"/>
  <c r="J207" i="5"/>
  <c r="J156" i="5"/>
  <c r="J174" i="5"/>
  <c r="J157" i="5"/>
  <c r="BK165" i="6"/>
  <c r="BK150" i="6"/>
  <c r="BK135" i="6"/>
  <c r="BK137" i="6"/>
  <c r="J153" i="6"/>
  <c r="BK146" i="6"/>
  <c r="BK129" i="6"/>
  <c r="J130" i="7"/>
  <c r="BK124" i="7"/>
  <c r="BK134" i="7"/>
  <c r="BK130" i="7"/>
  <c r="BK125" i="7"/>
  <c r="J180" i="8"/>
  <c r="J193" i="8"/>
  <c r="J167" i="8"/>
  <c r="J176" i="8"/>
  <c r="J189" i="8"/>
  <c r="BK176" i="8"/>
  <c r="BK170" i="8"/>
  <c r="J178" i="8"/>
  <c r="BK151" i="8"/>
  <c r="BK177" i="8"/>
  <c r="J149" i="8"/>
  <c r="BK137" i="8"/>
  <c r="J138" i="8"/>
  <c r="J153" i="8"/>
  <c r="J188" i="9"/>
  <c r="J173" i="9"/>
  <c r="J175" i="9"/>
  <c r="BK190" i="9"/>
  <c r="BK188" i="9"/>
  <c r="J202" i="9"/>
  <c r="J201" i="9"/>
  <c r="J200" i="9"/>
  <c r="BK199" i="9"/>
  <c r="J163" i="9"/>
  <c r="J180" i="9"/>
  <c r="BK179" i="9"/>
  <c r="J179" i="9"/>
  <c r="J133" i="9"/>
  <c r="J156" i="9"/>
  <c r="J145" i="9"/>
  <c r="J155" i="9"/>
  <c r="J124" i="10"/>
  <c r="T147" i="8" l="1"/>
  <c r="R179" i="3"/>
  <c r="R229" i="3"/>
  <c r="R248" i="3"/>
  <c r="R259" i="3"/>
  <c r="R268" i="3"/>
  <c r="R283" i="3"/>
  <c r="R282" i="3" s="1"/>
  <c r="P137" i="4"/>
  <c r="BK171" i="4"/>
  <c r="J171" i="4" s="1"/>
  <c r="J102" i="4" s="1"/>
  <c r="T198" i="4"/>
  <c r="P230" i="4"/>
  <c r="T248" i="4"/>
  <c r="BK134" i="6"/>
  <c r="J134" i="6"/>
  <c r="J99" i="6"/>
  <c r="R149" i="6"/>
  <c r="BK156" i="8"/>
  <c r="J156" i="8" s="1"/>
  <c r="J103" i="8" s="1"/>
  <c r="BK140" i="3"/>
  <c r="J140" i="3" s="1"/>
  <c r="J99" i="3" s="1"/>
  <c r="P184" i="3"/>
  <c r="P229" i="3"/>
  <c r="R129" i="8"/>
  <c r="R140" i="2"/>
  <c r="R190" i="2"/>
  <c r="T209" i="2"/>
  <c r="BK239" i="2"/>
  <c r="J239" i="2" s="1"/>
  <c r="J108" i="2" s="1"/>
  <c r="T254" i="2"/>
  <c r="BK286" i="2"/>
  <c r="BK285" i="2" s="1"/>
  <c r="J285" i="2" s="1"/>
  <c r="J115" i="2" s="1"/>
  <c r="T184" i="3"/>
  <c r="R244" i="3"/>
  <c r="P174" i="4"/>
  <c r="P220" i="4"/>
  <c r="R251" i="4"/>
  <c r="BK173" i="5"/>
  <c r="J173" i="5" s="1"/>
  <c r="J103" i="5" s="1"/>
  <c r="BK240" i="5"/>
  <c r="J240" i="5" s="1"/>
  <c r="J111" i="5" s="1"/>
  <c r="BK149" i="6"/>
  <c r="J149" i="6"/>
  <c r="J103" i="6"/>
  <c r="BK140" i="2"/>
  <c r="J140" i="2" s="1"/>
  <c r="J99" i="2" s="1"/>
  <c r="T185" i="2"/>
  <c r="BK209" i="2"/>
  <c r="J209" i="2" s="1"/>
  <c r="J105" i="2" s="1"/>
  <c r="R235" i="2"/>
  <c r="P250" i="2"/>
  <c r="BK266" i="2"/>
  <c r="J266" i="2" s="1"/>
  <c r="J112" i="2" s="1"/>
  <c r="T271" i="2"/>
  <c r="BK158" i="3"/>
  <c r="J158" i="3" s="1"/>
  <c r="J100" i="3" s="1"/>
  <c r="R203" i="3"/>
  <c r="T248" i="3"/>
  <c r="BK268" i="3"/>
  <c r="J268" i="3" s="1"/>
  <c r="J113" i="3" s="1"/>
  <c r="BK283" i="3"/>
  <c r="J283" i="3" s="1"/>
  <c r="J116" i="3" s="1"/>
  <c r="BK182" i="5"/>
  <c r="J182" i="5" s="1"/>
  <c r="J104" i="5" s="1"/>
  <c r="T240" i="5"/>
  <c r="P149" i="6"/>
  <c r="T132" i="7"/>
  <c r="T131" i="7"/>
  <c r="R186" i="8"/>
  <c r="T137" i="4"/>
  <c r="P171" i="4"/>
  <c r="R198" i="4"/>
  <c r="BK226" i="4"/>
  <c r="J226" i="4" s="1"/>
  <c r="J109" i="4" s="1"/>
  <c r="T251" i="4"/>
  <c r="R170" i="5"/>
  <c r="BK213" i="5"/>
  <c r="J213" i="5"/>
  <c r="J107" i="5" s="1"/>
  <c r="T237" i="5"/>
  <c r="T128" i="6"/>
  <c r="R154" i="6"/>
  <c r="BK186" i="8"/>
  <c r="J186" i="8" s="1"/>
  <c r="J106" i="8" s="1"/>
  <c r="P190" i="2"/>
  <c r="P209" i="2"/>
  <c r="P244" i="2"/>
  <c r="R266" i="2"/>
  <c r="P179" i="3"/>
  <c r="P244" i="3"/>
  <c r="P166" i="4"/>
  <c r="T174" i="4"/>
  <c r="BK220" i="4"/>
  <c r="J220" i="4" s="1"/>
  <c r="J108" i="4" s="1"/>
  <c r="T241" i="4"/>
  <c r="T135" i="5"/>
  <c r="R182" i="5"/>
  <c r="P217" i="5"/>
  <c r="BK237" i="5"/>
  <c r="J237" i="5"/>
  <c r="J110" i="5"/>
  <c r="R251" i="5"/>
  <c r="R250" i="5" s="1"/>
  <c r="T140" i="2"/>
  <c r="BK193" i="2"/>
  <c r="J193" i="2" s="1"/>
  <c r="J104" i="2" s="1"/>
  <c r="BK235" i="2"/>
  <c r="J235" i="2" s="1"/>
  <c r="J107" i="2" s="1"/>
  <c r="BK254" i="2"/>
  <c r="J254" i="2" s="1"/>
  <c r="J111" i="2" s="1"/>
  <c r="P266" i="2"/>
  <c r="P286" i="2"/>
  <c r="P285" i="2" s="1"/>
  <c r="P214" i="3"/>
  <c r="T259" i="3"/>
  <c r="T268" i="3"/>
  <c r="T283" i="3"/>
  <c r="T282" i="3" s="1"/>
  <c r="BK166" i="4"/>
  <c r="J166" i="4" s="1"/>
  <c r="J100" i="4" s="1"/>
  <c r="P183" i="4"/>
  <c r="BK215" i="4"/>
  <c r="J215" i="4" s="1"/>
  <c r="J107" i="4" s="1"/>
  <c r="R220" i="4"/>
  <c r="BK241" i="4"/>
  <c r="J241" i="4" s="1"/>
  <c r="J111" i="4" s="1"/>
  <c r="R262" i="4"/>
  <c r="R261" i="4" s="1"/>
  <c r="BK147" i="8"/>
  <c r="J147" i="8" s="1"/>
  <c r="J102" i="8" s="1"/>
  <c r="BK179" i="3"/>
  <c r="J179" i="3" s="1"/>
  <c r="J101" i="3" s="1"/>
  <c r="BK233" i="3"/>
  <c r="J233" i="3" s="1"/>
  <c r="J108" i="3" s="1"/>
  <c r="R271" i="3"/>
  <c r="T147" i="4"/>
  <c r="P198" i="4"/>
  <c r="T215" i="4"/>
  <c r="P241" i="4"/>
  <c r="P262" i="4"/>
  <c r="P261" i="4" s="1"/>
  <c r="P145" i="5"/>
  <c r="T197" i="5"/>
  <c r="R213" i="5"/>
  <c r="R237" i="5"/>
  <c r="T149" i="6"/>
  <c r="T144" i="6" s="1"/>
  <c r="P132" i="7"/>
  <c r="P131" i="7"/>
  <c r="R156" i="8"/>
  <c r="P185" i="2"/>
  <c r="P193" i="2"/>
  <c r="T244" i="2"/>
  <c r="R274" i="2"/>
  <c r="T214" i="3"/>
  <c r="T238" i="3"/>
  <c r="BK198" i="4"/>
  <c r="J198" i="4" s="1"/>
  <c r="J105" i="4" s="1"/>
  <c r="BK230" i="4"/>
  <c r="J230" i="4" s="1"/>
  <c r="J110" i="4" s="1"/>
  <c r="P251" i="4"/>
  <c r="T145" i="5"/>
  <c r="T173" i="5"/>
  <c r="T133" i="8"/>
  <c r="R191" i="8"/>
  <c r="P140" i="2"/>
  <c r="BK190" i="2"/>
  <c r="J190" i="2" s="1"/>
  <c r="J103" i="2" s="1"/>
  <c r="R220" i="2"/>
  <c r="R244" i="2"/>
  <c r="P274" i="2"/>
  <c r="T158" i="3"/>
  <c r="BK238" i="3"/>
  <c r="J238" i="3" s="1"/>
  <c r="J109" i="3" s="1"/>
  <c r="BK259" i="3"/>
  <c r="J259" i="3" s="1"/>
  <c r="J112" i="3" s="1"/>
  <c r="P268" i="3"/>
  <c r="P283" i="3"/>
  <c r="P282" i="3" s="1"/>
  <c r="R145" i="5"/>
  <c r="R173" i="5"/>
  <c r="R228" i="5"/>
  <c r="P158" i="2"/>
  <c r="R193" i="2"/>
  <c r="P235" i="2"/>
  <c r="BK250" i="2"/>
  <c r="J250" i="2" s="1"/>
  <c r="J110" i="2" s="1"/>
  <c r="T266" i="2"/>
  <c r="R286" i="2"/>
  <c r="R285" i="2" s="1"/>
  <c r="R158" i="3"/>
  <c r="BK229" i="3"/>
  <c r="J229" i="3" s="1"/>
  <c r="J107" i="3" s="1"/>
  <c r="P271" i="3"/>
  <c r="BK158" i="2"/>
  <c r="J158" i="2" s="1"/>
  <c r="J100" i="2" s="1"/>
  <c r="BK220" i="2"/>
  <c r="J220" i="2" s="1"/>
  <c r="J106" i="2" s="1"/>
  <c r="P239" i="2"/>
  <c r="R254" i="2"/>
  <c r="P271" i="2"/>
  <c r="T286" i="2"/>
  <c r="T285" i="2" s="1"/>
  <c r="R140" i="3"/>
  <c r="P203" i="3"/>
  <c r="P259" i="3"/>
  <c r="BK271" i="3"/>
  <c r="J271" i="3" s="1"/>
  <c r="J114" i="3" s="1"/>
  <c r="BK147" i="4"/>
  <c r="J147" i="4" s="1"/>
  <c r="J99" i="4" s="1"/>
  <c r="R183" i="4"/>
  <c r="P215" i="4"/>
  <c r="R230" i="4"/>
  <c r="T262" i="4"/>
  <c r="T261" i="4" s="1"/>
  <c r="BK145" i="5"/>
  <c r="J145" i="5" s="1"/>
  <c r="J99" i="5" s="1"/>
  <c r="R197" i="5"/>
  <c r="T213" i="5"/>
  <c r="BK251" i="5"/>
  <c r="BK250" i="5" s="1"/>
  <c r="J250" i="5" s="1"/>
  <c r="J112" i="5" s="1"/>
  <c r="T134" i="6"/>
  <c r="BK123" i="7"/>
  <c r="BK122" i="7" s="1"/>
  <c r="J122" i="7" s="1"/>
  <c r="J97" i="7" s="1"/>
  <c r="R133" i="8"/>
  <c r="BK191" i="8"/>
  <c r="J191" i="8"/>
  <c r="J107" i="8" s="1"/>
  <c r="T187" i="3"/>
  <c r="R233" i="3"/>
  <c r="R137" i="4"/>
  <c r="BK183" i="4"/>
  <c r="T211" i="4"/>
  <c r="T226" i="4"/>
  <c r="P248" i="4"/>
  <c r="BK165" i="5"/>
  <c r="J165" i="5" s="1"/>
  <c r="J100" i="5" s="1"/>
  <c r="P173" i="5"/>
  <c r="T217" i="5"/>
  <c r="P251" i="5"/>
  <c r="P250" i="5"/>
  <c r="P128" i="6"/>
  <c r="R132" i="7"/>
  <c r="R131" i="7"/>
  <c r="BK129" i="8"/>
  <c r="J129" i="8" s="1"/>
  <c r="J98" i="8" s="1"/>
  <c r="T156" i="8"/>
  <c r="T158" i="2"/>
  <c r="P220" i="2"/>
  <c r="T239" i="2"/>
  <c r="R250" i="2"/>
  <c r="BK271" i="2"/>
  <c r="J271" i="2" s="1"/>
  <c r="J113" i="2" s="1"/>
  <c r="BK184" i="3"/>
  <c r="P248" i="3"/>
  <c r="R147" i="8"/>
  <c r="R165" i="5"/>
  <c r="P197" i="5"/>
  <c r="R217" i="5"/>
  <c r="R240" i="5"/>
  <c r="BK128" i="6"/>
  <c r="BK127" i="6" s="1"/>
  <c r="BK154" i="6"/>
  <c r="J154" i="6" s="1"/>
  <c r="J104" i="6" s="1"/>
  <c r="P133" i="8"/>
  <c r="P187" i="3"/>
  <c r="T229" i="3"/>
  <c r="T165" i="5"/>
  <c r="P170" i="5"/>
  <c r="BK228" i="5"/>
  <c r="J228" i="5"/>
  <c r="J109" i="5" s="1"/>
  <c r="BK132" i="7"/>
  <c r="R171" i="8"/>
  <c r="P171" i="8"/>
  <c r="BK152" i="9"/>
  <c r="J152" i="9" s="1"/>
  <c r="J102" i="9" s="1"/>
  <c r="R147" i="4"/>
  <c r="BK174" i="4"/>
  <c r="J174" i="4" s="1"/>
  <c r="J103" i="4" s="1"/>
  <c r="BK211" i="4"/>
  <c r="J211" i="4" s="1"/>
  <c r="J106" i="4" s="1"/>
  <c r="T230" i="4"/>
  <c r="BK262" i="4"/>
  <c r="BK261" i="4" s="1"/>
  <c r="J261" i="4" s="1"/>
  <c r="J114" i="4" s="1"/>
  <c r="BK135" i="5"/>
  <c r="J135" i="5" s="1"/>
  <c r="J98" i="5" s="1"/>
  <c r="P182" i="5"/>
  <c r="P213" i="5"/>
  <c r="P240" i="5"/>
  <c r="R134" i="6"/>
  <c r="R132" i="9"/>
  <c r="P181" i="9"/>
  <c r="R158" i="2"/>
  <c r="T190" i="2"/>
  <c r="R209" i="2"/>
  <c r="BK244" i="2"/>
  <c r="J244" i="2" s="1"/>
  <c r="J109" i="2" s="1"/>
  <c r="P254" i="2"/>
  <c r="R271" i="2"/>
  <c r="BK203" i="3"/>
  <c r="J203" i="3" s="1"/>
  <c r="J105" i="3" s="1"/>
  <c r="BK244" i="3"/>
  <c r="J244" i="3" s="1"/>
  <c r="J110" i="3" s="1"/>
  <c r="BK137" i="4"/>
  <c r="T166" i="4"/>
  <c r="T183" i="4"/>
  <c r="R215" i="4"/>
  <c r="R226" i="4"/>
  <c r="BK251" i="4"/>
  <c r="J251" i="4" s="1"/>
  <c r="J113" i="4" s="1"/>
  <c r="R135" i="5"/>
  <c r="BK197" i="5"/>
  <c r="J197" i="5" s="1"/>
  <c r="J105" i="5" s="1"/>
  <c r="BK217" i="5"/>
  <c r="J217" i="5" s="1"/>
  <c r="J108" i="5" s="1"/>
  <c r="P237" i="5"/>
  <c r="P134" i="6"/>
  <c r="P154" i="6"/>
  <c r="R123" i="7"/>
  <c r="R122" i="7"/>
  <c r="R121" i="7" s="1"/>
  <c r="BK139" i="9"/>
  <c r="J139" i="9" s="1"/>
  <c r="J99" i="9" s="1"/>
  <c r="R161" i="9"/>
  <c r="BK196" i="9"/>
  <c r="J196" i="9"/>
  <c r="J109" i="9" s="1"/>
  <c r="P140" i="3"/>
  <c r="T179" i="3"/>
  <c r="BK248" i="3"/>
  <c r="J248" i="3"/>
  <c r="J111" i="3" s="1"/>
  <c r="T171" i="8"/>
  <c r="P132" i="9"/>
  <c r="BK181" i="9"/>
  <c r="J181" i="9"/>
  <c r="J105" i="9" s="1"/>
  <c r="BK185" i="2"/>
  <c r="J185" i="2" s="1"/>
  <c r="J101" i="2" s="1"/>
  <c r="T193" i="2"/>
  <c r="T235" i="2"/>
  <c r="T250" i="2"/>
  <c r="T274" i="2"/>
  <c r="P158" i="3"/>
  <c r="T203" i="3"/>
  <c r="T244" i="3"/>
  <c r="BK170" i="5"/>
  <c r="J170" i="5" s="1"/>
  <c r="J102" i="5" s="1"/>
  <c r="BK171" i="8"/>
  <c r="J171" i="8"/>
  <c r="J104" i="8" s="1"/>
  <c r="P191" i="8"/>
  <c r="BK132" i="9"/>
  <c r="BK131" i="9" s="1"/>
  <c r="J131" i="9" s="1"/>
  <c r="J97" i="9" s="1"/>
  <c r="P174" i="9"/>
  <c r="P189" i="9"/>
  <c r="BK214" i="3"/>
  <c r="J214" i="3"/>
  <c r="J106" i="3" s="1"/>
  <c r="R238" i="3"/>
  <c r="P147" i="4"/>
  <c r="R171" i="4"/>
  <c r="P211" i="4"/>
  <c r="T220" i="4"/>
  <c r="R248" i="4"/>
  <c r="T129" i="8"/>
  <c r="P147" i="8"/>
  <c r="P186" i="8"/>
  <c r="T152" i="9"/>
  <c r="BK189" i="9"/>
  <c r="J189" i="9"/>
  <c r="J107" i="9" s="1"/>
  <c r="P156" i="8"/>
  <c r="T191" i="8"/>
  <c r="P139" i="9"/>
  <c r="T161" i="9"/>
  <c r="R189" i="9"/>
  <c r="BK187" i="3"/>
  <c r="J187" i="3" s="1"/>
  <c r="J104" i="3" s="1"/>
  <c r="T233" i="3"/>
  <c r="R166" i="4"/>
  <c r="R174" i="4"/>
  <c r="R211" i="4"/>
  <c r="P226" i="4"/>
  <c r="BK248" i="4"/>
  <c r="J248" i="4" s="1"/>
  <c r="J112" i="4" s="1"/>
  <c r="P165" i="5"/>
  <c r="T170" i="5"/>
  <c r="P228" i="5"/>
  <c r="R128" i="6"/>
  <c r="R127" i="6" s="1"/>
  <c r="T154" i="6"/>
  <c r="P123" i="7"/>
  <c r="P122" i="7"/>
  <c r="P121" i="7"/>
  <c r="AU100" i="1" s="1"/>
  <c r="BK133" i="8"/>
  <c r="J133" i="8" s="1"/>
  <c r="J99" i="8" s="1"/>
  <c r="T186" i="8"/>
  <c r="T139" i="9"/>
  <c r="BK161" i="9"/>
  <c r="J161" i="9" s="1"/>
  <c r="J103" i="9" s="1"/>
  <c r="T174" i="9"/>
  <c r="T189" i="9"/>
  <c r="BK121" i="10"/>
  <c r="BK120" i="10" s="1"/>
  <c r="R187" i="3"/>
  <c r="P238" i="3"/>
  <c r="P135" i="5"/>
  <c r="T182" i="5"/>
  <c r="T228" i="5"/>
  <c r="T251" i="5"/>
  <c r="T250" i="5"/>
  <c r="T132" i="9"/>
  <c r="T131" i="9"/>
  <c r="R152" i="9"/>
  <c r="BK174" i="9"/>
  <c r="J174" i="9" s="1"/>
  <c r="J104" i="9" s="1"/>
  <c r="T181" i="9"/>
  <c r="T196" i="9"/>
  <c r="T121" i="10"/>
  <c r="T120" i="10"/>
  <c r="T119" i="10" s="1"/>
  <c r="R185" i="2"/>
  <c r="T220" i="2"/>
  <c r="R239" i="2"/>
  <c r="BK274" i="2"/>
  <c r="J274" i="2" s="1"/>
  <c r="J114" i="2" s="1"/>
  <c r="R214" i="3"/>
  <c r="T271" i="3"/>
  <c r="T171" i="4"/>
  <c r="R241" i="4"/>
  <c r="T123" i="7"/>
  <c r="T122" i="7" s="1"/>
  <c r="T121" i="7" s="1"/>
  <c r="P129" i="8"/>
  <c r="R139" i="9"/>
  <c r="P161" i="9"/>
  <c r="R181" i="9"/>
  <c r="P196" i="9"/>
  <c r="R121" i="10"/>
  <c r="R120" i="10" s="1"/>
  <c r="R119" i="10" s="1"/>
  <c r="T140" i="3"/>
  <c r="R184" i="3"/>
  <c r="P233" i="3"/>
  <c r="P152" i="9"/>
  <c r="R174" i="9"/>
  <c r="R196" i="9"/>
  <c r="P121" i="10"/>
  <c r="P120" i="10" s="1"/>
  <c r="P119" i="10" s="1"/>
  <c r="AU103" i="1" s="1"/>
  <c r="BK184" i="8"/>
  <c r="J184" i="8" s="1"/>
  <c r="J105" i="8" s="1"/>
  <c r="BK138" i="3"/>
  <c r="BK137" i="3" s="1"/>
  <c r="J137" i="3" s="1"/>
  <c r="J97" i="3" s="1"/>
  <c r="BK211" i="5"/>
  <c r="J211" i="5"/>
  <c r="J106" i="5" s="1"/>
  <c r="BK145" i="8"/>
  <c r="J145" i="8" s="1"/>
  <c r="J101" i="8" s="1"/>
  <c r="BK145" i="6"/>
  <c r="J145" i="6" s="1"/>
  <c r="J101" i="6" s="1"/>
  <c r="BK138" i="2"/>
  <c r="J138" i="2" s="1"/>
  <c r="J98" i="2" s="1"/>
  <c r="BK147" i="6"/>
  <c r="J147" i="6"/>
  <c r="J102" i="6" s="1"/>
  <c r="BK164" i="6"/>
  <c r="J164" i="6" s="1"/>
  <c r="J106" i="6" s="1"/>
  <c r="BK150" i="9"/>
  <c r="J150" i="9" s="1"/>
  <c r="J101" i="9" s="1"/>
  <c r="BK187" i="9"/>
  <c r="J187" i="9"/>
  <c r="J106" i="9" s="1"/>
  <c r="BK205" i="9"/>
  <c r="J205" i="9"/>
  <c r="J110" i="9" s="1"/>
  <c r="BK138" i="7"/>
  <c r="J138" i="7" s="1"/>
  <c r="J101" i="7" s="1"/>
  <c r="BK194" i="9"/>
  <c r="J194" i="9" s="1"/>
  <c r="J108" i="9" s="1"/>
  <c r="BK125" i="10"/>
  <c r="J125" i="10"/>
  <c r="J99" i="10"/>
  <c r="F91" i="10"/>
  <c r="BF123" i="10"/>
  <c r="F92" i="10"/>
  <c r="J91" i="10"/>
  <c r="BF124" i="10"/>
  <c r="J92" i="10"/>
  <c r="BF126" i="10"/>
  <c r="E85" i="10"/>
  <c r="BF122" i="10"/>
  <c r="J89" i="10"/>
  <c r="F92" i="9"/>
  <c r="E120" i="9"/>
  <c r="BF145" i="9"/>
  <c r="BF148" i="9"/>
  <c r="BF157" i="9"/>
  <c r="J124" i="9"/>
  <c r="BF141" i="9"/>
  <c r="BF151" i="9"/>
  <c r="BF135" i="9"/>
  <c r="BF146" i="9"/>
  <c r="F126" i="9"/>
  <c r="BF154" i="9"/>
  <c r="BF134" i="9"/>
  <c r="BF142" i="9"/>
  <c r="BF172" i="9"/>
  <c r="J91" i="9"/>
  <c r="BF138" i="9"/>
  <c r="BF164" i="9"/>
  <c r="BF180" i="9"/>
  <c r="BF185" i="9"/>
  <c r="BF153" i="9"/>
  <c r="BF190" i="9"/>
  <c r="BF136" i="9"/>
  <c r="BF179" i="9"/>
  <c r="J92" i="9"/>
  <c r="BF140" i="9"/>
  <c r="BF156" i="9"/>
  <c r="BF158" i="9"/>
  <c r="BF165" i="9"/>
  <c r="BF192" i="9"/>
  <c r="BF155" i="9"/>
  <c r="BF171" i="9"/>
  <c r="BF197" i="9"/>
  <c r="BF202" i="9"/>
  <c r="BF159" i="9"/>
  <c r="BF170" i="9"/>
  <c r="BF178" i="9"/>
  <c r="BF177" i="9"/>
  <c r="BF184" i="9"/>
  <c r="BF186" i="9"/>
  <c r="BF204" i="9"/>
  <c r="BF137" i="9"/>
  <c r="BF144" i="9"/>
  <c r="BF188" i="9"/>
  <c r="BF191" i="9"/>
  <c r="BF133" i="9"/>
  <c r="BF167" i="9"/>
  <c r="BF195" i="9"/>
  <c r="BF198" i="9"/>
  <c r="BF199" i="9"/>
  <c r="BF193" i="9"/>
  <c r="BF147" i="9"/>
  <c r="BF162" i="9"/>
  <c r="BF166" i="9"/>
  <c r="BF168" i="9"/>
  <c r="BF176" i="9"/>
  <c r="BF182" i="9"/>
  <c r="BF206" i="9"/>
  <c r="BF163" i="9"/>
  <c r="BF169" i="9"/>
  <c r="BF183" i="9"/>
  <c r="BF160" i="9"/>
  <c r="BF175" i="9"/>
  <c r="BF200" i="9"/>
  <c r="BF203" i="9"/>
  <c r="BF143" i="9"/>
  <c r="BF173" i="9"/>
  <c r="BF201" i="9"/>
  <c r="BF132" i="8"/>
  <c r="BF143" i="8"/>
  <c r="J132" i="7"/>
  <c r="J100" i="7" s="1"/>
  <c r="J121" i="8"/>
  <c r="BF141" i="8"/>
  <c r="E117" i="8"/>
  <c r="BF140" i="8"/>
  <c r="BF148" i="8"/>
  <c r="BF139" i="8"/>
  <c r="BF142" i="8"/>
  <c r="J92" i="8"/>
  <c r="J123" i="8"/>
  <c r="BF151" i="8"/>
  <c r="BF154" i="8"/>
  <c r="BF155" i="8"/>
  <c r="F124" i="8"/>
  <c r="J123" i="7"/>
  <c r="J98" i="7" s="1"/>
  <c r="BF131" i="8"/>
  <c r="BF135" i="8"/>
  <c r="BF138" i="8"/>
  <c r="BF149" i="8"/>
  <c r="BF157" i="8"/>
  <c r="BF159" i="8"/>
  <c r="BF137" i="8"/>
  <c r="BF130" i="8"/>
  <c r="BF134" i="8"/>
  <c r="BF136" i="8"/>
  <c r="BF175" i="8"/>
  <c r="BF170" i="8"/>
  <c r="BF158" i="8"/>
  <c r="BF166" i="8"/>
  <c r="BF160" i="8"/>
  <c r="BF168" i="8"/>
  <c r="BF165" i="8"/>
  <c r="BF181" i="8"/>
  <c r="BF189" i="8"/>
  <c r="BF164" i="8"/>
  <c r="BF172" i="8"/>
  <c r="BF174" i="8"/>
  <c r="F91" i="8"/>
  <c r="BF152" i="8"/>
  <c r="BF173" i="8"/>
  <c r="BF169" i="8"/>
  <c r="BF187" i="8"/>
  <c r="BF177" i="8"/>
  <c r="BF179" i="8"/>
  <c r="BF153" i="8"/>
  <c r="BF167" i="8"/>
  <c r="BF192" i="8"/>
  <c r="BF150" i="8"/>
  <c r="BF182" i="8"/>
  <c r="BF183" i="8"/>
  <c r="BF190" i="8"/>
  <c r="BF163" i="8"/>
  <c r="BF176" i="8"/>
  <c r="BF178" i="8"/>
  <c r="BF161" i="8"/>
  <c r="BF162" i="8"/>
  <c r="BF193" i="8"/>
  <c r="BF194" i="8"/>
  <c r="BF180" i="8"/>
  <c r="BF185" i="8"/>
  <c r="BF146" i="8"/>
  <c r="BF188" i="8"/>
  <c r="J118" i="7"/>
  <c r="BF126" i="7"/>
  <c r="F92" i="7"/>
  <c r="J115" i="7"/>
  <c r="BF128" i="7"/>
  <c r="BF129" i="7"/>
  <c r="BF133" i="7"/>
  <c r="F91" i="7"/>
  <c r="BF124" i="7"/>
  <c r="BF127" i="7"/>
  <c r="BF135" i="7"/>
  <c r="BF139" i="7"/>
  <c r="E111" i="7"/>
  <c r="BF125" i="7"/>
  <c r="BF130" i="7"/>
  <c r="BK163" i="6"/>
  <c r="J163" i="6" s="1"/>
  <c r="J105" i="6" s="1"/>
  <c r="J117" i="7"/>
  <c r="BF136" i="7"/>
  <c r="BF134" i="7"/>
  <c r="BF137" i="7"/>
  <c r="J251" i="5"/>
  <c r="J113" i="5"/>
  <c r="J120" i="6"/>
  <c r="F123" i="6"/>
  <c r="BF133" i="6"/>
  <c r="E85" i="6"/>
  <c r="F122" i="6"/>
  <c r="J122" i="6"/>
  <c r="BF136" i="6"/>
  <c r="BF142" i="6"/>
  <c r="J123" i="6"/>
  <c r="BF138" i="6"/>
  <c r="BF141" i="6"/>
  <c r="BF150" i="6"/>
  <c r="BF132" i="6"/>
  <c r="BF140" i="6"/>
  <c r="BF146" i="6"/>
  <c r="BF151" i="6"/>
  <c r="BF153" i="6"/>
  <c r="BF158" i="6"/>
  <c r="BF160" i="6"/>
  <c r="BF129" i="6"/>
  <c r="BF130" i="6"/>
  <c r="BF137" i="6"/>
  <c r="BF148" i="6"/>
  <c r="BF159" i="6"/>
  <c r="BF165" i="6"/>
  <c r="BF155" i="6"/>
  <c r="BF131" i="6"/>
  <c r="BF135" i="6"/>
  <c r="BF152" i="6"/>
  <c r="BF162" i="6"/>
  <c r="BF139" i="6"/>
  <c r="BF143" i="6"/>
  <c r="BF156" i="6"/>
  <c r="BF157" i="6"/>
  <c r="BF161" i="6"/>
  <c r="J183" i="4"/>
  <c r="J104" i="4" s="1"/>
  <c r="E85" i="5"/>
  <c r="F91" i="5"/>
  <c r="BF141" i="5"/>
  <c r="BF166" i="5"/>
  <c r="BF167" i="5"/>
  <c r="BF181" i="5"/>
  <c r="BF212" i="5"/>
  <c r="BF139" i="5"/>
  <c r="BF146" i="5"/>
  <c r="BF188" i="5"/>
  <c r="BF192" i="5"/>
  <c r="J129" i="5"/>
  <c r="BF149" i="5"/>
  <c r="BF164" i="5"/>
  <c r="BF176" i="5"/>
  <c r="BF190" i="5"/>
  <c r="BF199" i="5"/>
  <c r="BF206" i="5"/>
  <c r="BF214" i="5"/>
  <c r="BF178" i="5"/>
  <c r="BF203" i="5"/>
  <c r="BF208" i="5"/>
  <c r="BF200" i="5"/>
  <c r="BF201" i="5"/>
  <c r="BF210" i="5"/>
  <c r="BF205" i="5"/>
  <c r="BF189" i="5"/>
  <c r="F130" i="5"/>
  <c r="BF154" i="5"/>
  <c r="BF159" i="5"/>
  <c r="BF187" i="5"/>
  <c r="BF202" i="5"/>
  <c r="BF222" i="5"/>
  <c r="BF227" i="5"/>
  <c r="BF186" i="5"/>
  <c r="J127" i="5"/>
  <c r="BF148" i="5"/>
  <c r="BF155" i="5"/>
  <c r="BF161" i="5"/>
  <c r="BF183" i="5"/>
  <c r="BF184" i="5"/>
  <c r="BF191" i="5"/>
  <c r="BF209" i="5"/>
  <c r="BF215" i="5"/>
  <c r="BF216" i="5"/>
  <c r="J130" i="5"/>
  <c r="BF136" i="5"/>
  <c r="BF143" i="5"/>
  <c r="BF153" i="5"/>
  <c r="BF163" i="5"/>
  <c r="BF171" i="5"/>
  <c r="BF172" i="5"/>
  <c r="BF174" i="5"/>
  <c r="BF194" i="5"/>
  <c r="BF198" i="5"/>
  <c r="BF138" i="5"/>
  <c r="BF147" i="5"/>
  <c r="BF160" i="5"/>
  <c r="BF179" i="5"/>
  <c r="BF195" i="5"/>
  <c r="BF219" i="5"/>
  <c r="BF221" i="5"/>
  <c r="BF226" i="5"/>
  <c r="BF239" i="5"/>
  <c r="BF242" i="5"/>
  <c r="BF144" i="5"/>
  <c r="BF150" i="5"/>
  <c r="BF241" i="5"/>
  <c r="BF245" i="5"/>
  <c r="BF253" i="5"/>
  <c r="BF230" i="5"/>
  <c r="BF236" i="5"/>
  <c r="BF244" i="5"/>
  <c r="BF224" i="5"/>
  <c r="BF238" i="5"/>
  <c r="BF247" i="5"/>
  <c r="J262" i="4"/>
  <c r="J115" i="4" s="1"/>
  <c r="BF162" i="5"/>
  <c r="BF177" i="5"/>
  <c r="BF137" i="5"/>
  <c r="BF142" i="5"/>
  <c r="BF151" i="5"/>
  <c r="BF234" i="5"/>
  <c r="BF243" i="5"/>
  <c r="BF249" i="5"/>
  <c r="BF252" i="5"/>
  <c r="BF254" i="5"/>
  <c r="BF232" i="5"/>
  <c r="BF175" i="5"/>
  <c r="BF193" i="5"/>
  <c r="BF196" i="5"/>
  <c r="BF207" i="5"/>
  <c r="BF220" i="5"/>
  <c r="BF231" i="5"/>
  <c r="BF152" i="5"/>
  <c r="BF156" i="5"/>
  <c r="BF157" i="5"/>
  <c r="BF158" i="5"/>
  <c r="BF180" i="5"/>
  <c r="BF204" i="5"/>
  <c r="BF223" i="5"/>
  <c r="BF225" i="5"/>
  <c r="BF218" i="5"/>
  <c r="BF235" i="5"/>
  <c r="BF233" i="5"/>
  <c r="BF246" i="5"/>
  <c r="BF229" i="5"/>
  <c r="BF248" i="5"/>
  <c r="BF140" i="5"/>
  <c r="BF168" i="5"/>
  <c r="BF185" i="5"/>
  <c r="F131" i="4"/>
  <c r="BF181" i="4"/>
  <c r="BF190" i="4"/>
  <c r="BF213" i="4"/>
  <c r="BF222" i="4"/>
  <c r="BF140" i="4"/>
  <c r="BF154" i="4"/>
  <c r="BF194" i="4"/>
  <c r="E125" i="4"/>
  <c r="BF169" i="4"/>
  <c r="BF180" i="4"/>
  <c r="BF208" i="4"/>
  <c r="F92" i="4"/>
  <c r="BF163" i="4"/>
  <c r="BF192" i="4"/>
  <c r="BF206" i="4"/>
  <c r="BF228" i="4"/>
  <c r="BF167" i="4"/>
  <c r="BF173" i="4"/>
  <c r="BF184" i="4"/>
  <c r="BF214" i="4"/>
  <c r="BF160" i="4"/>
  <c r="BF197" i="4"/>
  <c r="BF146" i="4"/>
  <c r="BF148" i="4"/>
  <c r="BF149" i="4"/>
  <c r="BF153" i="4"/>
  <c r="BF172" i="4"/>
  <c r="BF191" i="4"/>
  <c r="BF212" i="4"/>
  <c r="BF234" i="4"/>
  <c r="J91" i="4"/>
  <c r="BF156" i="4"/>
  <c r="BF177" i="4"/>
  <c r="BF202" i="4"/>
  <c r="BF209" i="4"/>
  <c r="BF138" i="4"/>
  <c r="BF151" i="4"/>
  <c r="BF152" i="4"/>
  <c r="BF165" i="4"/>
  <c r="BF185" i="4"/>
  <c r="BF189" i="4"/>
  <c r="BF225" i="4"/>
  <c r="BF231" i="4"/>
  <c r="BF233" i="4"/>
  <c r="BF176" i="4"/>
  <c r="BF210" i="4"/>
  <c r="BF235" i="4"/>
  <c r="J132" i="4"/>
  <c r="BF150" i="4"/>
  <c r="BF182" i="4"/>
  <c r="BF193" i="4"/>
  <c r="BF243" i="4"/>
  <c r="BF201" i="4"/>
  <c r="BF242" i="4"/>
  <c r="BF246" i="4"/>
  <c r="J129" i="4"/>
  <c r="BF188" i="4"/>
  <c r="BF199" i="4"/>
  <c r="BF203" i="4"/>
  <c r="BF205" i="4"/>
  <c r="BF221" i="4"/>
  <c r="BF250" i="4"/>
  <c r="BF245" i="4"/>
  <c r="BF257" i="4"/>
  <c r="BF218" i="4"/>
  <c r="BF216" i="4"/>
  <c r="BF264" i="4"/>
  <c r="BF141" i="4"/>
  <c r="BF144" i="4"/>
  <c r="BF145" i="4"/>
  <c r="BF157" i="4"/>
  <c r="BF159" i="4"/>
  <c r="BF161" i="4"/>
  <c r="BF164" i="4"/>
  <c r="BF175" i="4"/>
  <c r="BF178" i="4"/>
  <c r="BF200" i="4"/>
  <c r="BF217" i="4"/>
  <c r="BF253" i="4"/>
  <c r="BF258" i="4"/>
  <c r="BF259" i="4"/>
  <c r="BF263" i="4"/>
  <c r="BF219" i="4"/>
  <c r="BF223" i="4"/>
  <c r="BF142" i="4"/>
  <c r="BF143" i="4"/>
  <c r="BF155" i="4"/>
  <c r="BF158" i="4"/>
  <c r="BF162" i="4"/>
  <c r="BF168" i="4"/>
  <c r="BF195" i="4"/>
  <c r="BF204" i="4"/>
  <c r="BF196" i="4"/>
  <c r="BF229" i="4"/>
  <c r="BF236" i="4"/>
  <c r="BF239" i="4"/>
  <c r="BF244" i="4"/>
  <c r="BF238" i="4"/>
  <c r="BF237" i="4"/>
  <c r="BF139" i="4"/>
  <c r="BF179" i="4"/>
  <c r="BF232" i="4"/>
  <c r="BF240" i="4"/>
  <c r="BF249" i="4"/>
  <c r="BF186" i="4"/>
  <c r="BF187" i="4"/>
  <c r="BF207" i="4"/>
  <c r="BF224" i="4"/>
  <c r="BF254" i="4"/>
  <c r="BF260" i="4"/>
  <c r="BF265" i="4"/>
  <c r="BF227" i="4"/>
  <c r="BF247" i="4"/>
  <c r="BF252" i="4"/>
  <c r="BF255" i="4"/>
  <c r="BF256" i="4"/>
  <c r="BF173" i="3"/>
  <c r="BF177" i="3"/>
  <c r="BF189" i="3"/>
  <c r="BF192" i="3"/>
  <c r="F91" i="3"/>
  <c r="BF228" i="3"/>
  <c r="BF230" i="3"/>
  <c r="BF139" i="3"/>
  <c r="BF142" i="3"/>
  <c r="BF166" i="3"/>
  <c r="BF205" i="3"/>
  <c r="BF209" i="3"/>
  <c r="BF210" i="3"/>
  <c r="BF213" i="3"/>
  <c r="BF144" i="3"/>
  <c r="BF160" i="3"/>
  <c r="BF169" i="3"/>
  <c r="BF172" i="3"/>
  <c r="BF180" i="3"/>
  <c r="BF186" i="3"/>
  <c r="BF188" i="3"/>
  <c r="BF206" i="3"/>
  <c r="BF148" i="3"/>
  <c r="BF190" i="3"/>
  <c r="BF219" i="3"/>
  <c r="BF245" i="3"/>
  <c r="J91" i="3"/>
  <c r="J133" i="3"/>
  <c r="BF146" i="3"/>
  <c r="BF151" i="3"/>
  <c r="BF154" i="3"/>
  <c r="BF155" i="3"/>
  <c r="BF161" i="3"/>
  <c r="BF181" i="3"/>
  <c r="BF201" i="3"/>
  <c r="BF218" i="3"/>
  <c r="BF220" i="3"/>
  <c r="BF224" i="3"/>
  <c r="BF143" i="3"/>
  <c r="BF159" i="3"/>
  <c r="BF178" i="3"/>
  <c r="BF204" i="3"/>
  <c r="BF239" i="3"/>
  <c r="BF165" i="3"/>
  <c r="BF194" i="3"/>
  <c r="BF222" i="3"/>
  <c r="BF236" i="3"/>
  <c r="BF240" i="3"/>
  <c r="BF200" i="3"/>
  <c r="BF246" i="3"/>
  <c r="BF249" i="3"/>
  <c r="BF163" i="3"/>
  <c r="BF167" i="3"/>
  <c r="BF176" i="3"/>
  <c r="BF196" i="3"/>
  <c r="BF221" i="3"/>
  <c r="BF232" i="3"/>
  <c r="J130" i="3"/>
  <c r="BF150" i="3"/>
  <c r="BF185" i="3"/>
  <c r="BF195" i="3"/>
  <c r="BF197" i="3"/>
  <c r="BF202" i="3"/>
  <c r="BF223" i="3"/>
  <c r="BF227" i="3"/>
  <c r="BF241" i="3"/>
  <c r="BF243" i="3"/>
  <c r="BF251" i="3"/>
  <c r="BF226" i="3"/>
  <c r="BF247" i="3"/>
  <c r="BF208" i="3"/>
  <c r="BF215" i="3"/>
  <c r="BF266" i="3"/>
  <c r="BF274" i="3"/>
  <c r="BF273" i="3"/>
  <c r="BF255" i="3"/>
  <c r="BF257" i="3"/>
  <c r="BF261" i="3"/>
  <c r="BF269" i="3"/>
  <c r="BF278" i="3"/>
  <c r="BF156" i="3"/>
  <c r="BF157" i="3"/>
  <c r="BF162" i="3"/>
  <c r="BF164" i="3"/>
  <c r="BF170" i="3"/>
  <c r="BF193" i="3"/>
  <c r="BF212" i="3"/>
  <c r="BF237" i="3"/>
  <c r="BF252" i="3"/>
  <c r="BF272" i="3"/>
  <c r="BF260" i="3"/>
  <c r="BF231" i="3"/>
  <c r="BF253" i="3"/>
  <c r="BF256" i="3"/>
  <c r="BF285" i="3"/>
  <c r="F133" i="3"/>
  <c r="BF242" i="3"/>
  <c r="BF279" i="3"/>
  <c r="BF280" i="3"/>
  <c r="BF281" i="3"/>
  <c r="BF286" i="3"/>
  <c r="BF264" i="3"/>
  <c r="E126" i="3"/>
  <c r="BF141" i="3"/>
  <c r="BF145" i="3"/>
  <c r="BF153" i="3"/>
  <c r="BF182" i="3"/>
  <c r="BF199" i="3"/>
  <c r="BF211" i="3"/>
  <c r="BF216" i="3"/>
  <c r="BF265" i="3"/>
  <c r="BF277" i="3"/>
  <c r="BF147" i="3"/>
  <c r="BF149" i="3"/>
  <c r="BF152" i="3"/>
  <c r="BF168" i="3"/>
  <c r="BF175" i="3"/>
  <c r="BF198" i="3"/>
  <c r="BF207" i="3"/>
  <c r="BF275" i="3"/>
  <c r="BF174" i="3"/>
  <c r="BF225" i="3"/>
  <c r="BF234" i="3"/>
  <c r="BF267" i="3"/>
  <c r="BF276" i="3"/>
  <c r="BF171" i="3"/>
  <c r="BF191" i="3"/>
  <c r="BF217" i="3"/>
  <c r="BF235" i="3"/>
  <c r="BF263" i="3"/>
  <c r="BF250" i="3"/>
  <c r="BF254" i="3"/>
  <c r="BF258" i="3"/>
  <c r="BF262" i="3"/>
  <c r="BF270" i="3"/>
  <c r="BF284" i="3"/>
  <c r="BF159" i="2"/>
  <c r="BF160" i="2"/>
  <c r="BF169" i="2"/>
  <c r="BF175" i="2"/>
  <c r="BF199" i="2"/>
  <c r="BF208" i="2"/>
  <c r="J130" i="2"/>
  <c r="BF228" i="2"/>
  <c r="BF230" i="2"/>
  <c r="BF281" i="2"/>
  <c r="BF167" i="2"/>
  <c r="BF172" i="2"/>
  <c r="BF173" i="2"/>
  <c r="BF196" i="2"/>
  <c r="BF206" i="2"/>
  <c r="BF143" i="2"/>
  <c r="BF184" i="2"/>
  <c r="BF197" i="2"/>
  <c r="BF204" i="2"/>
  <c r="BF217" i="2"/>
  <c r="BF231" i="2"/>
  <c r="BF234" i="2"/>
  <c r="BF245" i="2"/>
  <c r="BF267" i="2"/>
  <c r="BF284" i="2"/>
  <c r="BF238" i="2"/>
  <c r="BF229" i="2"/>
  <c r="BF243" i="2"/>
  <c r="BF219" i="2"/>
  <c r="BF226" i="2"/>
  <c r="BF162" i="2"/>
  <c r="BF163" i="2"/>
  <c r="BF164" i="2"/>
  <c r="BF166" i="2"/>
  <c r="BF248" i="2"/>
  <c r="BF186" i="2"/>
  <c r="BF195" i="2"/>
  <c r="BF200" i="2"/>
  <c r="BF203" i="2"/>
  <c r="BF224" i="2"/>
  <c r="BF237" i="2"/>
  <c r="BF287" i="2"/>
  <c r="BF142" i="2"/>
  <c r="BF150" i="2"/>
  <c r="BF165" i="2"/>
  <c r="BF170" i="2"/>
  <c r="BF210" i="2"/>
  <c r="BF247" i="2"/>
  <c r="BF218" i="2"/>
  <c r="BF252" i="2"/>
  <c r="J133" i="2"/>
  <c r="BF161" i="2"/>
  <c r="BF180" i="2"/>
  <c r="BF215" i="2"/>
  <c r="BF288" i="2"/>
  <c r="F92" i="2"/>
  <c r="BF156" i="2"/>
  <c r="BF211" i="2"/>
  <c r="BF216" i="2"/>
  <c r="BF221" i="2"/>
  <c r="BF253" i="2"/>
  <c r="BF262" i="2"/>
  <c r="BF149" i="2"/>
  <c r="BF157" i="2"/>
  <c r="BF182" i="2"/>
  <c r="BF187" i="2"/>
  <c r="BF198" i="2"/>
  <c r="BF212" i="2"/>
  <c r="BF222" i="2"/>
  <c r="BF278" i="2"/>
  <c r="BF275" i="2"/>
  <c r="BF289" i="2"/>
  <c r="J91" i="2"/>
  <c r="BF146" i="2"/>
  <c r="BF148" i="2"/>
  <c r="BF154" i="2"/>
  <c r="BF232" i="2"/>
  <c r="BF255" i="2"/>
  <c r="BF273" i="2"/>
  <c r="BF139" i="2"/>
  <c r="BF141" i="2"/>
  <c r="BF152" i="2"/>
  <c r="BF174" i="2"/>
  <c r="BF178" i="2"/>
  <c r="BF191" i="2"/>
  <c r="BF242" i="2"/>
  <c r="BF249" i="2"/>
  <c r="BF259" i="2"/>
  <c r="E126" i="2"/>
  <c r="BF144" i="2"/>
  <c r="BF179" i="2"/>
  <c r="BF181" i="2"/>
  <c r="BF194" i="2"/>
  <c r="BF202" i="2"/>
  <c r="BF214" i="2"/>
  <c r="BF233" i="2"/>
  <c r="BF256" i="2"/>
  <c r="BF268" i="2"/>
  <c r="BF270" i="2"/>
  <c r="BF227" i="2"/>
  <c r="BF261" i="2"/>
  <c r="BF269" i="2"/>
  <c r="F132" i="2"/>
  <c r="BF145" i="2"/>
  <c r="BF147" i="2"/>
  <c r="BF153" i="2"/>
  <c r="BF171" i="2"/>
  <c r="BF176" i="2"/>
  <c r="BF177" i="2"/>
  <c r="BF223" i="2"/>
  <c r="BF251" i="2"/>
  <c r="BF257" i="2"/>
  <c r="BF151" i="2"/>
  <c r="BF155" i="2"/>
  <c r="BF168" i="2"/>
  <c r="BF183" i="2"/>
  <c r="BF188" i="2"/>
  <c r="BF192" i="2"/>
  <c r="BF205" i="2"/>
  <c r="BF207" i="2"/>
  <c r="BF263" i="2"/>
  <c r="BF201" i="2"/>
  <c r="BF213" i="2"/>
  <c r="BF225" i="2"/>
  <c r="BF246" i="2"/>
  <c r="BF264" i="2"/>
  <c r="BF280" i="2"/>
  <c r="BF236" i="2"/>
  <c r="BF241" i="2"/>
  <c r="BF258" i="2"/>
  <c r="BF260" i="2"/>
  <c r="BF265" i="2"/>
  <c r="BF279" i="2"/>
  <c r="BF240" i="2"/>
  <c r="BF272" i="2"/>
  <c r="BF276" i="2"/>
  <c r="BF277" i="2"/>
  <c r="BF282" i="2"/>
  <c r="BF283" i="2"/>
  <c r="F35" i="6"/>
  <c r="BB99" i="1"/>
  <c r="F35" i="7"/>
  <c r="BB100" i="1" s="1"/>
  <c r="F33" i="8"/>
  <c r="AZ101" i="1"/>
  <c r="F36" i="10"/>
  <c r="BC103" i="1"/>
  <c r="F35" i="3"/>
  <c r="BB96" i="1" s="1"/>
  <c r="F36" i="4"/>
  <c r="BC97" i="1" s="1"/>
  <c r="J33" i="9"/>
  <c r="AV102" i="1" s="1"/>
  <c r="F36" i="2"/>
  <c r="BC95" i="1" s="1"/>
  <c r="F33" i="5"/>
  <c r="AZ98" i="1" s="1"/>
  <c r="F35" i="9"/>
  <c r="BB102" i="1"/>
  <c r="F37" i="2"/>
  <c r="BD95" i="1" s="1"/>
  <c r="F35" i="4"/>
  <c r="BB97" i="1" s="1"/>
  <c r="F35" i="8"/>
  <c r="BB101" i="1" s="1"/>
  <c r="F33" i="2"/>
  <c r="AZ95" i="1" s="1"/>
  <c r="F37" i="5"/>
  <c r="BD98" i="1" s="1"/>
  <c r="F36" i="6"/>
  <c r="BC99" i="1"/>
  <c r="J33" i="7"/>
  <c r="AV100" i="1"/>
  <c r="F36" i="7"/>
  <c r="BC100" i="1"/>
  <c r="F37" i="8"/>
  <c r="BD101" i="1" s="1"/>
  <c r="J33" i="6"/>
  <c r="AV99" i="1" s="1"/>
  <c r="F37" i="7"/>
  <c r="BD100" i="1"/>
  <c r="F33" i="9"/>
  <c r="AZ102" i="1"/>
  <c r="F36" i="3"/>
  <c r="BC96" i="1" s="1"/>
  <c r="F35" i="5"/>
  <c r="BB98" i="1"/>
  <c r="F37" i="10"/>
  <c r="BD103" i="1" s="1"/>
  <c r="F33" i="10"/>
  <c r="AZ103" i="1" s="1"/>
  <c r="J33" i="2"/>
  <c r="AV95" i="1" s="1"/>
  <c r="J33" i="5"/>
  <c r="AV98" i="1" s="1"/>
  <c r="F37" i="9"/>
  <c r="BD102" i="1" s="1"/>
  <c r="F35" i="2"/>
  <c r="BB95" i="1" s="1"/>
  <c r="F37" i="4"/>
  <c r="BD97" i="1" s="1"/>
  <c r="F35" i="10"/>
  <c r="BB103" i="1" s="1"/>
  <c r="J33" i="10"/>
  <c r="AV103" i="1"/>
  <c r="F33" i="3"/>
  <c r="AZ96" i="1" s="1"/>
  <c r="F33" i="4"/>
  <c r="AZ97" i="1" s="1"/>
  <c r="F36" i="8"/>
  <c r="BC101" i="1"/>
  <c r="J33" i="3"/>
  <c r="AV96" i="1" s="1"/>
  <c r="J33" i="4"/>
  <c r="AV97" i="1" s="1"/>
  <c r="F36" i="9"/>
  <c r="BC102" i="1"/>
  <c r="F37" i="3"/>
  <c r="BD96" i="1" s="1"/>
  <c r="F37" i="6"/>
  <c r="BD99" i="1"/>
  <c r="F33" i="7"/>
  <c r="AZ100" i="1"/>
  <c r="J33" i="8"/>
  <c r="AV101" i="1" s="1"/>
  <c r="F36" i="5"/>
  <c r="BC98" i="1" s="1"/>
  <c r="T128" i="8" l="1"/>
  <c r="J286" i="2"/>
  <c r="J116" i="2" s="1"/>
  <c r="P149" i="9"/>
  <c r="BK149" i="9"/>
  <c r="J149" i="9" s="1"/>
  <c r="J100" i="9" s="1"/>
  <c r="P128" i="8"/>
  <c r="BK134" i="5"/>
  <c r="J134" i="5" s="1"/>
  <c r="J97" i="5" s="1"/>
  <c r="BK169" i="5"/>
  <c r="J169" i="5" s="1"/>
  <c r="J101" i="5" s="1"/>
  <c r="P134" i="5"/>
  <c r="BK136" i="4"/>
  <c r="J136" i="4" s="1"/>
  <c r="J97" i="4" s="1"/>
  <c r="J137" i="4"/>
  <c r="J98" i="4" s="1"/>
  <c r="R137" i="3"/>
  <c r="J138" i="3"/>
  <c r="J98" i="3" s="1"/>
  <c r="R183" i="3"/>
  <c r="BK183" i="3"/>
  <c r="J183" i="3" s="1"/>
  <c r="J102" i="3" s="1"/>
  <c r="T137" i="3"/>
  <c r="BK282" i="3"/>
  <c r="J282" i="3" s="1"/>
  <c r="J115" i="3" s="1"/>
  <c r="J184" i="3"/>
  <c r="J103" i="3" s="1"/>
  <c r="BK189" i="2"/>
  <c r="J189" i="2" s="1"/>
  <c r="J102" i="2" s="1"/>
  <c r="J128" i="6"/>
  <c r="J98" i="6" s="1"/>
  <c r="BK128" i="8"/>
  <c r="J128" i="8" s="1"/>
  <c r="J97" i="8" s="1"/>
  <c r="J132" i="9"/>
  <c r="J98" i="9" s="1"/>
  <c r="R144" i="8"/>
  <c r="P137" i="3"/>
  <c r="R131" i="9"/>
  <c r="T149" i="9"/>
  <c r="T130" i="9"/>
  <c r="P131" i="9"/>
  <c r="P130" i="9"/>
  <c r="AU102" i="1" s="1"/>
  <c r="R189" i="2"/>
  <c r="BK170" i="4"/>
  <c r="J170" i="4" s="1"/>
  <c r="J101" i="4" s="1"/>
  <c r="BK144" i="8"/>
  <c r="J144" i="8" s="1"/>
  <c r="J100" i="8" s="1"/>
  <c r="P169" i="5"/>
  <c r="P133" i="5"/>
  <c r="AU98" i="1" s="1"/>
  <c r="T189" i="2"/>
  <c r="P127" i="6"/>
  <c r="T137" i="2"/>
  <c r="R170" i="4"/>
  <c r="T134" i="5"/>
  <c r="P144" i="6"/>
  <c r="R134" i="5"/>
  <c r="R149" i="9"/>
  <c r="P137" i="2"/>
  <c r="T136" i="4"/>
  <c r="R169" i="5"/>
  <c r="R137" i="2"/>
  <c r="R136" i="2" s="1"/>
  <c r="R136" i="3"/>
  <c r="R136" i="4"/>
  <c r="BK137" i="2"/>
  <c r="J137" i="2" s="1"/>
  <c r="J97" i="2" s="1"/>
  <c r="R144" i="6"/>
  <c r="R126" i="6" s="1"/>
  <c r="T170" i="4"/>
  <c r="P170" i="4"/>
  <c r="BK131" i="7"/>
  <c r="J131" i="7" s="1"/>
  <c r="J99" i="7" s="1"/>
  <c r="BK119" i="10"/>
  <c r="J119" i="10"/>
  <c r="J96" i="10"/>
  <c r="T169" i="5"/>
  <c r="T183" i="3"/>
  <c r="P189" i="2"/>
  <c r="P183" i="3"/>
  <c r="T127" i="6"/>
  <c r="T126" i="6"/>
  <c r="R128" i="8"/>
  <c r="R127" i="8" s="1"/>
  <c r="T144" i="8"/>
  <c r="T127" i="8" s="1"/>
  <c r="P144" i="8"/>
  <c r="P127" i="8" s="1"/>
  <c r="AU101" i="1" s="1"/>
  <c r="P136" i="4"/>
  <c r="J120" i="10"/>
  <c r="J97" i="10"/>
  <c r="J121" i="10"/>
  <c r="J98" i="10" s="1"/>
  <c r="BK144" i="6"/>
  <c r="J144" i="6"/>
  <c r="J100" i="6"/>
  <c r="BK130" i="9"/>
  <c r="J130" i="9"/>
  <c r="J96" i="9" s="1"/>
  <c r="BK126" i="6"/>
  <c r="J126" i="6"/>
  <c r="J96" i="6" s="1"/>
  <c r="J127" i="6"/>
  <c r="J97" i="6" s="1"/>
  <c r="BK133" i="5"/>
  <c r="J133" i="5"/>
  <c r="F34" i="5"/>
  <c r="BA98" i="1"/>
  <c r="J34" i="3"/>
  <c r="AW96" i="1" s="1"/>
  <c r="AT96" i="1" s="1"/>
  <c r="J34" i="7"/>
  <c r="AW100" i="1" s="1"/>
  <c r="AT100" i="1" s="1"/>
  <c r="J34" i="9"/>
  <c r="AW102" i="1" s="1"/>
  <c r="AT102" i="1" s="1"/>
  <c r="F34" i="3"/>
  <c r="BA96" i="1" s="1"/>
  <c r="J34" i="4"/>
  <c r="AW97" i="1" s="1"/>
  <c r="AT97" i="1" s="1"/>
  <c r="J34" i="5"/>
  <c r="AW98" i="1"/>
  <c r="AT98" i="1"/>
  <c r="J34" i="6"/>
  <c r="AW99" i="1"/>
  <c r="AT99" i="1" s="1"/>
  <c r="AZ94" i="1"/>
  <c r="W29" i="1" s="1"/>
  <c r="J34" i="2"/>
  <c r="AW95" i="1" s="1"/>
  <c r="AT95" i="1" s="1"/>
  <c r="F34" i="4"/>
  <c r="BA97" i="1" s="1"/>
  <c r="F34" i="2"/>
  <c r="BA95" i="1" s="1"/>
  <c r="J30" i="5"/>
  <c r="AG98" i="1"/>
  <c r="F34" i="8"/>
  <c r="BA101" i="1" s="1"/>
  <c r="F34" i="7"/>
  <c r="BA100" i="1" s="1"/>
  <c r="F34" i="6"/>
  <c r="BA99" i="1"/>
  <c r="BB94" i="1"/>
  <c r="W31" i="1" s="1"/>
  <c r="J34" i="8"/>
  <c r="AW101" i="1" s="1"/>
  <c r="AT101" i="1" s="1"/>
  <c r="F34" i="9"/>
  <c r="BA102" i="1" s="1"/>
  <c r="J34" i="10"/>
  <c r="AW103" i="1"/>
  <c r="AT103" i="1"/>
  <c r="BD94" i="1"/>
  <c r="W33" i="1" s="1"/>
  <c r="F34" i="10"/>
  <c r="BA103" i="1"/>
  <c r="BC94" i="1"/>
  <c r="AY94" i="1" s="1"/>
  <c r="T136" i="2" l="1"/>
  <c r="R135" i="4"/>
  <c r="P135" i="4"/>
  <c r="AU97" i="1" s="1"/>
  <c r="BK136" i="3"/>
  <c r="J136" i="3" s="1"/>
  <c r="J96" i="3" s="1"/>
  <c r="T136" i="3"/>
  <c r="BK136" i="2"/>
  <c r="J136" i="2" s="1"/>
  <c r="J30" i="2" s="1"/>
  <c r="AG95" i="1" s="1"/>
  <c r="AN95" i="1" s="1"/>
  <c r="P136" i="2"/>
  <c r="AU95" i="1" s="1"/>
  <c r="T133" i="5"/>
  <c r="R133" i="5"/>
  <c r="P126" i="6"/>
  <c r="AU99" i="1"/>
  <c r="R130" i="9"/>
  <c r="T135" i="4"/>
  <c r="P136" i="3"/>
  <c r="AU96" i="1" s="1"/>
  <c r="BK135" i="4"/>
  <c r="J135" i="4" s="1"/>
  <c r="J96" i="4" s="1"/>
  <c r="BK127" i="8"/>
  <c r="J127" i="8" s="1"/>
  <c r="J30" i="8" s="1"/>
  <c r="AG101" i="1" s="1"/>
  <c r="BK121" i="7"/>
  <c r="J121" i="7"/>
  <c r="J96" i="7" s="1"/>
  <c r="AN98" i="1"/>
  <c r="J96" i="5"/>
  <c r="J39" i="5"/>
  <c r="J30" i="6"/>
  <c r="AG99" i="1" s="1"/>
  <c r="AN99" i="1" s="1"/>
  <c r="BA94" i="1"/>
  <c r="AW94" i="1" s="1"/>
  <c r="AK30" i="1" s="1"/>
  <c r="W32" i="1"/>
  <c r="J30" i="10"/>
  <c r="AG103" i="1" s="1"/>
  <c r="J30" i="9"/>
  <c r="AG102" i="1"/>
  <c r="AN102" i="1"/>
  <c r="AX94" i="1"/>
  <c r="AV94" i="1"/>
  <c r="AK29" i="1" s="1"/>
  <c r="J30" i="3" l="1"/>
  <c r="AG96" i="1" s="1"/>
  <c r="J39" i="2"/>
  <c r="J96" i="2"/>
  <c r="J39" i="10"/>
  <c r="J39" i="8"/>
  <c r="J96" i="8"/>
  <c r="J39" i="9"/>
  <c r="J39" i="6"/>
  <c r="J39" i="3"/>
  <c r="AN96" i="1"/>
  <c r="AN101" i="1"/>
  <c r="AN103" i="1"/>
  <c r="J30" i="7"/>
  <c r="AG100" i="1"/>
  <c r="AN100" i="1" s="1"/>
  <c r="J30" i="4"/>
  <c r="AG97" i="1" s="1"/>
  <c r="AN97" i="1" s="1"/>
  <c r="W30" i="1"/>
  <c r="AU94" i="1"/>
  <c r="AT94" i="1"/>
  <c r="J39" i="7" l="1"/>
  <c r="J39" i="4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<sst xmlns="http://schemas.openxmlformats.org/spreadsheetml/2006/main" count="11034" uniqueCount="1367">
  <si>
    <t>Export Komplet</t>
  </si>
  <si>
    <t/>
  </si>
  <si>
    <t>2.0</t>
  </si>
  <si>
    <t>False</t>
  </si>
  <si>
    <t>{12658904-050e-41fc-b3a3-ff1a30b5ac50}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</si>
  <si>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</si>
  <si>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</si>
  <si>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</si>
  <si>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</si>
  <si>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</si>
  <si>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</si>
  <si>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</si>
  <si>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</si>
  <si>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</si>
  <si>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</si>
  <si>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MHTH - Stavebné úpravy miestností v budove na KVP v Košiciach</t>
  </si>
  <si>
    <t>JKSO:</t>
  </si>
  <si>
    <t>ČS:</t>
  </si>
  <si>
    <t>Miesto:</t>
  </si>
  <si>
    <t xml:space="preserve"> </t>
  </si>
  <si>
    <t>Dátum:</t>
  </si>
  <si>
    <t>18. 9. 2025</t>
  </si>
  <si>
    <t>Objednávateľ:</t>
  </si>
  <si>
    <t>IČO:</t>
  </si>
  <si>
    <t>IČ DPH:</t>
  </si>
  <si>
    <t>Zhotoviteľ:</t>
  </si>
  <si>
    <t>Vyplň údaj</t>
  </si>
  <si>
    <t>Projektant: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</si>
  <si>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</si>
  <si>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</si>
  <si>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</si>
  <si>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</si>
  <si>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</si>
  <si>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</si>
  <si>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</si>
  <si>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</si>
  <si>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</si>
  <si>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</si>
  <si>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</si>
  <si>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</si>
  <si>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</si>
  <si>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</si>
  <si>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</si>
  <si>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</si>
  <si>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</si>
  <si>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</si>
  <si>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</si>
  <si>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</si>
  <si>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</si>
  <si>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</si>
  <si>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</si>
  <si>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</si>
  <si>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</si>
  <si>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</si>
  <si>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</si>
  <si>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</si>
  <si>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</si>
  <si>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</si>
  <si>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</si>
  <si>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</si>
  <si>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</si>
  <si>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</si>
  <si>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</si>
  <si>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</si>
  <si>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</si>
  <si>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</si>
  <si>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</si>
  <si>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</si>
  <si>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</si>
  <si>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</si>
  <si>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</si>
  <si>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</si>
  <si>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</si>
  <si>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</si>
  <si>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</si>
  <si>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</si>
  <si>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</si>
  <si>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Menšia miestnosť pre sprchy vrátane stropu vedľajšieho WC na 1.NP</t>
  </si>
  <si>
    <t>STA</t>
  </si>
  <si>
    <t>1</t>
  </si>
  <si>
    <t>{4933d201-de0f-4129-84ff-8daefab2be11}</t>
  </si>
  <si>
    <t>02</t>
  </si>
  <si>
    <t>Väčšia miestnosť pre sprchy na 1.NP</t>
  </si>
  <si>
    <t>{e52a4602-b04b-4012-ad6c-e3a8c819a662}</t>
  </si>
  <si>
    <t>03</t>
  </si>
  <si>
    <t>Umyváreň na 1.NP</t>
  </si>
  <si>
    <t>{34d9320f-a28d-440c-a804-2701c69b8ab8}</t>
  </si>
  <si>
    <t>04</t>
  </si>
  <si>
    <t>WC na 1.NP</t>
  </si>
  <si>
    <t>{c01407b2-8cb5-4155-9a18-89863ee9425b}</t>
  </si>
  <si>
    <t>05</t>
  </si>
  <si>
    <t>Kuchynka na 2.NP</t>
  </si>
  <si>
    <t>{a4e6f118-3a3a-419f-86b4-0a83bf031cd1}</t>
  </si>
  <si>
    <t>06</t>
  </si>
  <si>
    <t>WC na 2.NP</t>
  </si>
  <si>
    <t>{3e904888-b61e-4e09-b699-32b9ffae9c17}</t>
  </si>
  <si>
    <t>07</t>
  </si>
  <si>
    <t>Predsieň pred kuchynkou na 2.NP</t>
  </si>
  <si>
    <t>{1ef1a29d-52bc-4a7d-a5cf-6d02f9ab8c60}</t>
  </si>
  <si>
    <t>08</t>
  </si>
  <si>
    <t>Kuchynka na 3.NP</t>
  </si>
  <si>
    <t>{0a53e5a8-0d19-41d3-97e6-88baaf964168}</t>
  </si>
  <si>
    <t>VRN</t>
  </si>
  <si>
    <t>Vedľajšie rozpočtové náklady</t>
  </si>
  <si>
    <t>{22597373-b5ff-471e-a7ef-fec2bb11feef}</t>
  </si>
  <si>
    <t>KRYCÍ LIST ROZPOČTU</t>
  </si>
  <si>
    <t>Objekt:</t>
  </si>
  <si>
    <t>01 - Menšia miestnosť pre sprchy vrátane stropu vedľajšieho WC na 1.NP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</si>
  <si>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</si>
  <si>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</si>
  <si>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</si>
  <si>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</si>
  <si>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</si>
  <si>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</si>
  <si>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</si>
  <si>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</si>
  <si>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</si>
  <si>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</si>
  <si>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</si>
  <si>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</si>
  <si>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</si>
  <si>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</si>
  <si>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</si>
  <si>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</si>
  <si>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</si>
  <si>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</si>
  <si>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766 - Konštrukcie stolárske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</si>
  <si>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</si>
  <si>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</si>
  <si>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</si>
  <si>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</si>
  <si>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</si>
  <si>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</si>
  <si>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</si>
  <si>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</si>
  <si>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</si>
  <si>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</si>
  <si>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</si>
  <si>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</si>
  <si>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</si>
  <si>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</si>
  <si>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</si>
  <si>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</si>
  <si>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</si>
  <si>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</si>
  <si>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</si>
  <si>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</si>
  <si>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</si>
  <si>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</si>
  <si>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</si>
  <si>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</si>
  <si>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342272041.S</t>
  </si>
  <si>
    <t>Priečky z pórobetónových tvárnic hladkých s objemovou hmotnosťou do 600 kg/m3 hrúbky 125 mm</t>
  </si>
  <si>
    <t>m2</t>
  </si>
  <si>
    <t>4</t>
  </si>
  <si>
    <t>2</t>
  </si>
  <si>
    <t>1551038107</t>
  </si>
  <si>
    <t>6</t>
  </si>
  <si>
    <t>Úpravy povrchov, podlahy, osadenie</t>
  </si>
  <si>
    <t>611460111.S</t>
  </si>
  <si>
    <t>Príprava vnútorného podkladu stropov na silno a nerovnomerne nasiakavé podklady regulátorom nasiakavosti</t>
  </si>
  <si>
    <t>1876854798</t>
  </si>
  <si>
    <t>611460362.S</t>
  </si>
  <si>
    <t>Vnútorná omietka stropov vápennocementová jednovrstvová, hr. 8 mm</t>
  </si>
  <si>
    <t>-770169493</t>
  </si>
  <si>
    <t>612460111.S</t>
  </si>
  <si>
    <t>Príprava vnútorného podkladu stien na silno a nerovnomerne nasiakavé podklady regulátorom nasiakavosti</t>
  </si>
  <si>
    <t>-1389712376</t>
  </si>
  <si>
    <t>5</t>
  </si>
  <si>
    <t>612460122.S</t>
  </si>
  <si>
    <t>Príprava vnútorného podkladu stien penetráciou hĺbkovou na nasiakavé podklady</t>
  </si>
  <si>
    <t>-1751667805</t>
  </si>
  <si>
    <t>612460124.S</t>
  </si>
  <si>
    <t>Príprava vnútorného podkladu stien penetráciou pod omietky a nátery</t>
  </si>
  <si>
    <t>13529142</t>
  </si>
  <si>
    <t>7</t>
  </si>
  <si>
    <t>612460241.S</t>
  </si>
  <si>
    <t>Vnútorná omietka stien vápennocementová jadrová (hrubá), hr. 10 mm</t>
  </si>
  <si>
    <t>1191079748</t>
  </si>
  <si>
    <t>8</t>
  </si>
  <si>
    <t>612460383.S</t>
  </si>
  <si>
    <t>Vnútorná omietka stien vápennocementová štuková (jemná), hr. 3 mm</t>
  </si>
  <si>
    <t>712287673</t>
  </si>
  <si>
    <t>9</t>
  </si>
  <si>
    <t>612481012.S</t>
  </si>
  <si>
    <t>Priebežná omietková lišta (omietnik) z pozinkovaného plechu pre hrúbku omietky 10 mm</t>
  </si>
  <si>
    <t>m</t>
  </si>
  <si>
    <t>-1335827768</t>
  </si>
  <si>
    <t>10</t>
  </si>
  <si>
    <t>612481031.S</t>
  </si>
  <si>
    <t>Rohový profil z pozinkovaného plechu pre hrúbku omietky 8 až 12 mm</t>
  </si>
  <si>
    <t>1354647229</t>
  </si>
  <si>
    <t>11</t>
  </si>
  <si>
    <t>632001011.S</t>
  </si>
  <si>
    <t>Zhotovenie separačnej fólie v podlahových vrstvách z PE</t>
  </si>
  <si>
    <t>-466675168</t>
  </si>
  <si>
    <t>12</t>
  </si>
  <si>
    <t>M</t>
  </si>
  <si>
    <t>283230007500.S</t>
  </si>
  <si>
    <t>Oddeľovacia fólia na potery</t>
  </si>
  <si>
    <t>1307998550</t>
  </si>
  <si>
    <t>13</t>
  </si>
  <si>
    <t>632001021.S</t>
  </si>
  <si>
    <t>Zhotovenie okrajovej dilatačnej pásky z PE</t>
  </si>
  <si>
    <t>1982266809</t>
  </si>
  <si>
    <t>14</t>
  </si>
  <si>
    <t>283320004800.S</t>
  </si>
  <si>
    <t>Okrajová dilatačná páska z PE 100/5 mm bez fólie na oddilatovanie poterov od stenových konštrukcií</t>
  </si>
  <si>
    <t>1483620198</t>
  </si>
  <si>
    <t>15</t>
  </si>
  <si>
    <t>632001053.S</t>
  </si>
  <si>
    <t>Zhotovenie jednonásobného adhézneho mostíku na nenasiakavé podklady pre potery a stierky</t>
  </si>
  <si>
    <t>-773742646</t>
  </si>
  <si>
    <t>16</t>
  </si>
  <si>
    <t>585520000750.S</t>
  </si>
  <si>
    <t>Adhézny mostík na hladké nenasiakavé podklady</t>
  </si>
  <si>
    <t>kg</t>
  </si>
  <si>
    <t>1565715223</t>
  </si>
  <si>
    <t>17</t>
  </si>
  <si>
    <t>632451913.S</t>
  </si>
  <si>
    <t>Príplatok k cementovým poterom za prehladenie povrchu oceľovým hladítkom</t>
  </si>
  <si>
    <t>1847943477</t>
  </si>
  <si>
    <t>18</t>
  </si>
  <si>
    <t>632452249.S</t>
  </si>
  <si>
    <t>Cementový poter (vhodný aj ako spádový), pevnosti v tlaku 25 MPa, hr. 50 mm</t>
  </si>
  <si>
    <t>-1113883553</t>
  </si>
  <si>
    <t>Ostatné konštrukcie a práce-búranie</t>
  </si>
  <si>
    <t>19</t>
  </si>
  <si>
    <t>943943221.S</t>
  </si>
  <si>
    <t>Montáž lešenia priestorového ľahkého bez podláh pri zaťaženie do 2 kPa, výšky do 10 m</t>
  </si>
  <si>
    <t>m3</t>
  </si>
  <si>
    <t>1056839637</t>
  </si>
  <si>
    <t>20</t>
  </si>
  <si>
    <t>943943292.S</t>
  </si>
  <si>
    <t>Príplatok za prvý a každý ďalší i začatý mesiac používania lešenia priestorového ľahkého bez podláh výšky do 10 m a nad 10 do 22 m</t>
  </si>
  <si>
    <t>-1817095146</t>
  </si>
  <si>
    <t>21</t>
  </si>
  <si>
    <t>943943821.S</t>
  </si>
  <si>
    <t>Demontáž lešenia priestorového ľahkého bez podláh pri zaťažení do 2 kPa, výšky do 10 m</t>
  </si>
  <si>
    <t>2087700928</t>
  </si>
  <si>
    <t>22</t>
  </si>
  <si>
    <t>943955031.S</t>
  </si>
  <si>
    <t>Montáž lešeňovej podlahy bez priečnikov výšky do 10 m</t>
  </si>
  <si>
    <t>-1209588730</t>
  </si>
  <si>
    <t>943955192.S</t>
  </si>
  <si>
    <t>Príplatok za prvý a každý i začatý mesiac použitia lešeňovej podlahy, pre všetky výšky do 40 m</t>
  </si>
  <si>
    <t>1047961213</t>
  </si>
  <si>
    <t>24</t>
  </si>
  <si>
    <t>943955831.S</t>
  </si>
  <si>
    <t>Demontáž lešeňovej podlahy bez priečnikov alebo pozdĺžnikov výšky do 10 m</t>
  </si>
  <si>
    <t>2067369713</t>
  </si>
  <si>
    <t>25</t>
  </si>
  <si>
    <t>952901111.S</t>
  </si>
  <si>
    <t>Vyčistenie budov pri výške podlaží do 4 m</t>
  </si>
  <si>
    <t>1332337943</t>
  </si>
  <si>
    <t>26</t>
  </si>
  <si>
    <t>962031133.S</t>
  </si>
  <si>
    <t>Búranie priečok alebo vybúranie otvorov plochy nad 4 m2 z tehál pálených plných alebo dutých maloformátových na maltu vápennú alebo vápennocementovú hr. od 100 do 150 mm,  -0,261t</t>
  </si>
  <si>
    <t>968646464</t>
  </si>
  <si>
    <t>27</t>
  </si>
  <si>
    <t>965043441.S</t>
  </si>
  <si>
    <t>Búranie podkladov pod dlažby, liatych dlažieb a mazanín,betón s poterom,teracom hr.do 150 mm,  plochy nad 4 m2 -2,20000t</t>
  </si>
  <si>
    <t>-1040919776</t>
  </si>
  <si>
    <t>28</t>
  </si>
  <si>
    <t>965081812.S</t>
  </si>
  <si>
    <t>Búranie dlažieb, z kamen., cement., terazzových, čadičových alebo keramických, hr. nad 10 mm,  -0,06500t</t>
  </si>
  <si>
    <t>1281965206</t>
  </si>
  <si>
    <t>29</t>
  </si>
  <si>
    <t>967031732.S</t>
  </si>
  <si>
    <t>Prikresanie plošné, muriva z akýchkoľvek tehál pálených na akúkoľvek maltu hr. do 100 mm,  -0,18300t</t>
  </si>
  <si>
    <t>684074303</t>
  </si>
  <si>
    <t>30</t>
  </si>
  <si>
    <t>968061125.S</t>
  </si>
  <si>
    <t>Vyvesenie dreveného dverného krídla do suti plochy do 2 m2, -0,02400t</t>
  </si>
  <si>
    <t>ks</t>
  </si>
  <si>
    <t>-1235622456</t>
  </si>
  <si>
    <t>31</t>
  </si>
  <si>
    <t>973031334.S</t>
  </si>
  <si>
    <t>Vysekanie v murive z tehál kapsy plochy do 0,25 m2, hl. do 150 mm,  -0,04000t</t>
  </si>
  <si>
    <t>-1305671054</t>
  </si>
  <si>
    <t>32</t>
  </si>
  <si>
    <t>974031142.S</t>
  </si>
  <si>
    <t>Vysekanie rýh v akomkoľvek murive tehlovom na akúkoľvek maltu do hĺbky 70 mm a š. do 70 mm,  -0,00900t</t>
  </si>
  <si>
    <t>-236004148</t>
  </si>
  <si>
    <t>33</t>
  </si>
  <si>
    <t>974032142.S</t>
  </si>
  <si>
    <t>Vysekanie rýh v stenách a priečkach z dutých tehál a tvárnic do hĺbky 70 mm a š. do 70 mm,  -0,00700t</t>
  </si>
  <si>
    <t>-629856691</t>
  </si>
  <si>
    <t>34</t>
  </si>
  <si>
    <t>974041212.S</t>
  </si>
  <si>
    <t>Sekanie drážky tvaru U 25x37 mm búracím kladivom do starého betónu s očistením</t>
  </si>
  <si>
    <t>-571902016</t>
  </si>
  <si>
    <t>35</t>
  </si>
  <si>
    <t>974042564.S</t>
  </si>
  <si>
    <t>Vysekanie rýh v betónovej dlažbe do hĺbky 150 mm a šírky do 150 mm,  -0,05000t</t>
  </si>
  <si>
    <t>1466360782</t>
  </si>
  <si>
    <t>36</t>
  </si>
  <si>
    <t>974083103.S</t>
  </si>
  <si>
    <t>Rezanie betónových mazanín existujúcich nevystužených hĺbky nad 100 do 150 mm</t>
  </si>
  <si>
    <t>383301973</t>
  </si>
  <si>
    <t>37</t>
  </si>
  <si>
    <t>974083113.S</t>
  </si>
  <si>
    <t>Rezanie betónových mazanín existujúcich vystužených hĺbky nad 100 do 150 mm</t>
  </si>
  <si>
    <t>-1818031894</t>
  </si>
  <si>
    <t>38</t>
  </si>
  <si>
    <t>978011111.S</t>
  </si>
  <si>
    <t>Otlčenie omietok stropov vnútorných vápenných alebo vápennocementových v rozsahu do 5 %,  -0,00200t</t>
  </si>
  <si>
    <t>1038218279</t>
  </si>
  <si>
    <t>39</t>
  </si>
  <si>
    <t>978013191.S</t>
  </si>
  <si>
    <t>Otlčenie omietok stien vnútorných vápenných alebo vápennocementových v rozsahu do 100 %,  -0,04600t</t>
  </si>
  <si>
    <t>-575147261</t>
  </si>
  <si>
    <t>40</t>
  </si>
  <si>
    <t>978059531.S</t>
  </si>
  <si>
    <t>Odsekanie a odobratie obkladov stien z obkladačiek vnútorných vrátane podkladovej omietky nad 2 m2,  -0,06800t</t>
  </si>
  <si>
    <t>-1139117520</t>
  </si>
  <si>
    <t>41</t>
  </si>
  <si>
    <t>979011131.S</t>
  </si>
  <si>
    <t>Zvislá doprava sutiny po schodoch ručne do 3,5 m</t>
  </si>
  <si>
    <t>t</t>
  </si>
  <si>
    <t>1555549391</t>
  </si>
  <si>
    <t>42</t>
  </si>
  <si>
    <t>979082111.S</t>
  </si>
  <si>
    <t>Vnútrostavenisková doprava sutiny a vybúraných hmôt do 10 m</t>
  </si>
  <si>
    <t>1371733530</t>
  </si>
  <si>
    <t>43</t>
  </si>
  <si>
    <t>979082121.S</t>
  </si>
  <si>
    <t>Vnútrostavenisková doprava sutiny a vybúraných hmôt za každých ďalších 5 m</t>
  </si>
  <si>
    <t>866696000</t>
  </si>
  <si>
    <t>44</t>
  </si>
  <si>
    <t>979089012.S</t>
  </si>
  <si>
    <t>Poplatok za skládku - betón, tehly, dlaždice, obkladačky a keramika  (17 01), ostatné</t>
  </si>
  <si>
    <t>179542060</t>
  </si>
  <si>
    <t>99</t>
  </si>
  <si>
    <t>Presun hmôt HSV</t>
  </si>
  <si>
    <t>45</t>
  </si>
  <si>
    <t>998009001.S</t>
  </si>
  <si>
    <t>Presun hmôt lešenia pre budovy s výškou do 3,5 m</t>
  </si>
  <si>
    <t>-710647550</t>
  </si>
  <si>
    <t>46</t>
  </si>
  <si>
    <t>998009009.S</t>
  </si>
  <si>
    <t>Príplatok za presun hmôt lešenia pre budovy s výškou do 3,5 m, za k.ď. začatých 3,5 m</t>
  </si>
  <si>
    <t>-1443330747</t>
  </si>
  <si>
    <t>47</t>
  </si>
  <si>
    <t>998011002.S</t>
  </si>
  <si>
    <t>Presun hmôt pre budovy (801, 803, 812), zvislá konštr. z tehál, tvárnic, z kovu výšky do 12 m</t>
  </si>
  <si>
    <t>303270104</t>
  </si>
  <si>
    <t>PSV</t>
  </si>
  <si>
    <t>Práce a dodávky PSV</t>
  </si>
  <si>
    <t>711</t>
  </si>
  <si>
    <t>Izolácie proti vode a vlhkosti</t>
  </si>
  <si>
    <t>48</t>
  </si>
  <si>
    <t>711211001.S</t>
  </si>
  <si>
    <t>Jednozlož. hydroizolačná hmota disperzná, náter na vnútorne použitie vodorovná</t>
  </si>
  <si>
    <t>-724773849</t>
  </si>
  <si>
    <t>49</t>
  </si>
  <si>
    <t>711212001.S</t>
  </si>
  <si>
    <t>Jednozlož. hydroizolačná hmota disperzná, náter na vnútorne použitie zvislá</t>
  </si>
  <si>
    <t>-435391236</t>
  </si>
  <si>
    <t>721</t>
  </si>
  <si>
    <t>Zdravotechnika - vnútorná kanalizácia</t>
  </si>
  <si>
    <t>50</t>
  </si>
  <si>
    <t>721100902.S</t>
  </si>
  <si>
    <t>Oprava potrubia hrdlového pretesnenie hrdla odpadového potrubia do DN 100,  -0,00042t</t>
  </si>
  <si>
    <t>-126048110</t>
  </si>
  <si>
    <t>51</t>
  </si>
  <si>
    <t>721100911.S</t>
  </si>
  <si>
    <t>Oprava potrubia hrdlového zazátkovanie hrdla kanalizačného potrubia</t>
  </si>
  <si>
    <t>1598711388</t>
  </si>
  <si>
    <t>52</t>
  </si>
  <si>
    <t>721140915.S</t>
  </si>
  <si>
    <t>Oprava odpadového potrubia liatinového prepojenie doterajšieho potrubia DN 100</t>
  </si>
  <si>
    <t>1199407512</t>
  </si>
  <si>
    <t>53</t>
  </si>
  <si>
    <t>721140925.S</t>
  </si>
  <si>
    <t>Oprava odpadového potrubia liatinového krátenie rúr DN 100</t>
  </si>
  <si>
    <t>474270488</t>
  </si>
  <si>
    <t>54</t>
  </si>
  <si>
    <t>721171106.S</t>
  </si>
  <si>
    <t>Potrubie z PVC - U odpadové ležaté hrdlové D 50 mm</t>
  </si>
  <si>
    <t>1656891527</t>
  </si>
  <si>
    <t>55</t>
  </si>
  <si>
    <t>721171107.S</t>
  </si>
  <si>
    <t>Potrubie z PVC - U odpadové ležaté hrdlové D 75 mm</t>
  </si>
  <si>
    <t>179487462</t>
  </si>
  <si>
    <t>56</t>
  </si>
  <si>
    <t>722110915.S</t>
  </si>
  <si>
    <t>Oprava vodovodného potrubia liatinového prírubového pretesnenie spoja nad 80 do DN 125,  -0,00159t</t>
  </si>
  <si>
    <t>-1726196986</t>
  </si>
  <si>
    <t>57</t>
  </si>
  <si>
    <t>722110925.S</t>
  </si>
  <si>
    <t>Oprava vodovodného potrubia liatinového prírubového prepojenie doterajšieho potrubia DN 100</t>
  </si>
  <si>
    <t>212721618</t>
  </si>
  <si>
    <t>58</t>
  </si>
  <si>
    <t>721194109.S</t>
  </si>
  <si>
    <t>Zriadenie prípojky na potrubí vyvedenie a upevnenie odpadových výpustiek D 110 mm</t>
  </si>
  <si>
    <t>-1751575542</t>
  </si>
  <si>
    <t>59</t>
  </si>
  <si>
    <t>721229023.S</t>
  </si>
  <si>
    <t>Montáž podlahového odtokového žlabu dĺžky 1000 mm pre montáž k stene</t>
  </si>
  <si>
    <t>-1983753184</t>
  </si>
  <si>
    <t>60</t>
  </si>
  <si>
    <t>552240017400.S</t>
  </si>
  <si>
    <t>Žľab sprchový, rozmer 1000x55 mm, integrované priečne spádovanie, stavebná výška 10-32 mm, nerez</t>
  </si>
  <si>
    <t>-1950132549</t>
  </si>
  <si>
    <t>61</t>
  </si>
  <si>
    <t>721290822.S</t>
  </si>
  <si>
    <t>Vnútrostav. premiestnenie vybúraných hmôt vnútor. kanal. vodorovne do 100 m z budov vysokých do 12 m</t>
  </si>
  <si>
    <t>187714606</t>
  </si>
  <si>
    <t>62</t>
  </si>
  <si>
    <t>721300912.S</t>
  </si>
  <si>
    <t>Prečistenie zvislých odpadov v jednom podlaží do DN 200</t>
  </si>
  <si>
    <t>2145803260</t>
  </si>
  <si>
    <t>63</t>
  </si>
  <si>
    <t>721300945.S</t>
  </si>
  <si>
    <t>Prečistenie podlahových vpustov do DN 100</t>
  </si>
  <si>
    <t>-1968291332</t>
  </si>
  <si>
    <t>64</t>
  </si>
  <si>
    <t>998721202.S</t>
  </si>
  <si>
    <t>Presun hmôt pre vnútornú kanalizáciu v objektoch výšky nad 6 do 12 m</t>
  </si>
  <si>
    <t>%</t>
  </si>
  <si>
    <t>6197442</t>
  </si>
  <si>
    <t>722</t>
  </si>
  <si>
    <t>Zdravotechnika - vnútorný vodovod</t>
  </si>
  <si>
    <t>65</t>
  </si>
  <si>
    <t>722130801.S</t>
  </si>
  <si>
    <t>Demontáž potrubia z oceľových rúrok závitových do DN 25,  -0,00213t</t>
  </si>
  <si>
    <t>1022520391</t>
  </si>
  <si>
    <t>66</t>
  </si>
  <si>
    <t>722130913.S</t>
  </si>
  <si>
    <t>Oprava vodovodného potrubia závitového prerezanie oceľovej rúrky do DN 25</t>
  </si>
  <si>
    <t>-1774125952</t>
  </si>
  <si>
    <t>67</t>
  </si>
  <si>
    <t>722131933.S</t>
  </si>
  <si>
    <t>Oprava vodovodného potrubia závitového prepojenie doterajšieho potrubia DN 25</t>
  </si>
  <si>
    <t>533680159</t>
  </si>
  <si>
    <t>68</t>
  </si>
  <si>
    <t>722172921.S</t>
  </si>
  <si>
    <t>Montáž vodovodného plasthliníkového potrubia lisovaním D 26 mm</t>
  </si>
  <si>
    <t>-129739100</t>
  </si>
  <si>
    <t>69</t>
  </si>
  <si>
    <t>286210001900.S</t>
  </si>
  <si>
    <t>Rúra plasthliníková, D 26 mm, 5 m tyče</t>
  </si>
  <si>
    <t>-785040096</t>
  </si>
  <si>
    <t>70</t>
  </si>
  <si>
    <t>722173160.S</t>
  </si>
  <si>
    <t>Montáž plasthliníkového prechodu pre vodu lisovaním D 26 mm</t>
  </si>
  <si>
    <t>928098416</t>
  </si>
  <si>
    <t>71</t>
  </si>
  <si>
    <t>286220023700.S</t>
  </si>
  <si>
    <t>Prechod lisovací pre plasthliníkové potrubia D 26x1"</t>
  </si>
  <si>
    <t>367358821</t>
  </si>
  <si>
    <t>72</t>
  </si>
  <si>
    <t>722190901.S</t>
  </si>
  <si>
    <t>Uzatvorenie alebo otvorenie vodovodného potrubia</t>
  </si>
  <si>
    <t>-804965757</t>
  </si>
  <si>
    <t>73</t>
  </si>
  <si>
    <t>722290822.S</t>
  </si>
  <si>
    <t>Vnútrostav. premiestnenie vybúraných hmôt vnútorný vodovod vodorovne do 100 m z budov vys. do 12 m</t>
  </si>
  <si>
    <t>748620008</t>
  </si>
  <si>
    <t>74</t>
  </si>
  <si>
    <t>998722202.S</t>
  </si>
  <si>
    <t>Presun hmôt pre vnútorný vodovod v objektoch výšky nad 6 do 12 m</t>
  </si>
  <si>
    <t>810992716</t>
  </si>
  <si>
    <t>725</t>
  </si>
  <si>
    <t>Zdravotechnika - zariaďovacie predmety</t>
  </si>
  <si>
    <t>75</t>
  </si>
  <si>
    <t>725190101.S</t>
  </si>
  <si>
    <t>Montáž sanitárnej priečky z HPL dosiek na WC a prezliekacie kabíny/boxy pre vlhké priestory s nerezovým kovaním</t>
  </si>
  <si>
    <t>-237912313</t>
  </si>
  <si>
    <t>76</t>
  </si>
  <si>
    <t>607930001500.S</t>
  </si>
  <si>
    <t>Doska kompaktná z vysokotlakého laminátu (HPL) pre použitie v interiéri vo farbe s bielym jadrom, hrúbky 12 mm</t>
  </si>
  <si>
    <t>-1930821906</t>
  </si>
  <si>
    <t>77</t>
  </si>
  <si>
    <t>725840870.S</t>
  </si>
  <si>
    <t>Demontáž batérie vaňovej, sprchovej nástennej,  -0,00225t</t>
  </si>
  <si>
    <t>158521997</t>
  </si>
  <si>
    <t>78</t>
  </si>
  <si>
    <t>725840873.S</t>
  </si>
  <si>
    <t>Demontáž príslušenstva pre sprchové batérie, držiak na sprchu,  -0,00113t</t>
  </si>
  <si>
    <t>-654892765</t>
  </si>
  <si>
    <t>79</t>
  </si>
  <si>
    <t>80</t>
  </si>
  <si>
    <t>725590812.S</t>
  </si>
  <si>
    <t>Vnútrostaveniskové premiestnenie vybúraných hmôt zariaďovacích predmetov vodorovne do 100 m z budov s výš. do 12 m</t>
  </si>
  <si>
    <t>-1632108874</t>
  </si>
  <si>
    <t>81</t>
  </si>
  <si>
    <t>725849230.S</t>
  </si>
  <si>
    <t>Montáž batérie sprchovej podomietkovej pákovej</t>
  </si>
  <si>
    <t>2050768969</t>
  </si>
  <si>
    <t>82</t>
  </si>
  <si>
    <t>551450003000.S</t>
  </si>
  <si>
    <t>Batéria sprchová podomietková páková</t>
  </si>
  <si>
    <t>859993267</t>
  </si>
  <si>
    <t>83</t>
  </si>
  <si>
    <t>725849301.S</t>
  </si>
  <si>
    <t>Montáž hlavovej sprchy nástennej</t>
  </si>
  <si>
    <t>-1564046613</t>
  </si>
  <si>
    <t>84</t>
  </si>
  <si>
    <t>552260002010.S</t>
  </si>
  <si>
    <t>Sprcha hlavová okrúhla, d 300 mm, pripojenie G1/2", chróm, bez výtokového ramena</t>
  </si>
  <si>
    <t>1200879778</t>
  </si>
  <si>
    <t>85</t>
  </si>
  <si>
    <t>552260002020.S</t>
  </si>
  <si>
    <t>Rameno výtokové pre hlavovú sprchu, bočné, dĺžka 30 cm, pripojenie G1/2", chróm</t>
  </si>
  <si>
    <t>-499337558</t>
  </si>
  <si>
    <t>86</t>
  </si>
  <si>
    <t>725849307.S</t>
  </si>
  <si>
    <t>Montáž ručnej sprchy nástennej</t>
  </si>
  <si>
    <t>-1074219146</t>
  </si>
  <si>
    <t>87</t>
  </si>
  <si>
    <t>552260002050.S</t>
  </si>
  <si>
    <t>Vývod sprchy stenový, pre podomietkové batérie, pripojenie G1/2", chróm</t>
  </si>
  <si>
    <t>1122288012</t>
  </si>
  <si>
    <t>88</t>
  </si>
  <si>
    <t>552260002060.S</t>
  </si>
  <si>
    <t>Sprcha ručná, hadica 150 cm, držiak malý, pripojenie G1/2", chróm</t>
  </si>
  <si>
    <t>-88716677</t>
  </si>
  <si>
    <t>89</t>
  </si>
  <si>
    <t>90</t>
  </si>
  <si>
    <t>91</t>
  </si>
  <si>
    <t>92</t>
  </si>
  <si>
    <t>93</t>
  </si>
  <si>
    <t>998725202.S</t>
  </si>
  <si>
    <t>Presun hmôt pre zariaďovacie predmety v objektoch výšky nad 6 do 12 m</t>
  </si>
  <si>
    <t>578167676</t>
  </si>
  <si>
    <t>733</t>
  </si>
  <si>
    <t>Ústredné kúrenie - rozvodné potrubie</t>
  </si>
  <si>
    <t>94</t>
  </si>
  <si>
    <t>733166156.S</t>
  </si>
  <si>
    <t>Plasthliníkové potrubie v tyčiach pre vykurovanie spájané lisovaním d 25/26 mm</t>
  </si>
  <si>
    <t>447279353</t>
  </si>
  <si>
    <t>95</t>
  </si>
  <si>
    <t>733167163.S</t>
  </si>
  <si>
    <t>Montáž plasthliníkového prechodu lisovaním D 25 mm</t>
  </si>
  <si>
    <t>862795635</t>
  </si>
  <si>
    <t>96</t>
  </si>
  <si>
    <t>198730021500.S</t>
  </si>
  <si>
    <t>Prechod s vnútorným závitom pre plasthliníkové potrubia, 25-Rp 1/2, červený bronz</t>
  </si>
  <si>
    <t>1063666806</t>
  </si>
  <si>
    <t>734</t>
  </si>
  <si>
    <t>Ústredné kúrenie - armatúry</t>
  </si>
  <si>
    <t>97</t>
  </si>
  <si>
    <t>734223230.S</t>
  </si>
  <si>
    <t>Montáž termostatickej hlavice kvapalinovej PN 10 do 110°C so vstavaným snímačom</t>
  </si>
  <si>
    <t>-421938014</t>
  </si>
  <si>
    <t>98</t>
  </si>
  <si>
    <t>551280001400.S</t>
  </si>
  <si>
    <t>Termostatická hlavica kvapalinová so vstavaným snímačom</t>
  </si>
  <si>
    <t>1462392973</t>
  </si>
  <si>
    <t>734261224.S</t>
  </si>
  <si>
    <t>Závitový medzikus Ve 4300 - priamy G 3/4</t>
  </si>
  <si>
    <t>1868707818</t>
  </si>
  <si>
    <t>100</t>
  </si>
  <si>
    <t>734261324.S</t>
  </si>
  <si>
    <t>Závitový medzikus Ve 4301 - rohový G 3/4</t>
  </si>
  <si>
    <t>-2012026286</t>
  </si>
  <si>
    <t>735</t>
  </si>
  <si>
    <t>Ústredné kúrenie - vykurovacie telesá</t>
  </si>
  <si>
    <t>101</t>
  </si>
  <si>
    <t>735151821.S</t>
  </si>
  <si>
    <t>Demontáž vykurovacieho telesa panelového dvojradového stavebnej dĺžky do 1500 mm,  -0,02493t</t>
  </si>
  <si>
    <t>1947323608</t>
  </si>
  <si>
    <t>102</t>
  </si>
  <si>
    <t>735154150.S</t>
  </si>
  <si>
    <t>Montáž vykurovacieho telesa panelového dvojradového výšky 900 mm/ dĺžky 400-600 mm</t>
  </si>
  <si>
    <t>2067709462</t>
  </si>
  <si>
    <t>103</t>
  </si>
  <si>
    <t>484530068000.S</t>
  </si>
  <si>
    <t>Teleso vykurovacie doskové dvojradové oceľové, vxlxhĺ 900x600x100 mm, s bočným pripojením a dvoma konvektormi</t>
  </si>
  <si>
    <t>180068030</t>
  </si>
  <si>
    <t>104</t>
  </si>
  <si>
    <t>735158120.S</t>
  </si>
  <si>
    <t>Vykurovacie telesá panelové dvojradové, tlaková skúška telesa vodou</t>
  </si>
  <si>
    <t>448891001</t>
  </si>
  <si>
    <t>105</t>
  </si>
  <si>
    <t>735890802.S</t>
  </si>
  <si>
    <t>Vnútrostaveniskové premiestnenie vybúraných hmôt vykurovacích telies do 12m</t>
  </si>
  <si>
    <t>-1052040368</t>
  </si>
  <si>
    <t>766</t>
  </si>
  <si>
    <t>Konštrukcie stolárske</t>
  </si>
  <si>
    <t>106</t>
  </si>
  <si>
    <t>766662112.S</t>
  </si>
  <si>
    <t>Montáž dverového krídla otočného jednokrídlového poldrážkového, do existujúcej zárubne, vrátane kovania</t>
  </si>
  <si>
    <t>271795911</t>
  </si>
  <si>
    <t>107</t>
  </si>
  <si>
    <t>549150000600.S</t>
  </si>
  <si>
    <t>Kľučka dverová a rozeta 2x, nehrdzavejúca oceľ, povrch nerez brúsený</t>
  </si>
  <si>
    <t>-533328620</t>
  </si>
  <si>
    <t>108</t>
  </si>
  <si>
    <t>611610000400.S</t>
  </si>
  <si>
    <t>Dvere vnútorné jednokrídlové, šírka 600-900 mm, výplň papierová voština, povrch fólia, plné</t>
  </si>
  <si>
    <t>1423056247</t>
  </si>
  <si>
    <t>771</t>
  </si>
  <si>
    <t>Podlahy z dlaždíc</t>
  </si>
  <si>
    <t>109</t>
  </si>
  <si>
    <t>771578531.S</t>
  </si>
  <si>
    <t>Montáž podláh z dlaždíc keramických veľkoformátových kladených do tmelu flexibilného, nad 2 do 4 ks/m2</t>
  </si>
  <si>
    <t>-501391233</t>
  </si>
  <si>
    <t>110</t>
  </si>
  <si>
    <t>597740002100.S</t>
  </si>
  <si>
    <t>Dlaždice keramické, lxvxhr 598x598x10 mm, gresové neglazované</t>
  </si>
  <si>
    <t>-1806465547</t>
  </si>
  <si>
    <t>111</t>
  </si>
  <si>
    <t>771578551.S</t>
  </si>
  <si>
    <t>Príplatok k montáži podláh z dlaždíc keramických za jednotlivú plochu do 5 m2</t>
  </si>
  <si>
    <t>177363900</t>
  </si>
  <si>
    <t>112</t>
  </si>
  <si>
    <t>771991101.S</t>
  </si>
  <si>
    <t>Zametanie podkladu pred kladením dlažby</t>
  </si>
  <si>
    <t>-1467815324</t>
  </si>
  <si>
    <t>113</t>
  </si>
  <si>
    <t>771991102.S</t>
  </si>
  <si>
    <t>Vysávanie podkladu pred kladením dlažby</t>
  </si>
  <si>
    <t>-1000857427</t>
  </si>
  <si>
    <t>114</t>
  </si>
  <si>
    <t>771991121.S</t>
  </si>
  <si>
    <t>Tmelenie podkladu, úpravy prasklín a nerovností pred kladením dlažby hr. 3 mm</t>
  </si>
  <si>
    <t>2063449740</t>
  </si>
  <si>
    <t>115</t>
  </si>
  <si>
    <t>771991122.S</t>
  </si>
  <si>
    <t>Tmelenie podkladu, stierkovanie vyrovnávacím tmelom pred kladením dlažby lokálne hr. 3 mm</t>
  </si>
  <si>
    <t>-354479300</t>
  </si>
  <si>
    <t>116</t>
  </si>
  <si>
    <t>771991134.S</t>
  </si>
  <si>
    <t>Vyspravenie podkladu nivelačnou stierkou pred kladením dlažby hr. 5 mm</t>
  </si>
  <si>
    <t>-657929346</t>
  </si>
  <si>
    <t>117</t>
  </si>
  <si>
    <t>771991251.S</t>
  </si>
  <si>
    <t>Výplň škáry pre dlažby silikónovým tmelom</t>
  </si>
  <si>
    <t>2140486474</t>
  </si>
  <si>
    <t>118</t>
  </si>
  <si>
    <t>771991252.S</t>
  </si>
  <si>
    <t>Výplň škáry pre dlažby akrylátovým tmelom</t>
  </si>
  <si>
    <t>1434278778</t>
  </si>
  <si>
    <t>119</t>
  </si>
  <si>
    <t>998771202.S</t>
  </si>
  <si>
    <t>Presun hmôt pre podlahy z dlaždíc v objektoch výšky nad 6 do 12 m</t>
  </si>
  <si>
    <t>-1023908979</t>
  </si>
  <si>
    <t>781</t>
  </si>
  <si>
    <t>Obklady</t>
  </si>
  <si>
    <t>120</t>
  </si>
  <si>
    <t>781445217.S</t>
  </si>
  <si>
    <t>Montáž obkladov vnútor. stien z obkladačiek kladených do tmelu flexibilného veľ. 300x600 mm</t>
  </si>
  <si>
    <t>-1466144264</t>
  </si>
  <si>
    <t>121</t>
  </si>
  <si>
    <t>597640001800.S</t>
  </si>
  <si>
    <t>Obkladačky keramické lxvxhr 298x598x10 mm</t>
  </si>
  <si>
    <t>-397965967</t>
  </si>
  <si>
    <t>122</t>
  </si>
  <si>
    <t>781991111.S-R</t>
  </si>
  <si>
    <t>Vykrúženie vyrezanie otvorov do obkladu priemeru do 90 mm</t>
  </si>
  <si>
    <t>-291871095</t>
  </si>
  <si>
    <t>123</t>
  </si>
  <si>
    <t>998781202.S</t>
  </si>
  <si>
    <t>Presun hmôt pre obklady keramické v objektoch výšky nad 6 do 12 m</t>
  </si>
  <si>
    <t>875291946</t>
  </si>
  <si>
    <t>783</t>
  </si>
  <si>
    <t>Nátery</t>
  </si>
  <si>
    <t>124</t>
  </si>
  <si>
    <t>783201812.S</t>
  </si>
  <si>
    <t>Odstránenie starých náterov z kovových stavebných doplnkových konštrukcií oceľovou kefou</t>
  </si>
  <si>
    <t>-678324689</t>
  </si>
  <si>
    <t>125</t>
  </si>
  <si>
    <t>783224900.S</t>
  </si>
  <si>
    <t>Oprava náterov kov.stav.doplnk.konštr. syntetické na vzduchu schnúce jednonásobné s 1x emailovaním - 70μm</t>
  </si>
  <si>
    <t>-673615956</t>
  </si>
  <si>
    <t>784</t>
  </si>
  <si>
    <t>Maľby</t>
  </si>
  <si>
    <t>126</t>
  </si>
  <si>
    <t>784402801.S</t>
  </si>
  <si>
    <t>Odstránenie malieb oškrabaním, výšky do 3,80 m, -0,0003 t</t>
  </si>
  <si>
    <t>1525183463</t>
  </si>
  <si>
    <t>127</t>
  </si>
  <si>
    <t>784410010.S</t>
  </si>
  <si>
    <t>Oblepenie vypínačov, zásuviek páskou výšky do 3,80 m</t>
  </si>
  <si>
    <t>-801839285</t>
  </si>
  <si>
    <t>128</t>
  </si>
  <si>
    <t>784410030.S</t>
  </si>
  <si>
    <t>Oblepenie soklov, stykov, okrajov a iných zariadení, výšky miestnosti do 3,80 m</t>
  </si>
  <si>
    <t>1817876956</t>
  </si>
  <si>
    <t>129</t>
  </si>
  <si>
    <t>784410100.S</t>
  </si>
  <si>
    <t>Penetrovanie jednonásobné jemnozrnných podkladov výšky do 3,80 m</t>
  </si>
  <si>
    <t>-1593168108</t>
  </si>
  <si>
    <t>130</t>
  </si>
  <si>
    <t>784410500.S</t>
  </si>
  <si>
    <t>Prebrúsenie a oprášenie jemnozrnných povrchov výšky do 3,80 m</t>
  </si>
  <si>
    <t>1422774380</t>
  </si>
  <si>
    <t>131</t>
  </si>
  <si>
    <t>784410600.S</t>
  </si>
  <si>
    <t>Vyrovnanie trhlín a nerovností na jemnozrnných povrchoch výšky do 3,80 m</t>
  </si>
  <si>
    <t>1093065698</t>
  </si>
  <si>
    <t>132</t>
  </si>
  <si>
    <t>784418011.S</t>
  </si>
  <si>
    <t>Zakrývanie otvorov, podláh a zariadení fóliou v miestnostiach alebo na schodisku</t>
  </si>
  <si>
    <t>-179412997</t>
  </si>
  <si>
    <t>133</t>
  </si>
  <si>
    <t>784418013.S</t>
  </si>
  <si>
    <t>Zakrývanie podláh a zariadení plachtou v miestnostiach alebo na schodisku</t>
  </si>
  <si>
    <t>1531543396</t>
  </si>
  <si>
    <t>134</t>
  </si>
  <si>
    <t>784430303.S</t>
  </si>
  <si>
    <t>Vyhladenie spojov akrylátovým tmelom dvojnásobné do výšky 3.80 m</t>
  </si>
  <si>
    <t>819614953</t>
  </si>
  <si>
    <t>135</t>
  </si>
  <si>
    <t>784444650.S</t>
  </si>
  <si>
    <t>Maľby fungicídne a antibakteriálne na báze vinylu / latexu ručne nanášané, dvojnásobné základné na jemnozrnný podklad výšky do 3,80 m</t>
  </si>
  <si>
    <t>2092869362</t>
  </si>
  <si>
    <t>Práce a dodávky M</t>
  </si>
  <si>
    <t>21-M</t>
  </si>
  <si>
    <t>Elektromontáže</t>
  </si>
  <si>
    <t>136</t>
  </si>
  <si>
    <t>210201913.S</t>
  </si>
  <si>
    <t>Montáž svietidla interiérového na strop do 5 kg</t>
  </si>
  <si>
    <t>1823999214</t>
  </si>
  <si>
    <t>137</t>
  </si>
  <si>
    <t>210960841.S</t>
  </si>
  <si>
    <t>Demontáž na spätnú montáž - jednopólový spínač - radenie 1, nástenný pre prostredie obyčajné alebo vlhké</t>
  </si>
  <si>
    <t>-1283359881</t>
  </si>
  <si>
    <t>138</t>
  </si>
  <si>
    <t>210964334.S</t>
  </si>
  <si>
    <t>Demontáž na spätnú montáž - svietidla interiérového na strop do 5 kg vrátane odpojenia</t>
  </si>
  <si>
    <t>-436256042</t>
  </si>
  <si>
    <t>02 - Väčšia miestnosť pre sprchy na 1.NP</t>
  </si>
  <si>
    <t>267673292</t>
  </si>
  <si>
    <t>-1089071293</t>
  </si>
  <si>
    <t>1892506600</t>
  </si>
  <si>
    <t>-1095176987</t>
  </si>
  <si>
    <t>-29082915</t>
  </si>
  <si>
    <t>1817977754</t>
  </si>
  <si>
    <t>-1597416807</t>
  </si>
  <si>
    <t>1124411193</t>
  </si>
  <si>
    <t>334336</t>
  </si>
  <si>
    <t>-1552399882</t>
  </si>
  <si>
    <t>-1308983861</t>
  </si>
  <si>
    <t>-1530926967</t>
  </si>
  <si>
    <t>-2047797983</t>
  </si>
  <si>
    <t>-739041783</t>
  </si>
  <si>
    <t>1449067733</t>
  </si>
  <si>
    <t>919940146</t>
  </si>
  <si>
    <t>364367351</t>
  </si>
  <si>
    <t>-1229226471</t>
  </si>
  <si>
    <t>1636705959</t>
  </si>
  <si>
    <t>-800345052</t>
  </si>
  <si>
    <t>-765321480</t>
  </si>
  <si>
    <t>520349924</t>
  </si>
  <si>
    <t>654898956</t>
  </si>
  <si>
    <t>1203795073</t>
  </si>
  <si>
    <t>-1492209294</t>
  </si>
  <si>
    <t>-878536038</t>
  </si>
  <si>
    <t>-1385624941</t>
  </si>
  <si>
    <t>546304590</t>
  </si>
  <si>
    <t>-1478795060</t>
  </si>
  <si>
    <t>257113207</t>
  </si>
  <si>
    <t>-234894445</t>
  </si>
  <si>
    <t>1122710702</t>
  </si>
  <si>
    <t>-398485529</t>
  </si>
  <si>
    <t>-1311176651</t>
  </si>
  <si>
    <t>-273639649</t>
  </si>
  <si>
    <t>-2029087737</t>
  </si>
  <si>
    <t>-353211907</t>
  </si>
  <si>
    <t>-675773637</t>
  </si>
  <si>
    <t>1261104290</t>
  </si>
  <si>
    <t>-1234772138</t>
  </si>
  <si>
    <t>1255244114</t>
  </si>
  <si>
    <t>136595359</t>
  </si>
  <si>
    <t>-1599625449</t>
  </si>
  <si>
    <t>-1674789057</t>
  </si>
  <si>
    <t>-960151630</t>
  </si>
  <si>
    <t>-939878214</t>
  </si>
  <si>
    <t>-1493261006</t>
  </si>
  <si>
    <t>-1686287134</t>
  </si>
  <si>
    <t>-219770173</t>
  </si>
  <si>
    <t>2039203240</t>
  </si>
  <si>
    <t>-1695976489</t>
  </si>
  <si>
    <t>524099656</t>
  </si>
  <si>
    <t>437508894</t>
  </si>
  <si>
    <t>-1689488248</t>
  </si>
  <si>
    <t>1397354363</t>
  </si>
  <si>
    <t>-38701072</t>
  </si>
  <si>
    <t>-1473199416</t>
  </si>
  <si>
    <t>-674268368</t>
  </si>
  <si>
    <t>-760315808</t>
  </si>
  <si>
    <t>-292334126</t>
  </si>
  <si>
    <t>-565934907</t>
  </si>
  <si>
    <t>-1466623685</t>
  </si>
  <si>
    <t>1722485405</t>
  </si>
  <si>
    <t>1091378710</t>
  </si>
  <si>
    <t>1711402811</t>
  </si>
  <si>
    <t>613780332</t>
  </si>
  <si>
    <t>1461244257</t>
  </si>
  <si>
    <t>-1768678736</t>
  </si>
  <si>
    <t>-447101717</t>
  </si>
  <si>
    <t>-1220496292</t>
  </si>
  <si>
    <t>-2068810007</t>
  </si>
  <si>
    <t>1876521169</t>
  </si>
  <si>
    <t>1611779989</t>
  </si>
  <si>
    <t>-1798153212</t>
  </si>
  <si>
    <t>-1509917469</t>
  </si>
  <si>
    <t>1215011422</t>
  </si>
  <si>
    <t>2082745516</t>
  </si>
  <si>
    <t>-548913697</t>
  </si>
  <si>
    <t>-1888160688</t>
  </si>
  <si>
    <t>2037835345</t>
  </si>
  <si>
    <t>1603079763</t>
  </si>
  <si>
    <t>1341271076</t>
  </si>
  <si>
    <t>1495332451</t>
  </si>
  <si>
    <t>-1930985540</t>
  </si>
  <si>
    <t>1755666461</t>
  </si>
  <si>
    <t>385908277</t>
  </si>
  <si>
    <t>252265457</t>
  </si>
  <si>
    <t>2130122237</t>
  </si>
  <si>
    <t>-1107100736</t>
  </si>
  <si>
    <t>898628686</t>
  </si>
  <si>
    <t>735154140.S</t>
  </si>
  <si>
    <t>Montáž vykurovacieho telesa panelového dvojradového výšky 600 mm/ dĺžky 400-600 mm</t>
  </si>
  <si>
    <t>1219038704</t>
  </si>
  <si>
    <t>484530065700.S</t>
  </si>
  <si>
    <t>Teleso vykurovacie doskové dvojradové oceľové, vxlxhĺ 600x600x100 mm, s bočným pripojením a dvoma konvektormi</t>
  </si>
  <si>
    <t>483466201</t>
  </si>
  <si>
    <t>-1505942256</t>
  </si>
  <si>
    <t>993295917</t>
  </si>
  <si>
    <t>1508408188</t>
  </si>
  <si>
    <t>-1706983276</t>
  </si>
  <si>
    <t>-1198410267</t>
  </si>
  <si>
    <t>-603696012</t>
  </si>
  <si>
    <t>-1323316850</t>
  </si>
  <si>
    <t>618535988</t>
  </si>
  <si>
    <t>-703924536</t>
  </si>
  <si>
    <t>-381056342</t>
  </si>
  <si>
    <t>1177664634</t>
  </si>
  <si>
    <t>-1016009338</t>
  </si>
  <si>
    <t>2111630283</t>
  </si>
  <si>
    <t>861634154</t>
  </si>
  <si>
    <t>822483514</t>
  </si>
  <si>
    <t>-1170516404</t>
  </si>
  <si>
    <t>-1352686859</t>
  </si>
  <si>
    <t>781491221.S</t>
  </si>
  <si>
    <t>Montáž kovových profilov pre obklad do tmelu flexibilného - ukončovací/roh steny</t>
  </si>
  <si>
    <t>6105667</t>
  </si>
  <si>
    <t>553650001260.S</t>
  </si>
  <si>
    <t>Profil ukončovací "L" 10 mm hliník prírodný, 2,5 m</t>
  </si>
  <si>
    <t>1128704643</t>
  </si>
  <si>
    <t>781493122.S</t>
  </si>
  <si>
    <t>Montáž plastových dvierok 300x300 mm pri obklade do tmelu flexibilného</t>
  </si>
  <si>
    <t>2093246015</t>
  </si>
  <si>
    <t>283810000108.S</t>
  </si>
  <si>
    <t>Dvierka revízne vaňové plastové, rozmer 300x300 mm</t>
  </si>
  <si>
    <t>-1265434028</t>
  </si>
  <si>
    <t>-1790179539</t>
  </si>
  <si>
    <t>1072028599</t>
  </si>
  <si>
    <t>1314133161</t>
  </si>
  <si>
    <t>662517559</t>
  </si>
  <si>
    <t>-1317427122</t>
  </si>
  <si>
    <t>432829677</t>
  </si>
  <si>
    <t>-1517216072</t>
  </si>
  <si>
    <t>-2031776738</t>
  </si>
  <si>
    <t>1850784639</t>
  </si>
  <si>
    <t>-346819119</t>
  </si>
  <si>
    <t>-236481119</t>
  </si>
  <si>
    <t>1707496120</t>
  </si>
  <si>
    <t>411218551</t>
  </si>
  <si>
    <t>-1011466700</t>
  </si>
  <si>
    <t>1619829414</t>
  </si>
  <si>
    <t>1816334747</t>
  </si>
  <si>
    <t>-1133404372</t>
  </si>
  <si>
    <t>03 - Umyváreň na 1.NP</t>
  </si>
  <si>
    <t>1935437799</t>
  </si>
  <si>
    <t>611460363.S</t>
  </si>
  <si>
    <t>Vnútorná omietka stropov vápennocementová jednovrstvová, hr. 10 mm</t>
  </si>
  <si>
    <t>-883536551</t>
  </si>
  <si>
    <t>-1112877015</t>
  </si>
  <si>
    <t>1376347420</t>
  </si>
  <si>
    <t>1127715368</t>
  </si>
  <si>
    <t>-1017646383</t>
  </si>
  <si>
    <t>612460363.S</t>
  </si>
  <si>
    <t>Vnútorná omietka stien vápennocementová jednovrstvová, hr. 10 mm</t>
  </si>
  <si>
    <t>851306657</t>
  </si>
  <si>
    <t>2050725972</t>
  </si>
  <si>
    <t>868127337</t>
  </si>
  <si>
    <t>871189547</t>
  </si>
  <si>
    <t>1932404449</t>
  </si>
  <si>
    <t>-1828130324</t>
  </si>
  <si>
    <t>1177075377</t>
  </si>
  <si>
    <t>753966661</t>
  </si>
  <si>
    <t>1451450433</t>
  </si>
  <si>
    <t>1016030440</t>
  </si>
  <si>
    <t>-239737150</t>
  </si>
  <si>
    <t>1527167138</t>
  </si>
  <si>
    <t>698408847</t>
  </si>
  <si>
    <t>-866743041</t>
  </si>
  <si>
    <t>978013141.S</t>
  </si>
  <si>
    <t>Otlčenie omietok stien vnútorných vápenných alebo vápennocementových v rozsahu do 30 %,  -0,01000t</t>
  </si>
  <si>
    <t>400375325</t>
  </si>
  <si>
    <t>-1052538400</t>
  </si>
  <si>
    <t>316233493</t>
  </si>
  <si>
    <t>697511690</t>
  </si>
  <si>
    <t>-1446516862</t>
  </si>
  <si>
    <t>-436783748</t>
  </si>
  <si>
    <t>992134723</t>
  </si>
  <si>
    <t>-1066312971</t>
  </si>
  <si>
    <t>451100579</t>
  </si>
  <si>
    <t>-1700941487</t>
  </si>
  <si>
    <t>-117254259</t>
  </si>
  <si>
    <t>-74949272</t>
  </si>
  <si>
    <t>-1837914544</t>
  </si>
  <si>
    <t>631504491</t>
  </si>
  <si>
    <t>1113115567</t>
  </si>
  <si>
    <t>721183803.S</t>
  </si>
  <si>
    <t>Demontáž potrubia z olovených rúr odpadového alebo pripojovacieho do DN 54,  -0,00380 t</t>
  </si>
  <si>
    <t>-374278245</t>
  </si>
  <si>
    <t>721194105.S</t>
  </si>
  <si>
    <t>Zriadenie prípojky na potrubí vyvedenie a upevnenie odpadových výpustiek D 50 mm</t>
  </si>
  <si>
    <t>-1249676331</t>
  </si>
  <si>
    <t>-1540002543</t>
  </si>
  <si>
    <t>-1130446535</t>
  </si>
  <si>
    <t>1473940841</t>
  </si>
  <si>
    <t>-1712857789</t>
  </si>
  <si>
    <t>-667002458</t>
  </si>
  <si>
    <t>-1602994604</t>
  </si>
  <si>
    <t>-1443641406</t>
  </si>
  <si>
    <t>-391534086</t>
  </si>
  <si>
    <t>1484047424</t>
  </si>
  <si>
    <t>1015090582</t>
  </si>
  <si>
    <t>722173184.S</t>
  </si>
  <si>
    <t>Montáž plasthliníkovej nástenky pre vodu lisovaním D 26 mm</t>
  </si>
  <si>
    <t>-1823395216</t>
  </si>
  <si>
    <t>286220050100.S</t>
  </si>
  <si>
    <t>Nástenka lisovacia pre plasthliníkové potrubie D 26x3/4" mm</t>
  </si>
  <si>
    <t>-646789552</t>
  </si>
  <si>
    <t>-777692500</t>
  </si>
  <si>
    <t>722221430.S</t>
  </si>
  <si>
    <t>Montáž pripojovacej sanitárnej flexi hadice G 1/2</t>
  </si>
  <si>
    <t>-622773973</t>
  </si>
  <si>
    <t>552270000400.S</t>
  </si>
  <si>
    <t>Hadica flexi nerezová 1/2", dĺ. 500 mm, priemyselná pripojovacia pre vykurovanie, chladenie, sanitu</t>
  </si>
  <si>
    <t>-1149949441</t>
  </si>
  <si>
    <t>807219997</t>
  </si>
  <si>
    <t>2127192491</t>
  </si>
  <si>
    <t>725210821.S</t>
  </si>
  <si>
    <t>Demontáž umývadiel alebo umývadielok bez výtokovej armatúry,  -0,01946t</t>
  </si>
  <si>
    <t>súb.</t>
  </si>
  <si>
    <t>219993181</t>
  </si>
  <si>
    <t>725219401.S</t>
  </si>
  <si>
    <t>Montáž umývadla keramického na skrutky do muriva, bez výtokovej armatúry</t>
  </si>
  <si>
    <t>-2050013450</t>
  </si>
  <si>
    <t>642110004300.S</t>
  </si>
  <si>
    <t>Umývadlo keramické bežný typ</t>
  </si>
  <si>
    <t>1589578059</t>
  </si>
  <si>
    <t>-1267366037</t>
  </si>
  <si>
    <t>725819401.S</t>
  </si>
  <si>
    <t>Montáž ventilu rohového s pripojovacou rúrkou G 1/2</t>
  </si>
  <si>
    <t>393338050</t>
  </si>
  <si>
    <t>551110020000.S</t>
  </si>
  <si>
    <t>Guľový ventil rohový, 1/2" - 1/2", s filtrom, chrómovaná mosadz</t>
  </si>
  <si>
    <t>-1521156862</t>
  </si>
  <si>
    <t>725820810.S</t>
  </si>
  <si>
    <t>Demontáž batérie drezovej, umývadlovej nástennej,  -0,0026t</t>
  </si>
  <si>
    <t>1647133472</t>
  </si>
  <si>
    <t>725829601.S</t>
  </si>
  <si>
    <t>Montáž batérie umývadlovej a drezovej stojankovej, pákovej alebo klasickej s mechanickým ovládaním</t>
  </si>
  <si>
    <t>1666746910</t>
  </si>
  <si>
    <t>551450003800.S</t>
  </si>
  <si>
    <t>Batéria umývadlová stojanková páková</t>
  </si>
  <si>
    <t>-2079072643</t>
  </si>
  <si>
    <t>725869301.S</t>
  </si>
  <si>
    <t>Montáž zápachovej uzávierky pre zariaďovacie predmety, umývadlovej do D 40 mm</t>
  </si>
  <si>
    <t>775912531</t>
  </si>
  <si>
    <t>551620005600.S</t>
  </si>
  <si>
    <t>Zápachová uzávierka - sifón pre umývadlá DN 50</t>
  </si>
  <si>
    <t>-1694987962</t>
  </si>
  <si>
    <t>47371733</t>
  </si>
  <si>
    <t>700648429</t>
  </si>
  <si>
    <t>-580622916</t>
  </si>
  <si>
    <t>1652464914</t>
  </si>
  <si>
    <t>-1860926595</t>
  </si>
  <si>
    <t>1378363884</t>
  </si>
  <si>
    <t>-1755416982</t>
  </si>
  <si>
    <t>1320290693</t>
  </si>
  <si>
    <t>-1623463095</t>
  </si>
  <si>
    <t>-1496904424</t>
  </si>
  <si>
    <t>-1449823098</t>
  </si>
  <si>
    <t>-1411194407</t>
  </si>
  <si>
    <t>1102883524</t>
  </si>
  <si>
    <t>-705068666</t>
  </si>
  <si>
    <t>1736993719</t>
  </si>
  <si>
    <t>285099492</t>
  </si>
  <si>
    <t>318614038</t>
  </si>
  <si>
    <t>-1489999872</t>
  </si>
  <si>
    <t>-54830581</t>
  </si>
  <si>
    <t>378177132</t>
  </si>
  <si>
    <t>-1849312382</t>
  </si>
  <si>
    <t>428638579</t>
  </si>
  <si>
    <t>1009469854</t>
  </si>
  <si>
    <t>-324619535</t>
  </si>
  <si>
    <t>-1081012038</t>
  </si>
  <si>
    <t>1890669531</t>
  </si>
  <si>
    <t>1920422338</t>
  </si>
  <si>
    <t>1554930662</t>
  </si>
  <si>
    <t>-1101314178</t>
  </si>
  <si>
    <t>906697616</t>
  </si>
  <si>
    <t>-227836029</t>
  </si>
  <si>
    <t>-770737881</t>
  </si>
  <si>
    <t>1974985311</t>
  </si>
  <si>
    <t>-1516436944</t>
  </si>
  <si>
    <t>-1519320213</t>
  </si>
  <si>
    <t>-1247684335</t>
  </si>
  <si>
    <t>-441795742</t>
  </si>
  <si>
    <t>-2031098595</t>
  </si>
  <si>
    <t>1174029650</t>
  </si>
  <si>
    <t>1000878582</t>
  </si>
  <si>
    <t>-211012012</t>
  </si>
  <si>
    <t>96651027</t>
  </si>
  <si>
    <t>1043686392</t>
  </si>
  <si>
    <t>1302000617</t>
  </si>
  <si>
    <t>1743753390</t>
  </si>
  <si>
    <t>-283907735</t>
  </si>
  <si>
    <t>04 - WC na 1.NP</t>
  </si>
  <si>
    <t xml:space="preserve">    763 - Konštrukcie - drevostavby</t>
  </si>
  <si>
    <t>-1704944451</t>
  </si>
  <si>
    <t>-141118510</t>
  </si>
  <si>
    <t>756463693</t>
  </si>
  <si>
    <t>-1613938001</t>
  </si>
  <si>
    <t>-685852319</t>
  </si>
  <si>
    <t>-103692140</t>
  </si>
  <si>
    <t>-586058169</t>
  </si>
  <si>
    <t>226214116</t>
  </si>
  <si>
    <t>-412646473</t>
  </si>
  <si>
    <t>-1798632582</t>
  </si>
  <si>
    <t>618247039</t>
  </si>
  <si>
    <t>506755944</t>
  </si>
  <si>
    <t>-1927229205</t>
  </si>
  <si>
    <t>-480771577</t>
  </si>
  <si>
    <t>162634523</t>
  </si>
  <si>
    <t>-654832212</t>
  </si>
  <si>
    <t>425280110</t>
  </si>
  <si>
    <t>582407307</t>
  </si>
  <si>
    <t>2097455466</t>
  </si>
  <si>
    <t>-1263085253</t>
  </si>
  <si>
    <t>270288795</t>
  </si>
  <si>
    <t>1718136166</t>
  </si>
  <si>
    <t>-1697245419</t>
  </si>
  <si>
    <t>1983354140</t>
  </si>
  <si>
    <t>-612263277</t>
  </si>
  <si>
    <t>88209544</t>
  </si>
  <si>
    <t>-1964780055</t>
  </si>
  <si>
    <t>-427044595</t>
  </si>
  <si>
    <t>1584264435</t>
  </si>
  <si>
    <t>-902184583</t>
  </si>
  <si>
    <t>1382211084</t>
  </si>
  <si>
    <t>-511209616</t>
  </si>
  <si>
    <t>1397712939</t>
  </si>
  <si>
    <t>-2030088599</t>
  </si>
  <si>
    <t>-1434922913</t>
  </si>
  <si>
    <t>721171109.S</t>
  </si>
  <si>
    <t>Potrubie z PVC - U odpadové ležaté hrdlové D 110 mm</t>
  </si>
  <si>
    <t>571165165</t>
  </si>
  <si>
    <t>721183807.S</t>
  </si>
  <si>
    <t>Demontáž potrubia z olovených rúr odpadového alebo pripojovacieho nad DN 54 - DN 114,  -0,00935t</t>
  </si>
  <si>
    <t>2133161569</t>
  </si>
  <si>
    <t>252735778</t>
  </si>
  <si>
    <t>844656035</t>
  </si>
  <si>
    <t>-321584956</t>
  </si>
  <si>
    <t>-1018103358</t>
  </si>
  <si>
    <t>1560677119</t>
  </si>
  <si>
    <t>1366647019</t>
  </si>
  <si>
    <t>-139930073</t>
  </si>
  <si>
    <t>-570866319</t>
  </si>
  <si>
    <t>-416518189</t>
  </si>
  <si>
    <t>-1519831030</t>
  </si>
  <si>
    <t>1702885049</t>
  </si>
  <si>
    <t>-1126838634</t>
  </si>
  <si>
    <t>-1784278454</t>
  </si>
  <si>
    <t>748247041</t>
  </si>
  <si>
    <t>-1830978780</t>
  </si>
  <si>
    <t>552270000500.S</t>
  </si>
  <si>
    <t>Hadica flexi nerezová 1/2", dĺ. 1000 mm, priemyselná pripojovacia pre vykurovanie, chladenie, sanitu</t>
  </si>
  <si>
    <t>-1687111331</t>
  </si>
  <si>
    <t>635602537</t>
  </si>
  <si>
    <t>1607436514</t>
  </si>
  <si>
    <t>725119109.S</t>
  </si>
  <si>
    <t>Montáž tlakového tlačidlového splachovača</t>
  </si>
  <si>
    <t>880774868</t>
  </si>
  <si>
    <t>552380001300.S</t>
  </si>
  <si>
    <t>Ovládacie tlačidlo podomietkové pre dvojité splachovanie</t>
  </si>
  <si>
    <t>1320267150</t>
  </si>
  <si>
    <t>552380001700.S</t>
  </si>
  <si>
    <t>Krycí rámik k tlačidlu podomietkovému pre dvojité splachovanie</t>
  </si>
  <si>
    <t>-1559842328</t>
  </si>
  <si>
    <t>725119410.S</t>
  </si>
  <si>
    <t>Montáž záchodovej misy keramickej zavesenej s rovným odpadom</t>
  </si>
  <si>
    <t>647180399</t>
  </si>
  <si>
    <t>642360000500.S</t>
  </si>
  <si>
    <t>Misa záchodová keramická závesná so splachovacím okruhom</t>
  </si>
  <si>
    <t>-1168739052</t>
  </si>
  <si>
    <t>725149715.S</t>
  </si>
  <si>
    <t>Montáž predstenového systému záchodov do ľahkých stien s kovovou konštrukciou</t>
  </si>
  <si>
    <t>61566063</t>
  </si>
  <si>
    <t>552370000100.S</t>
  </si>
  <si>
    <t>Predstenový systém pre závesné WC so splachovacou podomietkovou nádržou do ľahkých montovaných konštrukcií</t>
  </si>
  <si>
    <t>-342272807</t>
  </si>
  <si>
    <t>725291112.S</t>
  </si>
  <si>
    <t>Montáž záchodového sedadla s poklopom</t>
  </si>
  <si>
    <t>-139504872</t>
  </si>
  <si>
    <t>554330000200.S</t>
  </si>
  <si>
    <t>Záchodové sedadlo plastové s poklopom s automatickým pozvoľným sklápaním</t>
  </si>
  <si>
    <t>410874990</t>
  </si>
  <si>
    <t>-1075030989</t>
  </si>
  <si>
    <t>-876802823</t>
  </si>
  <si>
    <t>-288314716</t>
  </si>
  <si>
    <t>1331006898</t>
  </si>
  <si>
    <t>763</t>
  </si>
  <si>
    <t>Konštrukcie - drevostavby</t>
  </si>
  <si>
    <t>763120011.S</t>
  </si>
  <si>
    <t>Sadrokartónová inštalačná predstena pre sanitárne zariadenia, kca CD+UD, dvojito opláštená doskou impregnovanou H2 2x12,5 mm</t>
  </si>
  <si>
    <t>-1843366998</t>
  </si>
  <si>
    <t>1634792337</t>
  </si>
  <si>
    <t>-962322988</t>
  </si>
  <si>
    <t>-1986056466</t>
  </si>
  <si>
    <t>-1986917886</t>
  </si>
  <si>
    <t>-1055883164</t>
  </si>
  <si>
    <t>1351474639</t>
  </si>
  <si>
    <t>1202516329</t>
  </si>
  <si>
    <t>-1210502546</t>
  </si>
  <si>
    <t>-1694420441</t>
  </si>
  <si>
    <t>287251576</t>
  </si>
  <si>
    <t>-1173999997</t>
  </si>
  <si>
    <t>-1892439435</t>
  </si>
  <si>
    <t>-1830528786</t>
  </si>
  <si>
    <t>-1892453692</t>
  </si>
  <si>
    <t>1247357722</t>
  </si>
  <si>
    <t>1648680543</t>
  </si>
  <si>
    <t>1605664934</t>
  </si>
  <si>
    <t>-1510536039</t>
  </si>
  <si>
    <t>-1917502162</t>
  </si>
  <si>
    <t>-275603330</t>
  </si>
  <si>
    <t>1617068142</t>
  </si>
  <si>
    <t>1826021409</t>
  </si>
  <si>
    <t>-1453879200</t>
  </si>
  <si>
    <t>2113757179</t>
  </si>
  <si>
    <t>747024512</t>
  </si>
  <si>
    <t>683672326</t>
  </si>
  <si>
    <t>-2121278476</t>
  </si>
  <si>
    <t>1622378389</t>
  </si>
  <si>
    <t>-1796802073</t>
  </si>
  <si>
    <t>1273074443</t>
  </si>
  <si>
    <t>1411829070</t>
  </si>
  <si>
    <t>-1151293093</t>
  </si>
  <si>
    <t>-1782832727</t>
  </si>
  <si>
    <t>-928549389</t>
  </si>
  <si>
    <t>840851696</t>
  </si>
  <si>
    <t>05 - Kuchynka na 2.NP</t>
  </si>
  <si>
    <t>158856350</t>
  </si>
  <si>
    <t>975107728</t>
  </si>
  <si>
    <t>1170258319</t>
  </si>
  <si>
    <t>-2113137378</t>
  </si>
  <si>
    <t>1450683885</t>
  </si>
  <si>
    <t>974041212.S-R</t>
  </si>
  <si>
    <t>Rezanie drážky diamantovým kotúčom s očistením</t>
  </si>
  <si>
    <t>566849673</t>
  </si>
  <si>
    <t>1958211165</t>
  </si>
  <si>
    <t>-1745789162</t>
  </si>
  <si>
    <t>-274038922</t>
  </si>
  <si>
    <t>1173844116</t>
  </si>
  <si>
    <t>979011141.S</t>
  </si>
  <si>
    <t>Zvislá doprava sutiny po schodoch ručne, príplatok za každých ďalších 3,5 m</t>
  </si>
  <si>
    <t>-193775333</t>
  </si>
  <si>
    <t>97272978</t>
  </si>
  <si>
    <t>1452948284</t>
  </si>
  <si>
    <t>1970634305</t>
  </si>
  <si>
    <t>933542302</t>
  </si>
  <si>
    <t>771991102.S-R</t>
  </si>
  <si>
    <t>Vysávanie podkladu po prácach</t>
  </si>
  <si>
    <t>126179177</t>
  </si>
  <si>
    <t>-708008442</t>
  </si>
  <si>
    <t>1650077499</t>
  </si>
  <si>
    <t>1818217626</t>
  </si>
  <si>
    <t>-1290619927</t>
  </si>
  <si>
    <t>-1455291817</t>
  </si>
  <si>
    <t>-86652818</t>
  </si>
  <si>
    <t>-746013362</t>
  </si>
  <si>
    <t>1621135596</t>
  </si>
  <si>
    <t>-1836472086</t>
  </si>
  <si>
    <t>-808771218</t>
  </si>
  <si>
    <t>-269646016</t>
  </si>
  <si>
    <t>-1603533792</t>
  </si>
  <si>
    <t>1591095845</t>
  </si>
  <si>
    <t>06 - WC na 2.NP</t>
  </si>
  <si>
    <t>-1367095127</t>
  </si>
  <si>
    <t>968072455.S</t>
  </si>
  <si>
    <t>Vybúranie kovových dverových zárubní plochy do 2 m2,  -0,07600t</t>
  </si>
  <si>
    <t>570639686</t>
  </si>
  <si>
    <t>-2106380963</t>
  </si>
  <si>
    <t>2109427235</t>
  </si>
  <si>
    <t>1622819578</t>
  </si>
  <si>
    <t>787756903</t>
  </si>
  <si>
    <t>1759544601</t>
  </si>
  <si>
    <t>-1314173584</t>
  </si>
  <si>
    <t>-1239750111</t>
  </si>
  <si>
    <t>-1468665627</t>
  </si>
  <si>
    <t>766702111.S</t>
  </si>
  <si>
    <t>Montáž zárubní obložkových pre dvere jednokrídlové</t>
  </si>
  <si>
    <t>-903048736</t>
  </si>
  <si>
    <t>611810002200.S</t>
  </si>
  <si>
    <t>Zárubňa vnútorná obložková, šírka 600-900 mm, výška 1970 mm, DTD doska, povrch fólia, pre stenu hrúbky 60-170 mm, pre jednokrídlové dvere</t>
  </si>
  <si>
    <t>304216067</t>
  </si>
  <si>
    <t>-1130514666</t>
  </si>
  <si>
    <t>07 - Predsieň pred kuchynkou na 2.NP</t>
  </si>
  <si>
    <t>1223978505</t>
  </si>
  <si>
    <t>56369486</t>
  </si>
  <si>
    <t>-1966634188</t>
  </si>
  <si>
    <t>-1973427319</t>
  </si>
  <si>
    <t>-315117727</t>
  </si>
  <si>
    <t>-1778420697</t>
  </si>
  <si>
    <t>1200597313</t>
  </si>
  <si>
    <t>-1573572497</t>
  </si>
  <si>
    <t>1631386535</t>
  </si>
  <si>
    <t>2066802518</t>
  </si>
  <si>
    <t>-436937286</t>
  </si>
  <si>
    <t>1732792014</t>
  </si>
  <si>
    <t>-237074829</t>
  </si>
  <si>
    <t>-1967913774</t>
  </si>
  <si>
    <t>-1774339110</t>
  </si>
  <si>
    <t>-1229454899</t>
  </si>
  <si>
    <t>1852028337</t>
  </si>
  <si>
    <t>1836085280</t>
  </si>
  <si>
    <t>-1012771215</t>
  </si>
  <si>
    <t>764746266</t>
  </si>
  <si>
    <t>-429429296</t>
  </si>
  <si>
    <t>-1562467393</t>
  </si>
  <si>
    <t>1536095501</t>
  </si>
  <si>
    <t>146712285</t>
  </si>
  <si>
    <t>86769672</t>
  </si>
  <si>
    <t>-193173419</t>
  </si>
  <si>
    <t>-2000942079</t>
  </si>
  <si>
    <t>-1160912006</t>
  </si>
  <si>
    <t>-920378404</t>
  </si>
  <si>
    <t>-862033756</t>
  </si>
  <si>
    <t>2104500825</t>
  </si>
  <si>
    <t>208956707</t>
  </si>
  <si>
    <t>-289771047</t>
  </si>
  <si>
    <t>1669626737</t>
  </si>
  <si>
    <t>-1796246755</t>
  </si>
  <si>
    <t>1869158895</t>
  </si>
  <si>
    <t>958812362</t>
  </si>
  <si>
    <t>1918341061</t>
  </si>
  <si>
    <t>2001235977</t>
  </si>
  <si>
    <t>-1595439362</t>
  </si>
  <si>
    <t>-428429425</t>
  </si>
  <si>
    <t>1509893557</t>
  </si>
  <si>
    <t>-1485421023</t>
  </si>
  <si>
    <t>544443769</t>
  </si>
  <si>
    <t>-829451555</t>
  </si>
  <si>
    <t>1409868350</t>
  </si>
  <si>
    <t>-303106272</t>
  </si>
  <si>
    <t>-438778944</t>
  </si>
  <si>
    <t>-1746158964</t>
  </si>
  <si>
    <t>-1154022577</t>
  </si>
  <si>
    <t>-2066225413</t>
  </si>
  <si>
    <t>-657020401</t>
  </si>
  <si>
    <t>72032932</t>
  </si>
  <si>
    <t>215880338</t>
  </si>
  <si>
    <t>-634992629</t>
  </si>
  <si>
    <t>83838449</t>
  </si>
  <si>
    <t>08 - Kuchynka na 3.NP</t>
  </si>
  <si>
    <t xml:space="preserve">    767 - Konštrukcie doplnkové kovové</t>
  </si>
  <si>
    <t>HZS - Hodinové zúčtovacie sadzby</t>
  </si>
  <si>
    <t>1609808428</t>
  </si>
  <si>
    <t>916123151</t>
  </si>
  <si>
    <t>1546939181</t>
  </si>
  <si>
    <t>-1727052276</t>
  </si>
  <si>
    <t>1221018917</t>
  </si>
  <si>
    <t>-1905974073</t>
  </si>
  <si>
    <t>-67642952</t>
  </si>
  <si>
    <t>939157420</t>
  </si>
  <si>
    <t>-228522752</t>
  </si>
  <si>
    <t>-1058218353</t>
  </si>
  <si>
    <t>-1825127565</t>
  </si>
  <si>
    <t>-511939651</t>
  </si>
  <si>
    <t>-1290157643</t>
  </si>
  <si>
    <t>1054109306</t>
  </si>
  <si>
    <t>-355660094</t>
  </si>
  <si>
    <t>-483601647</t>
  </si>
  <si>
    <t>1520062114</t>
  </si>
  <si>
    <t>1057609486</t>
  </si>
  <si>
    <t>-2106907616</t>
  </si>
  <si>
    <t>-1526707181</t>
  </si>
  <si>
    <t>-1170147635</t>
  </si>
  <si>
    <t>1628959484</t>
  </si>
  <si>
    <t>-926957455</t>
  </si>
  <si>
    <t>22864469</t>
  </si>
  <si>
    <t>1914286957</t>
  </si>
  <si>
    <t>-1018893186</t>
  </si>
  <si>
    <t>1439290442</t>
  </si>
  <si>
    <t>-653482884</t>
  </si>
  <si>
    <t>-1677472023</t>
  </si>
  <si>
    <t>1397322493</t>
  </si>
  <si>
    <t>-525411828</t>
  </si>
  <si>
    <t>1064722762</t>
  </si>
  <si>
    <t>1659146208</t>
  </si>
  <si>
    <t>-1324360168</t>
  </si>
  <si>
    <t>1846676947</t>
  </si>
  <si>
    <t>-1451315963</t>
  </si>
  <si>
    <t>1846867574</t>
  </si>
  <si>
    <t>1797863476</t>
  </si>
  <si>
    <t>-1171232481</t>
  </si>
  <si>
    <t>-363756940</t>
  </si>
  <si>
    <t>-464411936</t>
  </si>
  <si>
    <t>1660184157</t>
  </si>
  <si>
    <t>767</t>
  </si>
  <si>
    <t>Konštrukcie doplnkové kovové</t>
  </si>
  <si>
    <t>767871557.S</t>
  </si>
  <si>
    <t>Montáž objímky pre montáž potrubia do steny alebo stropu D 192-204 mm</t>
  </si>
  <si>
    <t>923752390</t>
  </si>
  <si>
    <t>286710009000.S</t>
  </si>
  <si>
    <t>Potrubná objímka pozinkovaná, rozsah upínania D 192-204 mm, M8/M10, EPDM izolant</t>
  </si>
  <si>
    <t>276267044</t>
  </si>
  <si>
    <t>767995400.S</t>
  </si>
  <si>
    <t>Výroba doplnku stavebného atypického o hmotnosti od 20,01 do 300 kg stupňa zložitosti 5</t>
  </si>
  <si>
    <t>-1473879954</t>
  </si>
  <si>
    <t>137110000500.S</t>
  </si>
  <si>
    <t>Plech oceľový tenký hr. 1,50 mm, ozn. 10 004.0, podľa EN S185</t>
  </si>
  <si>
    <t>-1520109075</t>
  </si>
  <si>
    <t>998767202.S</t>
  </si>
  <si>
    <t>Presun hmôt pre kovové stavebné doplnkové konštrukcie v objektoch výšky nad 6 do 12 m</t>
  </si>
  <si>
    <t>-1201071620</t>
  </si>
  <si>
    <t>-2107405372</t>
  </si>
  <si>
    <t>-615764301</t>
  </si>
  <si>
    <t>-548436583</t>
  </si>
  <si>
    <t>1915802610</t>
  </si>
  <si>
    <t>-1806205413</t>
  </si>
  <si>
    <t>783225400.S</t>
  </si>
  <si>
    <t>Nátery kov.stav.doplnk.konštr. syntet. na vzduchu schnúce dvojnás.1x email a tmelením - 105µm</t>
  </si>
  <si>
    <t>-1571360391</t>
  </si>
  <si>
    <t>-1261985461</t>
  </si>
  <si>
    <t>-1065181683</t>
  </si>
  <si>
    <t>1980564305</t>
  </si>
  <si>
    <t>-1387822789</t>
  </si>
  <si>
    <t>196959138</t>
  </si>
  <si>
    <t>-1239877671</t>
  </si>
  <si>
    <t>128905184</t>
  </si>
  <si>
    <t>-1841243200</t>
  </si>
  <si>
    <t>HZS</t>
  </si>
  <si>
    <t>Hodinové zúčtovacie sadzby</t>
  </si>
  <si>
    <t>HZS000113.S</t>
  </si>
  <si>
    <t>Stavebno montážne práce náročné ucelené - odborné, tvorivé remeselné (Tr. 3) v rozsahu viac ako 8 hodín</t>
  </si>
  <si>
    <t>hod</t>
  </si>
  <si>
    <t>512</t>
  </si>
  <si>
    <t>-1146668168</t>
  </si>
  <si>
    <t>VRN - Vedľajšie rozpočtové náklady</t>
  </si>
  <si>
    <t>VRN - Investičné náklady neobsiahnuté v cenách</t>
  </si>
  <si>
    <t>979081111.S</t>
  </si>
  <si>
    <t>Odvoz sutiny a vybúraných hmôt na skládku do 1 km</t>
  </si>
  <si>
    <t>-1327606867</t>
  </si>
  <si>
    <t>979081121.S</t>
  </si>
  <si>
    <t>Odvoz sutiny a vybúraných hmôt na skládku za každý ďalší 1 km</t>
  </si>
  <si>
    <t>2075024320</t>
  </si>
  <si>
    <t>979089712.S</t>
  </si>
  <si>
    <t>Prenájom kontajneru 5 m3</t>
  </si>
  <si>
    <t>-603304284</t>
  </si>
  <si>
    <t>Investičné náklady neobsiahnuté v cenách</t>
  </si>
  <si>
    <t>000800013.S-R</t>
  </si>
  <si>
    <t>Vplyv pracovného prostredia - prevádzka investora a vplyv prostredia prestávky v práci</t>
  </si>
  <si>
    <t>1024</t>
  </si>
  <si>
    <t>-2015930123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</si>
</sst>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color rgb="FF969696"/>
      <name val="Arial CE"/>
      <family val="2"/>
      <charset val="238"/>
    </font>
    <font>
      <b/>
      <sz val="8"/>
      <color rgb="FF969696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tabSelected="1" workbookViewId="0">
      <selection activeCell="R9" sqref="R9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94" t="s">
        <v>5</v>
      </c>
      <c r="AS2" s="195"/>
      <c r="AT2" s="195"/>
      <c r="AU2" s="195"/>
      <c r="AV2" s="195"/>
      <c r="AW2" s="195"/>
      <c r="AX2" s="195"/>
      <c r="AY2" s="195"/>
      <c r="AZ2" s="195"/>
      <c r="BA2" s="195"/>
      <c r="BB2" s="195"/>
      <c r="BC2" s="195"/>
      <c r="BD2" s="195"/>
      <c r="BE2" s="195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04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R5" s="16"/>
      <c r="BE5" s="201" t="s">
        <v>13</v>
      </c>
      <c r="BS5" s="13" t="s">
        <v>6</v>
      </c>
    </row>
    <row r="6" spans="1:74" ht="36.950000000000003" customHeight="1" x14ac:dyDescent="0.2">
      <c r="B6" s="16"/>
      <c r="D6" s="22" t="s">
        <v>14</v>
      </c>
      <c r="K6" s="205" t="s">
        <v>15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R6" s="16"/>
      <c r="BE6" s="202"/>
      <c r="BS6" s="13" t="s">
        <v>6</v>
      </c>
    </row>
    <row r="7" spans="1:74" ht="12" customHeight="1" x14ac:dyDescent="0.2">
      <c r="B7" s="16"/>
      <c r="D7" s="23" t="s">
        <v>16</v>
      </c>
      <c r="K7" s="21" t="s">
        <v>1</v>
      </c>
      <c r="AK7" s="23" t="s">
        <v>17</v>
      </c>
      <c r="AN7" s="21" t="s">
        <v>1</v>
      </c>
      <c r="AR7" s="16"/>
      <c r="BE7" s="202"/>
      <c r="BS7" s="13" t="s">
        <v>6</v>
      </c>
    </row>
    <row r="8" spans="1:74" ht="12" customHeight="1" x14ac:dyDescent="0.2">
      <c r="B8" s="16"/>
      <c r="D8" s="23" t="s">
        <v>18</v>
      </c>
      <c r="K8" s="21" t="s">
        <v>19</v>
      </c>
      <c r="AK8" s="23" t="s">
        <v>20</v>
      </c>
      <c r="AN8" s="24" t="s">
        <v>21</v>
      </c>
      <c r="AR8" s="16"/>
      <c r="BE8" s="202"/>
      <c r="BS8" s="13" t="s">
        <v>6</v>
      </c>
    </row>
    <row r="9" spans="1:74" ht="14.45" customHeight="1" x14ac:dyDescent="0.2">
      <c r="B9" s="16"/>
      <c r="AR9" s="16"/>
      <c r="BE9" s="202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1</v>
      </c>
      <c r="AR10" s="16"/>
      <c r="BE10" s="202"/>
      <c r="BS10" s="13" t="s">
        <v>6</v>
      </c>
    </row>
    <row r="11" spans="1:74" ht="18.399999999999999" customHeight="1" x14ac:dyDescent="0.2">
      <c r="B11" s="16"/>
      <c r="E11" s="21" t="s">
        <v>19</v>
      </c>
      <c r="AK11" s="23" t="s">
        <v>24</v>
      </c>
      <c r="AN11" s="21" t="s">
        <v>1</v>
      </c>
      <c r="AR11" s="16"/>
      <c r="BE11" s="202"/>
      <c r="BS11" s="13" t="s">
        <v>6</v>
      </c>
    </row>
    <row r="12" spans="1:74" ht="6.95" customHeight="1" x14ac:dyDescent="0.2">
      <c r="B12" s="16"/>
      <c r="AR12" s="16"/>
      <c r="BE12" s="202"/>
      <c r="BS12" s="13" t="s">
        <v>6</v>
      </c>
    </row>
    <row r="13" spans="1:74" ht="12" customHeight="1" x14ac:dyDescent="0.2">
      <c r="B13" s="16"/>
      <c r="D13" s="23" t="s">
        <v>25</v>
      </c>
      <c r="AK13" s="23" t="s">
        <v>23</v>
      </c>
      <c r="AN13" s="25" t="s">
        <v>26</v>
      </c>
      <c r="AR13" s="16"/>
      <c r="BE13" s="202"/>
      <c r="BS13" s="13" t="s">
        <v>6</v>
      </c>
    </row>
    <row r="14" spans="1:74" ht="12.75" x14ac:dyDescent="0.2">
      <c r="B14" s="16"/>
      <c r="E14" s="206" t="s">
        <v>26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3" t="s">
        <v>24</v>
      </c>
      <c r="AN14" s="25" t="s">
        <v>26</v>
      </c>
      <c r="AR14" s="16"/>
      <c r="BE14" s="202"/>
      <c r="BS14" s="13" t="s">
        <v>6</v>
      </c>
    </row>
    <row r="15" spans="1:74" ht="6.95" customHeight="1" x14ac:dyDescent="0.2">
      <c r="B15" s="16"/>
      <c r="AR15" s="16"/>
      <c r="BE15" s="202"/>
      <c r="BS15" s="13" t="s">
        <v>3</v>
      </c>
    </row>
    <row r="16" spans="1:74" ht="12" customHeight="1" x14ac:dyDescent="0.2">
      <c r="B16" s="16"/>
      <c r="D16" s="23" t="s">
        <v>27</v>
      </c>
      <c r="AK16" s="23" t="s">
        <v>23</v>
      </c>
      <c r="AN16" s="21" t="s">
        <v>1</v>
      </c>
      <c r="AR16" s="16"/>
      <c r="BE16" s="202"/>
      <c r="BS16" s="13" t="s">
        <v>3</v>
      </c>
    </row>
    <row r="17" spans="2:71" ht="18.399999999999999" customHeight="1" x14ac:dyDescent="0.2">
      <c r="B17" s="16"/>
      <c r="E17" s="21" t="s">
        <v>19</v>
      </c>
      <c r="AK17" s="23" t="s">
        <v>24</v>
      </c>
      <c r="AN17" s="21" t="s">
        <v>1</v>
      </c>
      <c r="AR17" s="16"/>
      <c r="BE17" s="202"/>
      <c r="BS17" s="13" t="s">
        <v>3</v>
      </c>
    </row>
    <row r="18" spans="2:71" ht="6.95" customHeight="1" x14ac:dyDescent="0.2">
      <c r="B18" s="16"/>
      <c r="AR18" s="16"/>
      <c r="BE18" s="202"/>
      <c r="BS18" s="13" t="s">
        <v>6</v>
      </c>
    </row>
    <row r="19" spans="2:71" ht="12" customHeight="1" x14ac:dyDescent="0.2">
      <c r="B19" s="16"/>
      <c r="D19" s="23" t="s">
        <v>28</v>
      </c>
      <c r="AK19" s="23" t="s">
        <v>23</v>
      </c>
      <c r="AN19" s="21" t="s">
        <v>1</v>
      </c>
      <c r="AR19" s="16"/>
      <c r="BE19" s="202"/>
      <c r="BS19" s="13" t="s">
        <v>6</v>
      </c>
    </row>
    <row r="20" spans="2:71" ht="18.399999999999999" customHeight="1" x14ac:dyDescent="0.2">
      <c r="B20" s="16"/>
      <c r="E20" s="21" t="s">
        <v>19</v>
      </c>
      <c r="AK20" s="23" t="s">
        <v>24</v>
      </c>
      <c r="AN20" s="21" t="s">
        <v>1</v>
      </c>
      <c r="AR20" s="16"/>
      <c r="BE20" s="202"/>
      <c r="BS20" s="13" t="s">
        <v>29</v>
      </c>
    </row>
    <row r="21" spans="2:71" ht="6.95" customHeight="1" x14ac:dyDescent="0.2">
      <c r="B21" s="16"/>
      <c r="AR21" s="16"/>
      <c r="BE21" s="202"/>
    </row>
    <row r="22" spans="2:71" ht="12" customHeight="1" x14ac:dyDescent="0.2">
      <c r="B22" s="16"/>
      <c r="D22" s="23" t="s">
        <v>30</v>
      </c>
      <c r="AR22" s="16"/>
      <c r="BE22" s="202"/>
    </row>
    <row r="23" spans="2:71" ht="16.5" customHeight="1" x14ac:dyDescent="0.2">
      <c r="B23" s="16"/>
      <c r="E23" s="208" t="s">
        <v>1</v>
      </c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R23" s="16"/>
      <c r="BE23" s="202"/>
    </row>
    <row r="24" spans="2:71" ht="6.95" customHeight="1" x14ac:dyDescent="0.2">
      <c r="B24" s="16"/>
      <c r="AR24" s="16"/>
      <c r="BE24" s="202"/>
    </row>
    <row r="25" spans="2:71" ht="6.95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2"/>
    </row>
    <row r="26" spans="2:71" s="1" customFormat="1" ht="25.9" customHeight="1" x14ac:dyDescent="0.2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1">
        <f>ROUND(AG94,2)</f>
        <v>0</v>
      </c>
      <c r="AL26" s="192"/>
      <c r="AM26" s="192"/>
      <c r="AN26" s="192"/>
      <c r="AO26" s="192"/>
      <c r="AR26" s="28"/>
      <c r="BE26" s="202"/>
    </row>
    <row r="27" spans="2:71" s="1" customFormat="1" ht="6.95" customHeight="1" x14ac:dyDescent="0.2">
      <c r="B27" s="28"/>
      <c r="AR27" s="28"/>
      <c r="BE27" s="202"/>
    </row>
    <row r="28" spans="2:71" s="1" customFormat="1" ht="12.75" x14ac:dyDescent="0.2">
      <c r="B28" s="28"/>
      <c r="L28" s="193" t="s">
        <v>32</v>
      </c>
      <c r="M28" s="193"/>
      <c r="N28" s="193"/>
      <c r="O28" s="193"/>
      <c r="P28" s="193"/>
      <c r="W28" s="193" t="s">
        <v>33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34</v>
      </c>
      <c r="AL28" s="193"/>
      <c r="AM28" s="193"/>
      <c r="AN28" s="193"/>
      <c r="AO28" s="193"/>
      <c r="AR28" s="28"/>
      <c r="BE28" s="202"/>
    </row>
    <row r="29" spans="2:71" s="2" customFormat="1" ht="14.45" customHeight="1" x14ac:dyDescent="0.2">
      <c r="B29" s="32"/>
      <c r="D29" s="23" t="s">
        <v>35</v>
      </c>
      <c r="F29" s="33" t="s">
        <v>36</v>
      </c>
      <c r="L29" s="185">
        <v>0.23</v>
      </c>
      <c r="M29" s="184"/>
      <c r="N29" s="184"/>
      <c r="O29" s="184"/>
      <c r="P29" s="184"/>
      <c r="Q29" s="34"/>
      <c r="R29" s="34"/>
      <c r="S29" s="34"/>
      <c r="T29" s="34"/>
      <c r="U29" s="34"/>
      <c r="V29" s="3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F29" s="34"/>
      <c r="AG29" s="34"/>
      <c r="AH29" s="34"/>
      <c r="AI29" s="34"/>
      <c r="AJ29" s="34"/>
      <c r="AK29" s="183">
        <f>ROUND(AV94, 2)</f>
        <v>0</v>
      </c>
      <c r="AL29" s="184"/>
      <c r="AM29" s="184"/>
      <c r="AN29" s="184"/>
      <c r="AO29" s="184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3"/>
    </row>
    <row r="30" spans="2:71" s="2" customFormat="1" ht="14.45" customHeight="1" x14ac:dyDescent="0.2">
      <c r="B30" s="32"/>
      <c r="F30" s="33" t="s">
        <v>37</v>
      </c>
      <c r="L30" s="185">
        <v>0.23</v>
      </c>
      <c r="M30" s="184"/>
      <c r="N30" s="184"/>
      <c r="O30" s="184"/>
      <c r="P30" s="184"/>
      <c r="Q30" s="34"/>
      <c r="R30" s="34"/>
      <c r="S30" s="34"/>
      <c r="T30" s="34"/>
      <c r="U30" s="34"/>
      <c r="V30" s="3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F30" s="34"/>
      <c r="AG30" s="34"/>
      <c r="AH30" s="34"/>
      <c r="AI30" s="34"/>
      <c r="AJ30" s="34"/>
      <c r="AK30" s="183">
        <f>ROUND(AW94, 2)</f>
        <v>0</v>
      </c>
      <c r="AL30" s="184"/>
      <c r="AM30" s="184"/>
      <c r="AN30" s="184"/>
      <c r="AO30" s="184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03"/>
    </row>
    <row r="31" spans="2:71" s="2" customFormat="1" ht="14.45" hidden="1" customHeight="1" x14ac:dyDescent="0.2">
      <c r="B31" s="32"/>
      <c r="F31" s="23" t="s">
        <v>38</v>
      </c>
      <c r="L31" s="186">
        <v>0.23</v>
      </c>
      <c r="M31" s="187"/>
      <c r="N31" s="187"/>
      <c r="O31" s="187"/>
      <c r="P31" s="187"/>
      <c r="W31" s="200">
        <f>ROUND(BB94,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200">
        <v>0</v>
      </c>
      <c r="AL31" s="187"/>
      <c r="AM31" s="187"/>
      <c r="AN31" s="187"/>
      <c r="AO31" s="187"/>
      <c r="AR31" s="32"/>
      <c r="BE31" s="203"/>
    </row>
    <row r="32" spans="2:71" s="2" customFormat="1" ht="14.45" hidden="1" customHeight="1" x14ac:dyDescent="0.2">
      <c r="B32" s="32"/>
      <c r="F32" s="23" t="s">
        <v>39</v>
      </c>
      <c r="L32" s="186">
        <v>0.23</v>
      </c>
      <c r="M32" s="187"/>
      <c r="N32" s="187"/>
      <c r="O32" s="187"/>
      <c r="P32" s="187"/>
      <c r="W32" s="200">
        <f>ROUND(BC94,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200">
        <v>0</v>
      </c>
      <c r="AL32" s="187"/>
      <c r="AM32" s="187"/>
      <c r="AN32" s="187"/>
      <c r="AO32" s="187"/>
      <c r="AR32" s="32"/>
      <c r="BE32" s="203"/>
    </row>
    <row r="33" spans="2:57" s="2" customFormat="1" ht="14.45" hidden="1" customHeight="1" x14ac:dyDescent="0.2">
      <c r="B33" s="32"/>
      <c r="F33" s="33" t="s">
        <v>40</v>
      </c>
      <c r="L33" s="185">
        <v>0</v>
      </c>
      <c r="M33" s="184"/>
      <c r="N33" s="184"/>
      <c r="O33" s="184"/>
      <c r="P33" s="184"/>
      <c r="Q33" s="34"/>
      <c r="R33" s="34"/>
      <c r="S33" s="34"/>
      <c r="T33" s="34"/>
      <c r="U33" s="34"/>
      <c r="V33" s="3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F33" s="34"/>
      <c r="AG33" s="34"/>
      <c r="AH33" s="34"/>
      <c r="AI33" s="34"/>
      <c r="AJ33" s="34"/>
      <c r="AK33" s="183">
        <v>0</v>
      </c>
      <c r="AL33" s="184"/>
      <c r="AM33" s="184"/>
      <c r="AN33" s="184"/>
      <c r="AO33" s="184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3"/>
    </row>
    <row r="34" spans="2:57" s="1" customFormat="1" ht="6.95" customHeight="1" x14ac:dyDescent="0.2">
      <c r="B34" s="28"/>
      <c r="AR34" s="28"/>
      <c r="BE34" s="202"/>
    </row>
    <row r="35" spans="2:57" s="1" customFormat="1" ht="25.9" customHeight="1" x14ac:dyDescent="0.2">
      <c r="B35" s="28"/>
      <c r="C35" s="36"/>
      <c r="D35" s="37" t="s">
        <v>41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42</v>
      </c>
      <c r="U35" s="38"/>
      <c r="V35" s="38"/>
      <c r="W35" s="38"/>
      <c r="X35" s="199" t="s">
        <v>43</v>
      </c>
      <c r="Y35" s="197"/>
      <c r="Z35" s="197"/>
      <c r="AA35" s="197"/>
      <c r="AB35" s="197"/>
      <c r="AC35" s="38"/>
      <c r="AD35" s="38"/>
      <c r="AE35" s="38"/>
      <c r="AF35" s="38"/>
      <c r="AG35" s="38"/>
      <c r="AH35" s="38"/>
      <c r="AI35" s="38"/>
      <c r="AJ35" s="38"/>
      <c r="AK35" s="196">
        <f>SUM(AK26:AK33)</f>
        <v>0</v>
      </c>
      <c r="AL35" s="197"/>
      <c r="AM35" s="197"/>
      <c r="AN35" s="197"/>
      <c r="AO35" s="198"/>
      <c r="AP35" s="36"/>
      <c r="AQ35" s="36"/>
      <c r="AR35" s="28"/>
    </row>
    <row r="36" spans="2:57" s="1" customFormat="1" ht="6.95" customHeight="1" x14ac:dyDescent="0.2">
      <c r="B36" s="28"/>
      <c r="AR36" s="28"/>
    </row>
    <row r="37" spans="2:57" s="1" customFormat="1" ht="14.45" customHeight="1" x14ac:dyDescent="0.2">
      <c r="B37" s="28"/>
      <c r="AR37" s="28"/>
    </row>
    <row r="38" spans="2:57" ht="14.45" customHeight="1" x14ac:dyDescent="0.2">
      <c r="B38" s="16"/>
      <c r="AR38" s="16"/>
    </row>
    <row r="39" spans="2:57" ht="14.45" customHeight="1" x14ac:dyDescent="0.2">
      <c r="B39" s="16"/>
      <c r="AR39" s="16"/>
    </row>
    <row r="40" spans="2:57" ht="14.45" customHeight="1" x14ac:dyDescent="0.2">
      <c r="B40" s="16"/>
      <c r="AR40" s="16"/>
    </row>
    <row r="41" spans="2:57" ht="14.45" customHeight="1" x14ac:dyDescent="0.2">
      <c r="B41" s="16"/>
      <c r="AR41" s="16"/>
    </row>
    <row r="42" spans="2:57" ht="14.45" customHeight="1" x14ac:dyDescent="0.2">
      <c r="B42" s="16"/>
      <c r="AR42" s="16"/>
    </row>
    <row r="43" spans="2:57" ht="14.45" customHeight="1" x14ac:dyDescent="0.2">
      <c r="B43" s="16"/>
      <c r="AR43" s="16"/>
    </row>
    <row r="44" spans="2:57" ht="14.45" customHeight="1" x14ac:dyDescent="0.2">
      <c r="B44" s="16"/>
      <c r="AR44" s="16"/>
    </row>
    <row r="45" spans="2:57" ht="14.45" customHeight="1" x14ac:dyDescent="0.2">
      <c r="B45" s="16"/>
      <c r="AR45" s="16"/>
    </row>
    <row r="46" spans="2:57" ht="14.45" customHeight="1" x14ac:dyDescent="0.2">
      <c r="B46" s="16"/>
      <c r="AR46" s="16"/>
    </row>
    <row r="47" spans="2:57" ht="14.45" customHeight="1" x14ac:dyDescent="0.2">
      <c r="B47" s="16"/>
      <c r="AR47" s="16"/>
    </row>
    <row r="48" spans="2:57" ht="14.45" customHeight="1" x14ac:dyDescent="0.2">
      <c r="B48" s="16"/>
      <c r="AR48" s="16"/>
    </row>
    <row r="49" spans="2:44" s="1" customFormat="1" ht="14.45" customHeight="1" x14ac:dyDescent="0.2">
      <c r="B49" s="28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8"/>
      <c r="D60" s="42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46</v>
      </c>
      <c r="AI60" s="30"/>
      <c r="AJ60" s="30"/>
      <c r="AK60" s="30"/>
      <c r="AL60" s="30"/>
      <c r="AM60" s="42" t="s">
        <v>47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8"/>
      <c r="D64" s="40" t="s">
        <v>48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49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8"/>
      <c r="D75" s="42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46</v>
      </c>
      <c r="AI75" s="30"/>
      <c r="AJ75" s="30"/>
      <c r="AK75" s="30"/>
      <c r="AL75" s="30"/>
      <c r="AM75" s="42" t="s">
        <v>47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 x14ac:dyDescent="0.2">
      <c r="B82" s="28"/>
      <c r="C82" s="17" t="s">
        <v>50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7"/>
      <c r="C84" s="23" t="s">
        <v>12</v>
      </c>
      <c r="L84" s="3">
        <f>K5</f>
        <v>0</v>
      </c>
      <c r="AR84" s="47"/>
    </row>
    <row r="85" spans="1:91" s="4" customFormat="1" ht="36.950000000000003" customHeight="1" x14ac:dyDescent="0.2">
      <c r="B85" s="48"/>
      <c r="C85" s="49" t="s">
        <v>14</v>
      </c>
      <c r="L85" s="188" t="str">
        <f>K6</f>
        <v>MHTH - Stavebné úpravy miestností v budove na KVP v Košiciach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8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3" t="s">
        <v>18</v>
      </c>
      <c r="L87" s="50" t="str">
        <f>IF(K8="","",K8)</f>
        <v xml:space="preserve"> </v>
      </c>
      <c r="AI87" s="23" t="s">
        <v>20</v>
      </c>
      <c r="AM87" s="190" t="str">
        <f>IF(AN8= "","",AN8)</f>
        <v>18. 9. 2025</v>
      </c>
      <c r="AN87" s="190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3" t="s">
        <v>22</v>
      </c>
      <c r="L89" s="3" t="str">
        <f>IF(E11= "","",E11)</f>
        <v xml:space="preserve"> </v>
      </c>
      <c r="AI89" s="23" t="s">
        <v>27</v>
      </c>
      <c r="AM89" s="171" t="str">
        <f>IF(E17="","",E17)</f>
        <v xml:space="preserve"> </v>
      </c>
      <c r="AN89" s="172"/>
      <c r="AO89" s="172"/>
      <c r="AP89" s="172"/>
      <c r="AR89" s="28"/>
      <c r="AS89" s="167" t="s">
        <v>51</v>
      </c>
      <c r="AT89" s="168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 x14ac:dyDescent="0.2">
      <c r="B90" s="28"/>
      <c r="C90" s="23" t="s">
        <v>25</v>
      </c>
      <c r="L90" s="3" t="str">
        <f>IF(E14= "Vyplň údaj","",E14)</f>
        <v/>
      </c>
      <c r="AI90" s="23" t="s">
        <v>28</v>
      </c>
      <c r="AM90" s="171" t="str">
        <f>IF(E20="","",E20)</f>
        <v xml:space="preserve"> </v>
      </c>
      <c r="AN90" s="172"/>
      <c r="AO90" s="172"/>
      <c r="AP90" s="172"/>
      <c r="AR90" s="28"/>
      <c r="AS90" s="169"/>
      <c r="AT90" s="170"/>
      <c r="BD90" s="55"/>
    </row>
    <row r="91" spans="1:91" s="1" customFormat="1" ht="10.9" customHeight="1" x14ac:dyDescent="0.2">
      <c r="B91" s="28"/>
      <c r="AR91" s="28"/>
      <c r="AS91" s="169"/>
      <c r="AT91" s="170"/>
      <c r="BD91" s="55"/>
    </row>
    <row r="92" spans="1:91" s="1" customFormat="1" ht="29.25" customHeight="1" x14ac:dyDescent="0.2">
      <c r="B92" s="28"/>
      <c r="C92" s="173" t="s">
        <v>52</v>
      </c>
      <c r="D92" s="174"/>
      <c r="E92" s="174"/>
      <c r="F92" s="174"/>
      <c r="G92" s="174"/>
      <c r="H92" s="56"/>
      <c r="I92" s="176" t="s">
        <v>53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5" t="s">
        <v>54</v>
      </c>
      <c r="AH92" s="174"/>
      <c r="AI92" s="174"/>
      <c r="AJ92" s="174"/>
      <c r="AK92" s="174"/>
      <c r="AL92" s="174"/>
      <c r="AM92" s="174"/>
      <c r="AN92" s="176" t="s">
        <v>55</v>
      </c>
      <c r="AO92" s="174"/>
      <c r="AP92" s="177"/>
      <c r="AQ92" s="57" t="s">
        <v>56</v>
      </c>
      <c r="AR92" s="28"/>
      <c r="AS92" s="58" t="s">
        <v>57</v>
      </c>
      <c r="AT92" s="59" t="s">
        <v>58</v>
      </c>
      <c r="AU92" s="59" t="s">
        <v>59</v>
      </c>
      <c r="AV92" s="59" t="s">
        <v>60</v>
      </c>
      <c r="AW92" s="59" t="s">
        <v>61</v>
      </c>
      <c r="AX92" s="59" t="s">
        <v>62</v>
      </c>
      <c r="AY92" s="59" t="s">
        <v>63</v>
      </c>
      <c r="AZ92" s="59" t="s">
        <v>64</v>
      </c>
      <c r="BA92" s="59" t="s">
        <v>65</v>
      </c>
      <c r="BB92" s="59" t="s">
        <v>66</v>
      </c>
      <c r="BC92" s="59" t="s">
        <v>67</v>
      </c>
      <c r="BD92" s="60" t="s">
        <v>68</v>
      </c>
    </row>
    <row r="93" spans="1:91" s="1" customFormat="1" ht="10.9" customHeight="1" x14ac:dyDescent="0.2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 x14ac:dyDescent="0.2">
      <c r="B94" s="62"/>
      <c r="C94" s="63" t="s">
        <v>69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1">
        <f>ROUND(SUM(AG95:AG103),2)</f>
        <v>0</v>
      </c>
      <c r="AH94" s="181"/>
      <c r="AI94" s="181"/>
      <c r="AJ94" s="181"/>
      <c r="AK94" s="181"/>
      <c r="AL94" s="181"/>
      <c r="AM94" s="181"/>
      <c r="AN94" s="182">
        <f t="shared" ref="AN94:AN103" si="0">SUM(AG94,AT94)</f>
        <v>0</v>
      </c>
      <c r="AO94" s="182"/>
      <c r="AP94" s="182"/>
      <c r="AQ94" s="66" t="s">
        <v>1</v>
      </c>
      <c r="AR94" s="62"/>
      <c r="AS94" s="67">
        <f>ROUND(SUM(AS95:AS103),2)</f>
        <v>0</v>
      </c>
      <c r="AT94" s="68">
        <f t="shared" ref="AT94:AT103" si="1">ROUND(SUM(AV94:AW94),2)</f>
        <v>0</v>
      </c>
      <c r="AU94" s="69">
        <f>ROUND(SUM(AU95:AU103),5)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ROUND(SUM(AZ95:AZ103),2)</f>
        <v>0</v>
      </c>
      <c r="BA94" s="68">
        <f>ROUND(SUM(BA95:BA103),2)</f>
        <v>0</v>
      </c>
      <c r="BB94" s="68">
        <f>ROUND(SUM(BB95:BB103),2)</f>
        <v>0</v>
      </c>
      <c r="BC94" s="68">
        <f>ROUND(SUM(BC95:BC103),2)</f>
        <v>0</v>
      </c>
      <c r="BD94" s="70">
        <f>ROUND(SUM(BD95:BD103),2)</f>
        <v>0</v>
      </c>
      <c r="BS94" s="71" t="s">
        <v>70</v>
      </c>
      <c r="BT94" s="71" t="s">
        <v>71</v>
      </c>
      <c r="BU94" s="72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1" s="6" customFormat="1" ht="24.75" customHeight="1" x14ac:dyDescent="0.2">
      <c r="A95" s="73" t="s">
        <v>75</v>
      </c>
      <c r="B95" s="74"/>
      <c r="C95" s="75"/>
      <c r="D95" s="178" t="s">
        <v>76</v>
      </c>
      <c r="E95" s="178"/>
      <c r="F95" s="178"/>
      <c r="G95" s="178"/>
      <c r="H95" s="178"/>
      <c r="I95" s="76"/>
      <c r="J95" s="178" t="s">
        <v>77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9">
        <f>'01 - Menšia miestnosť pre...'!J30</f>
        <v>0</v>
      </c>
      <c r="AH95" s="180"/>
      <c r="AI95" s="180"/>
      <c r="AJ95" s="180"/>
      <c r="AK95" s="180"/>
      <c r="AL95" s="180"/>
      <c r="AM95" s="180"/>
      <c r="AN95" s="179">
        <f t="shared" si="0"/>
        <v>0</v>
      </c>
      <c r="AO95" s="180"/>
      <c r="AP95" s="180"/>
      <c r="AQ95" s="77" t="s">
        <v>78</v>
      </c>
      <c r="AR95" s="74"/>
      <c r="AS95" s="78">
        <v>0</v>
      </c>
      <c r="AT95" s="79">
        <f t="shared" si="1"/>
        <v>0</v>
      </c>
      <c r="AU95" s="80">
        <f>'01 - Menšia miestnosť pre...'!P136</f>
        <v>0</v>
      </c>
      <c r="AV95" s="79">
        <f>'01 - Menšia miestnosť pre...'!J33</f>
        <v>0</v>
      </c>
      <c r="AW95" s="79">
        <f>'01 - Menšia miestnosť pre...'!J34</f>
        <v>0</v>
      </c>
      <c r="AX95" s="79">
        <f>'01 - Menšia miestnosť pre...'!J35</f>
        <v>0</v>
      </c>
      <c r="AY95" s="79">
        <f>'01 - Menšia miestnosť pre...'!J36</f>
        <v>0</v>
      </c>
      <c r="AZ95" s="79">
        <f>'01 - Menšia miestnosť pre...'!F33</f>
        <v>0</v>
      </c>
      <c r="BA95" s="79">
        <f>'01 - Menšia miestnosť pre...'!F34</f>
        <v>0</v>
      </c>
      <c r="BB95" s="79">
        <f>'01 - Menšia miestnosť pre...'!F35</f>
        <v>0</v>
      </c>
      <c r="BC95" s="79">
        <f>'01 - Menšia miestnosť pre...'!F36</f>
        <v>0</v>
      </c>
      <c r="BD95" s="81">
        <f>'01 - Menšia miestnosť pre...'!F37</f>
        <v>0</v>
      </c>
      <c r="BT95" s="82" t="s">
        <v>79</v>
      </c>
      <c r="BV95" s="82" t="s">
        <v>73</v>
      </c>
      <c r="BW95" s="82" t="s">
        <v>80</v>
      </c>
      <c r="BX95" s="82" t="s">
        <v>4</v>
      </c>
      <c r="CL95" s="82" t="s">
        <v>1</v>
      </c>
      <c r="CM95" s="82" t="s">
        <v>79</v>
      </c>
    </row>
    <row r="96" spans="1:91" s="6" customFormat="1" ht="16.5" customHeight="1" x14ac:dyDescent="0.2">
      <c r="A96" s="73" t="s">
        <v>75</v>
      </c>
      <c r="B96" s="74"/>
      <c r="C96" s="75"/>
      <c r="D96" s="178" t="s">
        <v>81</v>
      </c>
      <c r="E96" s="178"/>
      <c r="F96" s="178"/>
      <c r="G96" s="178"/>
      <c r="H96" s="178"/>
      <c r="I96" s="76"/>
      <c r="J96" s="178" t="s">
        <v>82</v>
      </c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9">
        <f>'02 - Väčšia miestnosť pre...'!J30</f>
        <v>0</v>
      </c>
      <c r="AH96" s="180"/>
      <c r="AI96" s="180"/>
      <c r="AJ96" s="180"/>
      <c r="AK96" s="180"/>
      <c r="AL96" s="180"/>
      <c r="AM96" s="180"/>
      <c r="AN96" s="179">
        <f t="shared" si="0"/>
        <v>0</v>
      </c>
      <c r="AO96" s="180"/>
      <c r="AP96" s="180"/>
      <c r="AQ96" s="77" t="s">
        <v>78</v>
      </c>
      <c r="AR96" s="74"/>
      <c r="AS96" s="78">
        <v>0</v>
      </c>
      <c r="AT96" s="79">
        <f t="shared" si="1"/>
        <v>0</v>
      </c>
      <c r="AU96" s="80">
        <f>'02 - Väčšia miestnosť pre...'!P136</f>
        <v>0</v>
      </c>
      <c r="AV96" s="79">
        <f>'02 - Väčšia miestnosť pre...'!J33</f>
        <v>0</v>
      </c>
      <c r="AW96" s="79">
        <f>'02 - Väčšia miestnosť pre...'!J34</f>
        <v>0</v>
      </c>
      <c r="AX96" s="79">
        <f>'02 - Väčšia miestnosť pre...'!J35</f>
        <v>0</v>
      </c>
      <c r="AY96" s="79">
        <f>'02 - Väčšia miestnosť pre...'!J36</f>
        <v>0</v>
      </c>
      <c r="AZ96" s="79">
        <f>'02 - Väčšia miestnosť pre...'!F33</f>
        <v>0</v>
      </c>
      <c r="BA96" s="79">
        <f>'02 - Väčšia miestnosť pre...'!F34</f>
        <v>0</v>
      </c>
      <c r="BB96" s="79">
        <f>'02 - Väčšia miestnosť pre...'!F35</f>
        <v>0</v>
      </c>
      <c r="BC96" s="79">
        <f>'02 - Väčšia miestnosť pre...'!F36</f>
        <v>0</v>
      </c>
      <c r="BD96" s="81">
        <f>'02 - Väčšia miestnosť pre...'!F37</f>
        <v>0</v>
      </c>
      <c r="BT96" s="82" t="s">
        <v>79</v>
      </c>
      <c r="BV96" s="82" t="s">
        <v>73</v>
      </c>
      <c r="BW96" s="82" t="s">
        <v>83</v>
      </c>
      <c r="BX96" s="82" t="s">
        <v>4</v>
      </c>
      <c r="CL96" s="82" t="s">
        <v>1</v>
      </c>
      <c r="CM96" s="82" t="s">
        <v>79</v>
      </c>
    </row>
    <row r="97" spans="1:91" s="6" customFormat="1" ht="16.5" customHeight="1" x14ac:dyDescent="0.2">
      <c r="A97" s="73" t="s">
        <v>75</v>
      </c>
      <c r="B97" s="74"/>
      <c r="C97" s="75"/>
      <c r="D97" s="178" t="s">
        <v>84</v>
      </c>
      <c r="E97" s="178"/>
      <c r="F97" s="178"/>
      <c r="G97" s="178"/>
      <c r="H97" s="178"/>
      <c r="I97" s="76"/>
      <c r="J97" s="178" t="s">
        <v>85</v>
      </c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9">
        <f>'03 - Umyváreň na 1.NP'!J30</f>
        <v>0</v>
      </c>
      <c r="AH97" s="180"/>
      <c r="AI97" s="180"/>
      <c r="AJ97" s="180"/>
      <c r="AK97" s="180"/>
      <c r="AL97" s="180"/>
      <c r="AM97" s="180"/>
      <c r="AN97" s="179">
        <f t="shared" si="0"/>
        <v>0</v>
      </c>
      <c r="AO97" s="180"/>
      <c r="AP97" s="180"/>
      <c r="AQ97" s="77" t="s">
        <v>78</v>
      </c>
      <c r="AR97" s="74"/>
      <c r="AS97" s="78">
        <v>0</v>
      </c>
      <c r="AT97" s="79">
        <f t="shared" si="1"/>
        <v>0</v>
      </c>
      <c r="AU97" s="80">
        <f>'03 - Umyváreň na 1.NP'!P135</f>
        <v>0</v>
      </c>
      <c r="AV97" s="79">
        <f>'03 - Umyváreň na 1.NP'!J33</f>
        <v>0</v>
      </c>
      <c r="AW97" s="79">
        <f>'03 - Umyváreň na 1.NP'!J34</f>
        <v>0</v>
      </c>
      <c r="AX97" s="79">
        <f>'03 - Umyváreň na 1.NP'!J35</f>
        <v>0</v>
      </c>
      <c r="AY97" s="79">
        <f>'03 - Umyváreň na 1.NP'!J36</f>
        <v>0</v>
      </c>
      <c r="AZ97" s="79">
        <f>'03 - Umyváreň na 1.NP'!F33</f>
        <v>0</v>
      </c>
      <c r="BA97" s="79">
        <f>'03 - Umyváreň na 1.NP'!F34</f>
        <v>0</v>
      </c>
      <c r="BB97" s="79">
        <f>'03 - Umyváreň na 1.NP'!F35</f>
        <v>0</v>
      </c>
      <c r="BC97" s="79">
        <f>'03 - Umyváreň na 1.NP'!F36</f>
        <v>0</v>
      </c>
      <c r="BD97" s="81">
        <f>'03 - Umyváreň na 1.NP'!F37</f>
        <v>0</v>
      </c>
      <c r="BT97" s="82" t="s">
        <v>79</v>
      </c>
      <c r="BV97" s="82" t="s">
        <v>73</v>
      </c>
      <c r="BW97" s="82" t="s">
        <v>86</v>
      </c>
      <c r="BX97" s="82" t="s">
        <v>4</v>
      </c>
      <c r="CL97" s="82" t="s">
        <v>1</v>
      </c>
      <c r="CM97" s="82" t="s">
        <v>79</v>
      </c>
    </row>
    <row r="98" spans="1:91" s="6" customFormat="1" ht="16.5" customHeight="1" x14ac:dyDescent="0.2">
      <c r="A98" s="73" t="s">
        <v>75</v>
      </c>
      <c r="B98" s="74"/>
      <c r="C98" s="75"/>
      <c r="D98" s="178" t="s">
        <v>87</v>
      </c>
      <c r="E98" s="178"/>
      <c r="F98" s="178"/>
      <c r="G98" s="178"/>
      <c r="H98" s="178"/>
      <c r="I98" s="76"/>
      <c r="J98" s="178" t="s">
        <v>88</v>
      </c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9">
        <f>'04 - WC na 1.NP'!J30</f>
        <v>0</v>
      </c>
      <c r="AH98" s="180"/>
      <c r="AI98" s="180"/>
      <c r="AJ98" s="180"/>
      <c r="AK98" s="180"/>
      <c r="AL98" s="180"/>
      <c r="AM98" s="180"/>
      <c r="AN98" s="179">
        <f t="shared" si="0"/>
        <v>0</v>
      </c>
      <c r="AO98" s="180"/>
      <c r="AP98" s="180"/>
      <c r="AQ98" s="77" t="s">
        <v>78</v>
      </c>
      <c r="AR98" s="74"/>
      <c r="AS98" s="78">
        <v>0</v>
      </c>
      <c r="AT98" s="79">
        <f t="shared" si="1"/>
        <v>0</v>
      </c>
      <c r="AU98" s="80">
        <f>'04 - WC na 1.NP'!P133</f>
        <v>0</v>
      </c>
      <c r="AV98" s="79">
        <f>'04 - WC na 1.NP'!J33</f>
        <v>0</v>
      </c>
      <c r="AW98" s="79">
        <f>'04 - WC na 1.NP'!J34</f>
        <v>0</v>
      </c>
      <c r="AX98" s="79">
        <f>'04 - WC na 1.NP'!J35</f>
        <v>0</v>
      </c>
      <c r="AY98" s="79">
        <f>'04 - WC na 1.NP'!J36</f>
        <v>0</v>
      </c>
      <c r="AZ98" s="79">
        <f>'04 - WC na 1.NP'!F33</f>
        <v>0</v>
      </c>
      <c r="BA98" s="79">
        <f>'04 - WC na 1.NP'!F34</f>
        <v>0</v>
      </c>
      <c r="BB98" s="79">
        <f>'04 - WC na 1.NP'!F35</f>
        <v>0</v>
      </c>
      <c r="BC98" s="79">
        <f>'04 - WC na 1.NP'!F36</f>
        <v>0</v>
      </c>
      <c r="BD98" s="81">
        <f>'04 - WC na 1.NP'!F37</f>
        <v>0</v>
      </c>
      <c r="BT98" s="82" t="s">
        <v>79</v>
      </c>
      <c r="BV98" s="82" t="s">
        <v>73</v>
      </c>
      <c r="BW98" s="82" t="s">
        <v>89</v>
      </c>
      <c r="BX98" s="82" t="s">
        <v>4</v>
      </c>
      <c r="CL98" s="82" t="s">
        <v>1</v>
      </c>
      <c r="CM98" s="82" t="s">
        <v>79</v>
      </c>
    </row>
    <row r="99" spans="1:91" s="6" customFormat="1" ht="16.5" customHeight="1" x14ac:dyDescent="0.2">
      <c r="A99" s="73" t="s">
        <v>75</v>
      </c>
      <c r="B99" s="74"/>
      <c r="C99" s="75"/>
      <c r="D99" s="178" t="s">
        <v>90</v>
      </c>
      <c r="E99" s="178"/>
      <c r="F99" s="178"/>
      <c r="G99" s="178"/>
      <c r="H99" s="178"/>
      <c r="I99" s="76"/>
      <c r="J99" s="178" t="s">
        <v>91</v>
      </c>
      <c r="K99" s="178"/>
      <c r="L99" s="178"/>
      <c r="M99" s="178"/>
      <c r="N99" s="178"/>
      <c r="O99" s="178"/>
      <c r="P99" s="178"/>
      <c r="Q99" s="178"/>
      <c r="R99" s="178"/>
      <c r="S99" s="178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9">
        <f>'05 - Kuchynka na 2.NP'!J30</f>
        <v>0</v>
      </c>
      <c r="AH99" s="180"/>
      <c r="AI99" s="180"/>
      <c r="AJ99" s="180"/>
      <c r="AK99" s="180"/>
      <c r="AL99" s="180"/>
      <c r="AM99" s="180"/>
      <c r="AN99" s="179">
        <f t="shared" si="0"/>
        <v>0</v>
      </c>
      <c r="AO99" s="180"/>
      <c r="AP99" s="180"/>
      <c r="AQ99" s="77" t="s">
        <v>78</v>
      </c>
      <c r="AR99" s="74"/>
      <c r="AS99" s="78">
        <v>0</v>
      </c>
      <c r="AT99" s="79">
        <f t="shared" si="1"/>
        <v>0</v>
      </c>
      <c r="AU99" s="80">
        <f>'05 - Kuchynka na 2.NP'!P126</f>
        <v>0</v>
      </c>
      <c r="AV99" s="79">
        <f>'05 - Kuchynka na 2.NP'!J33</f>
        <v>0</v>
      </c>
      <c r="AW99" s="79">
        <f>'05 - Kuchynka na 2.NP'!J34</f>
        <v>0</v>
      </c>
      <c r="AX99" s="79">
        <f>'05 - Kuchynka na 2.NP'!J35</f>
        <v>0</v>
      </c>
      <c r="AY99" s="79">
        <f>'05 - Kuchynka na 2.NP'!J36</f>
        <v>0</v>
      </c>
      <c r="AZ99" s="79">
        <f>'05 - Kuchynka na 2.NP'!F33</f>
        <v>0</v>
      </c>
      <c r="BA99" s="79">
        <f>'05 - Kuchynka na 2.NP'!F34</f>
        <v>0</v>
      </c>
      <c r="BB99" s="79">
        <f>'05 - Kuchynka na 2.NP'!F35</f>
        <v>0</v>
      </c>
      <c r="BC99" s="79">
        <f>'05 - Kuchynka na 2.NP'!F36</f>
        <v>0</v>
      </c>
      <c r="BD99" s="81">
        <f>'05 - Kuchynka na 2.NP'!F37</f>
        <v>0</v>
      </c>
      <c r="BT99" s="82" t="s">
        <v>79</v>
      </c>
      <c r="BV99" s="82" t="s">
        <v>73</v>
      </c>
      <c r="BW99" s="82" t="s">
        <v>92</v>
      </c>
      <c r="BX99" s="82" t="s">
        <v>4</v>
      </c>
      <c r="CL99" s="82" t="s">
        <v>1</v>
      </c>
      <c r="CM99" s="82" t="s">
        <v>79</v>
      </c>
    </row>
    <row r="100" spans="1:91" s="6" customFormat="1" ht="16.5" customHeight="1" x14ac:dyDescent="0.2">
      <c r="A100" s="73" t="s">
        <v>75</v>
      </c>
      <c r="B100" s="74"/>
      <c r="C100" s="75"/>
      <c r="D100" s="178" t="s">
        <v>93</v>
      </c>
      <c r="E100" s="178"/>
      <c r="F100" s="178"/>
      <c r="G100" s="178"/>
      <c r="H100" s="178"/>
      <c r="I100" s="76"/>
      <c r="J100" s="178" t="s">
        <v>94</v>
      </c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9">
        <f>'06 - WC na 2.NP'!J30</f>
        <v>0</v>
      </c>
      <c r="AH100" s="180"/>
      <c r="AI100" s="180"/>
      <c r="AJ100" s="180"/>
      <c r="AK100" s="180"/>
      <c r="AL100" s="180"/>
      <c r="AM100" s="180"/>
      <c r="AN100" s="179">
        <f t="shared" si="0"/>
        <v>0</v>
      </c>
      <c r="AO100" s="180"/>
      <c r="AP100" s="180"/>
      <c r="AQ100" s="77" t="s">
        <v>78</v>
      </c>
      <c r="AR100" s="74"/>
      <c r="AS100" s="78">
        <v>0</v>
      </c>
      <c r="AT100" s="79">
        <f t="shared" si="1"/>
        <v>0</v>
      </c>
      <c r="AU100" s="80">
        <f>'06 - WC na 2.NP'!P121</f>
        <v>0</v>
      </c>
      <c r="AV100" s="79">
        <f>'06 - WC na 2.NP'!J33</f>
        <v>0</v>
      </c>
      <c r="AW100" s="79">
        <f>'06 - WC na 2.NP'!J34</f>
        <v>0</v>
      </c>
      <c r="AX100" s="79">
        <f>'06 - WC na 2.NP'!J35</f>
        <v>0</v>
      </c>
      <c r="AY100" s="79">
        <f>'06 - WC na 2.NP'!J36</f>
        <v>0</v>
      </c>
      <c r="AZ100" s="79">
        <f>'06 - WC na 2.NP'!F33</f>
        <v>0</v>
      </c>
      <c r="BA100" s="79">
        <f>'06 - WC na 2.NP'!F34</f>
        <v>0</v>
      </c>
      <c r="BB100" s="79">
        <f>'06 - WC na 2.NP'!F35</f>
        <v>0</v>
      </c>
      <c r="BC100" s="79">
        <f>'06 - WC na 2.NP'!F36</f>
        <v>0</v>
      </c>
      <c r="BD100" s="81">
        <f>'06 - WC na 2.NP'!F37</f>
        <v>0</v>
      </c>
      <c r="BT100" s="82" t="s">
        <v>79</v>
      </c>
      <c r="BV100" s="82" t="s">
        <v>73</v>
      </c>
      <c r="BW100" s="82" t="s">
        <v>95</v>
      </c>
      <c r="BX100" s="82" t="s">
        <v>4</v>
      </c>
      <c r="CL100" s="82" t="s">
        <v>1</v>
      </c>
      <c r="CM100" s="82" t="s">
        <v>79</v>
      </c>
    </row>
    <row r="101" spans="1:91" s="6" customFormat="1" ht="16.5" customHeight="1" x14ac:dyDescent="0.2">
      <c r="A101" s="73" t="s">
        <v>75</v>
      </c>
      <c r="B101" s="74"/>
      <c r="C101" s="75"/>
      <c r="D101" s="178" t="s">
        <v>96</v>
      </c>
      <c r="E101" s="178"/>
      <c r="F101" s="178"/>
      <c r="G101" s="178"/>
      <c r="H101" s="178"/>
      <c r="I101" s="76"/>
      <c r="J101" s="178" t="s">
        <v>97</v>
      </c>
      <c r="K101" s="178"/>
      <c r="L101" s="178"/>
      <c r="M101" s="178"/>
      <c r="N101" s="178"/>
      <c r="O101" s="178"/>
      <c r="P101" s="178"/>
      <c r="Q101" s="178"/>
      <c r="R101" s="178"/>
      <c r="S101" s="178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9">
        <f>'07 - Predsieň pred kuchyn...'!J30</f>
        <v>0</v>
      </c>
      <c r="AH101" s="180"/>
      <c r="AI101" s="180"/>
      <c r="AJ101" s="180"/>
      <c r="AK101" s="180"/>
      <c r="AL101" s="180"/>
      <c r="AM101" s="180"/>
      <c r="AN101" s="179">
        <f t="shared" si="0"/>
        <v>0</v>
      </c>
      <c r="AO101" s="180"/>
      <c r="AP101" s="180"/>
      <c r="AQ101" s="77" t="s">
        <v>78</v>
      </c>
      <c r="AR101" s="74"/>
      <c r="AS101" s="78">
        <v>0</v>
      </c>
      <c r="AT101" s="79">
        <f t="shared" si="1"/>
        <v>0</v>
      </c>
      <c r="AU101" s="80">
        <f>'07 - Predsieň pred kuchyn...'!P127</f>
        <v>0</v>
      </c>
      <c r="AV101" s="79">
        <f>'07 - Predsieň pred kuchyn...'!J33</f>
        <v>0</v>
      </c>
      <c r="AW101" s="79">
        <f>'07 - Predsieň pred kuchyn...'!J34</f>
        <v>0</v>
      </c>
      <c r="AX101" s="79">
        <f>'07 - Predsieň pred kuchyn...'!J35</f>
        <v>0</v>
      </c>
      <c r="AY101" s="79">
        <f>'07 - Predsieň pred kuchyn...'!J36</f>
        <v>0</v>
      </c>
      <c r="AZ101" s="79">
        <f>'07 - Predsieň pred kuchyn...'!F33</f>
        <v>0</v>
      </c>
      <c r="BA101" s="79">
        <f>'07 - Predsieň pred kuchyn...'!F34</f>
        <v>0</v>
      </c>
      <c r="BB101" s="79">
        <f>'07 - Predsieň pred kuchyn...'!F35</f>
        <v>0</v>
      </c>
      <c r="BC101" s="79">
        <f>'07 - Predsieň pred kuchyn...'!F36</f>
        <v>0</v>
      </c>
      <c r="BD101" s="81">
        <f>'07 - Predsieň pred kuchyn...'!F37</f>
        <v>0</v>
      </c>
      <c r="BT101" s="82" t="s">
        <v>79</v>
      </c>
      <c r="BV101" s="82" t="s">
        <v>73</v>
      </c>
      <c r="BW101" s="82" t="s">
        <v>98</v>
      </c>
      <c r="BX101" s="82" t="s">
        <v>4</v>
      </c>
      <c r="CL101" s="82" t="s">
        <v>1</v>
      </c>
      <c r="CM101" s="82" t="s">
        <v>79</v>
      </c>
    </row>
    <row r="102" spans="1:91" s="6" customFormat="1" ht="16.5" customHeight="1" x14ac:dyDescent="0.2">
      <c r="A102" s="73" t="s">
        <v>75</v>
      </c>
      <c r="B102" s="74"/>
      <c r="C102" s="75"/>
      <c r="D102" s="178" t="s">
        <v>99</v>
      </c>
      <c r="E102" s="178"/>
      <c r="F102" s="178"/>
      <c r="G102" s="178"/>
      <c r="H102" s="178"/>
      <c r="I102" s="76"/>
      <c r="J102" s="178" t="s">
        <v>100</v>
      </c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9">
        <f>'08 - Kuchynka na 3.NP'!J30</f>
        <v>0</v>
      </c>
      <c r="AH102" s="180"/>
      <c r="AI102" s="180"/>
      <c r="AJ102" s="180"/>
      <c r="AK102" s="180"/>
      <c r="AL102" s="180"/>
      <c r="AM102" s="180"/>
      <c r="AN102" s="179">
        <f t="shared" si="0"/>
        <v>0</v>
      </c>
      <c r="AO102" s="180"/>
      <c r="AP102" s="180"/>
      <c r="AQ102" s="77" t="s">
        <v>78</v>
      </c>
      <c r="AR102" s="74"/>
      <c r="AS102" s="78">
        <v>0</v>
      </c>
      <c r="AT102" s="79">
        <f t="shared" si="1"/>
        <v>0</v>
      </c>
      <c r="AU102" s="80">
        <f>'08 - Kuchynka na 3.NP'!P130</f>
        <v>0</v>
      </c>
      <c r="AV102" s="79">
        <f>'08 - Kuchynka na 3.NP'!J33</f>
        <v>0</v>
      </c>
      <c r="AW102" s="79">
        <f>'08 - Kuchynka na 3.NP'!J34</f>
        <v>0</v>
      </c>
      <c r="AX102" s="79">
        <f>'08 - Kuchynka na 3.NP'!J35</f>
        <v>0</v>
      </c>
      <c r="AY102" s="79">
        <f>'08 - Kuchynka na 3.NP'!J36</f>
        <v>0</v>
      </c>
      <c r="AZ102" s="79">
        <f>'08 - Kuchynka na 3.NP'!F33</f>
        <v>0</v>
      </c>
      <c r="BA102" s="79">
        <f>'08 - Kuchynka na 3.NP'!F34</f>
        <v>0</v>
      </c>
      <c r="BB102" s="79">
        <f>'08 - Kuchynka na 3.NP'!F35</f>
        <v>0</v>
      </c>
      <c r="BC102" s="79">
        <f>'08 - Kuchynka na 3.NP'!F36</f>
        <v>0</v>
      </c>
      <c r="BD102" s="81">
        <f>'08 - Kuchynka na 3.NP'!F37</f>
        <v>0</v>
      </c>
      <c r="BT102" s="82" t="s">
        <v>79</v>
      </c>
      <c r="BV102" s="82" t="s">
        <v>73</v>
      </c>
      <c r="BW102" s="82" t="s">
        <v>101</v>
      </c>
      <c r="BX102" s="82" t="s">
        <v>4</v>
      </c>
      <c r="CL102" s="82" t="s">
        <v>1</v>
      </c>
      <c r="CM102" s="82" t="s">
        <v>79</v>
      </c>
    </row>
    <row r="103" spans="1:91" s="6" customFormat="1" ht="16.5" customHeight="1" x14ac:dyDescent="0.2">
      <c r="A103" s="73" t="s">
        <v>75</v>
      </c>
      <c r="B103" s="74"/>
      <c r="C103" s="75"/>
      <c r="D103" s="178" t="s">
        <v>102</v>
      </c>
      <c r="E103" s="178"/>
      <c r="F103" s="178"/>
      <c r="G103" s="178"/>
      <c r="H103" s="178"/>
      <c r="I103" s="76"/>
      <c r="J103" s="178" t="s">
        <v>103</v>
      </c>
      <c r="K103" s="178"/>
      <c r="L103" s="178"/>
      <c r="M103" s="178"/>
      <c r="N103" s="178"/>
      <c r="O103" s="178"/>
      <c r="P103" s="178"/>
      <c r="Q103" s="178"/>
      <c r="R103" s="178"/>
      <c r="S103" s="178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9">
        <f>'VRN - Vedľajšie rozpočtov...'!J30</f>
        <v>0</v>
      </c>
      <c r="AH103" s="180"/>
      <c r="AI103" s="180"/>
      <c r="AJ103" s="180"/>
      <c r="AK103" s="180"/>
      <c r="AL103" s="180"/>
      <c r="AM103" s="180"/>
      <c r="AN103" s="179">
        <f t="shared" si="0"/>
        <v>0</v>
      </c>
      <c r="AO103" s="180"/>
      <c r="AP103" s="180"/>
      <c r="AQ103" s="77" t="s">
        <v>78</v>
      </c>
      <c r="AR103" s="74"/>
      <c r="AS103" s="83">
        <v>0</v>
      </c>
      <c r="AT103" s="84">
        <f t="shared" si="1"/>
        <v>0</v>
      </c>
      <c r="AU103" s="85">
        <f>'VRN - Vedľajšie rozpočtov...'!P119</f>
        <v>0</v>
      </c>
      <c r="AV103" s="84">
        <f>'VRN - Vedľajšie rozpočtov...'!J33</f>
        <v>0</v>
      </c>
      <c r="AW103" s="84">
        <f>'VRN - Vedľajšie rozpočtov...'!J34</f>
        <v>0</v>
      </c>
      <c r="AX103" s="84">
        <f>'VRN - Vedľajšie rozpočtov...'!J35</f>
        <v>0</v>
      </c>
      <c r="AY103" s="84">
        <f>'VRN - Vedľajšie rozpočtov...'!J36</f>
        <v>0</v>
      </c>
      <c r="AZ103" s="84">
        <f>'VRN - Vedľajšie rozpočtov...'!F33</f>
        <v>0</v>
      </c>
      <c r="BA103" s="84">
        <f>'VRN - Vedľajšie rozpočtov...'!F34</f>
        <v>0</v>
      </c>
      <c r="BB103" s="84">
        <f>'VRN - Vedľajšie rozpočtov...'!F35</f>
        <v>0</v>
      </c>
      <c r="BC103" s="84">
        <f>'VRN - Vedľajšie rozpočtov...'!F36</f>
        <v>0</v>
      </c>
      <c r="BD103" s="86">
        <f>'VRN - Vedľajšie rozpočtov...'!F37</f>
        <v>0</v>
      </c>
      <c r="BT103" s="82" t="s">
        <v>79</v>
      </c>
      <c r="BV103" s="82" t="s">
        <v>73</v>
      </c>
      <c r="BW103" s="82" t="s">
        <v>104</v>
      </c>
      <c r="BX103" s="82" t="s">
        <v>4</v>
      </c>
      <c r="CL103" s="82" t="s">
        <v>1</v>
      </c>
      <c r="CM103" s="82" t="s">
        <v>79</v>
      </c>
    </row>
    <row r="104" spans="1:91" s="1" customFormat="1" ht="30" customHeight="1" x14ac:dyDescent="0.2">
      <c r="B104" s="28"/>
      <c r="AR104" s="28"/>
    </row>
    <row r="105" spans="1:91" s="1" customFormat="1" ht="6.95" customHeight="1" x14ac:dyDescent="0.2"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28"/>
    </row>
  </sheetData>
  <mergeCells count="7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2:AP102"/>
    <mergeCell ref="AG102:AM102"/>
    <mergeCell ref="AN100:AP100"/>
    <mergeCell ref="AG100:AM100"/>
    <mergeCell ref="AN98:AP98"/>
    <mergeCell ref="AG98:AM98"/>
    <mergeCell ref="J96:AF96"/>
    <mergeCell ref="L85:AO85"/>
    <mergeCell ref="AM87:AN87"/>
    <mergeCell ref="AM89:AP89"/>
    <mergeCell ref="D102:H102"/>
    <mergeCell ref="J102:AF102"/>
    <mergeCell ref="AN103:AP103"/>
    <mergeCell ref="AG103:AM103"/>
    <mergeCell ref="D103:H103"/>
    <mergeCell ref="J103:AF103"/>
    <mergeCell ref="D100:H100"/>
    <mergeCell ref="J100:AF100"/>
    <mergeCell ref="AN101:AP101"/>
    <mergeCell ref="AG101:AM101"/>
    <mergeCell ref="D101:H101"/>
    <mergeCell ref="J101:AF101"/>
    <mergeCell ref="D98:H98"/>
    <mergeCell ref="J98:AF98"/>
    <mergeCell ref="AN99:AP99"/>
    <mergeCell ref="AG99:AM99"/>
    <mergeCell ref="D99:H99"/>
    <mergeCell ref="J99:AF99"/>
    <mergeCell ref="D96:H96"/>
    <mergeCell ref="AG96:AM96"/>
    <mergeCell ref="AN96:AP96"/>
    <mergeCell ref="AN97:AP97"/>
    <mergeCell ref="D97:H97"/>
    <mergeCell ref="J97:AF97"/>
    <mergeCell ref="AG97:AM97"/>
    <mergeCell ref="D95:H95"/>
    <mergeCell ref="AG95:AM95"/>
    <mergeCell ref="J95:AF95"/>
    <mergeCell ref="AN95:AP95"/>
    <mergeCell ref="AG94:AM94"/>
    <mergeCell ref="AN94:AP94"/>
    <mergeCell ref="AS89:AT91"/>
    <mergeCell ref="AM90:AP90"/>
    <mergeCell ref="C92:G92"/>
    <mergeCell ref="AG92:AM92"/>
    <mergeCell ref="I92:AF92"/>
    <mergeCell ref="AN92:AP92"/>
  </mergeCells>
  <hyperlinks>
    <hyperlink ref="A95" location="'01 - Menšia miestnosť pre...'!C2" display="/" xr:uid="{00000000-0004-0000-0000-000000000000}"/>
    <hyperlink ref="A96" location="'02 - Väčšia miestnosť pre...'!C2" display="/" xr:uid="{00000000-0004-0000-0000-000001000000}"/>
    <hyperlink ref="A97" location="'03 - Umyváreň na 1.NP'!C2" display="/" xr:uid="{00000000-0004-0000-0000-000002000000}"/>
    <hyperlink ref="A98" location="'04 - WC na 1.NP'!C2" display="/" xr:uid="{00000000-0004-0000-0000-000003000000}"/>
    <hyperlink ref="A99" location="'05 - Kuchynka na 2.NP'!C2" display="/" xr:uid="{00000000-0004-0000-0000-000004000000}"/>
    <hyperlink ref="A100" location="'06 - WC na 2.NP'!C2" display="/" xr:uid="{00000000-0004-0000-0000-000005000000}"/>
    <hyperlink ref="A101" location="'07 - Predsieň pred kuchyn...'!C2" display="/" xr:uid="{00000000-0004-0000-0000-000006000000}"/>
    <hyperlink ref="A102" location="'08 - Kuchynka na 3.NP'!C2" display="/" xr:uid="{00000000-0004-0000-0000-000007000000}"/>
    <hyperlink ref="A103" location="'VRN - Vedľajšie rozpočtov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27"/>
  <sheetViews>
    <sheetView showGridLines="0" topLeftCell="A111" workbookViewId="0">
      <selection activeCell="V144" sqref="V144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105</v>
      </c>
      <c r="L4" s="16"/>
      <c r="M4" s="87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14</v>
      </c>
      <c r="L6" s="16"/>
    </row>
    <row r="7" spans="2:46" ht="16.5" customHeight="1" x14ac:dyDescent="0.2">
      <c r="B7" s="16"/>
      <c r="E7" s="210" t="str">
        <f>'Rekapitulácia stavby'!K6</f>
        <v>MHTH - Stavebné úpravy miestností v budove na KVP v Košiciach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106</v>
      </c>
      <c r="L8" s="28"/>
    </row>
    <row r="9" spans="2:46" s="1" customFormat="1" ht="16.5" customHeight="1" x14ac:dyDescent="0.2">
      <c r="B9" s="28"/>
      <c r="E9" s="188" t="s">
        <v>1351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18. 9. 2025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204"/>
      <c r="G18" s="204"/>
      <c r="H18" s="20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28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9" t="s">
        <v>31</v>
      </c>
      <c r="J30" s="65">
        <f>ROUND(J119,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ROUND((SUM(BE119:BE126)),  2)</f>
        <v>0</v>
      </c>
      <c r="G33" s="91"/>
      <c r="H33" s="91"/>
      <c r="I33" s="92">
        <v>0.23</v>
      </c>
      <c r="J33" s="90">
        <f>ROUND(((SUM(BE119:BE126))*I33),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ROUND((SUM(BF119:BF126)),  2)</f>
        <v>0</v>
      </c>
      <c r="G34" s="91"/>
      <c r="H34" s="91"/>
      <c r="I34" s="92">
        <v>0.23</v>
      </c>
      <c r="J34" s="90">
        <f>ROUND(((SUM(BF119:BF126))*I34),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ROUND((SUM(BG119:BG126)),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ROUND((SUM(BH119:BH126)),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ROUND((SUM(BI119:BI126)),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108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14</v>
      </c>
      <c r="L84" s="28"/>
    </row>
    <row r="85" spans="2:47" s="1" customFormat="1" ht="16.5" customHeight="1" x14ac:dyDescent="0.2">
      <c r="B85" s="28"/>
      <c r="E85" s="210" t="str">
        <f>E7</f>
        <v>MHTH - Stavebné úpravy miestností v budove na KVP v Košiciach</v>
      </c>
      <c r="F85" s="211"/>
      <c r="G85" s="211"/>
      <c r="H85" s="211"/>
      <c r="L85" s="28"/>
    </row>
    <row r="86" spans="2:47" s="1" customFormat="1" ht="12" customHeight="1" x14ac:dyDescent="0.2">
      <c r="B86" s="28"/>
      <c r="C86" s="23" t="s">
        <v>106</v>
      </c>
      <c r="L86" s="28"/>
    </row>
    <row r="87" spans="2:47" s="1" customFormat="1" ht="16.5" customHeight="1" x14ac:dyDescent="0.2">
      <c r="B87" s="28"/>
      <c r="E87" s="188" t="str">
        <f>E9</f>
        <v>VRN - Vedľajšie rozpočtové náklady</v>
      </c>
      <c r="F87" s="209"/>
      <c r="G87" s="209"/>
      <c r="H87" s="209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18</v>
      </c>
      <c r="F89" s="21" t="str">
        <f>F12</f>
        <v xml:space="preserve"> </v>
      </c>
      <c r="I89" s="23" t="s">
        <v>20</v>
      </c>
      <c r="J89" s="51" t="str">
        <f>IF(J12="","",J12)</f>
        <v>18. 9. 2025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25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3" t="s">
        <v>109</v>
      </c>
      <c r="D94" s="95"/>
      <c r="E94" s="95"/>
      <c r="F94" s="95"/>
      <c r="G94" s="95"/>
      <c r="H94" s="95"/>
      <c r="I94" s="95"/>
      <c r="J94" s="104" t="s">
        <v>110</v>
      </c>
      <c r="K94" s="9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5" t="s">
        <v>111</v>
      </c>
      <c r="J96" s="65">
        <f>J119</f>
        <v>0</v>
      </c>
      <c r="L96" s="28"/>
      <c r="AU96" s="13" t="s">
        <v>112</v>
      </c>
    </row>
    <row r="97" spans="2:12" s="8" customFormat="1" ht="24.95" customHeight="1" x14ac:dyDescent="0.2">
      <c r="B97" s="106"/>
      <c r="D97" s="107" t="s">
        <v>113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899999999999999" customHeight="1" x14ac:dyDescent="0.2">
      <c r="B98" s="110"/>
      <c r="D98" s="111" t="s">
        <v>116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8" customFormat="1" ht="24.95" customHeight="1" x14ac:dyDescent="0.2">
      <c r="B99" s="106"/>
      <c r="D99" s="107" t="s">
        <v>1352</v>
      </c>
      <c r="E99" s="108"/>
      <c r="F99" s="108"/>
      <c r="G99" s="108"/>
      <c r="H99" s="108"/>
      <c r="I99" s="108"/>
      <c r="J99" s="109">
        <f>J125</f>
        <v>0</v>
      </c>
      <c r="L99" s="106"/>
    </row>
    <row r="100" spans="2:12" s="1" customFormat="1" ht="21.75" customHeight="1" x14ac:dyDescent="0.2">
      <c r="B100" s="28"/>
      <c r="L100" s="28"/>
    </row>
    <row r="101" spans="2:12" s="1" customFormat="1" ht="6.95" customHeight="1" x14ac:dyDescent="0.2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5" spans="2:12" s="1" customFormat="1" ht="6.95" customHeight="1" x14ac:dyDescent="0.2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5" customHeight="1" x14ac:dyDescent="0.2">
      <c r="B106" s="28"/>
      <c r="C106" s="17" t="s">
        <v>133</v>
      </c>
      <c r="L106" s="28"/>
    </row>
    <row r="107" spans="2:12" s="1" customFormat="1" ht="6.95" customHeight="1" x14ac:dyDescent="0.2">
      <c r="B107" s="28"/>
      <c r="L107" s="28"/>
    </row>
    <row r="108" spans="2:12" s="1" customFormat="1" ht="12" customHeight="1" x14ac:dyDescent="0.2">
      <c r="B108" s="28"/>
      <c r="C108" s="23" t="s">
        <v>14</v>
      </c>
      <c r="L108" s="28"/>
    </row>
    <row r="109" spans="2:12" s="1" customFormat="1" ht="16.5" customHeight="1" x14ac:dyDescent="0.2">
      <c r="B109" s="28"/>
      <c r="E109" s="210" t="str">
        <f>E7</f>
        <v>MHTH - Stavebné úpravy miestností v budove na KVP v Košiciach</v>
      </c>
      <c r="F109" s="211"/>
      <c r="G109" s="211"/>
      <c r="H109" s="211"/>
      <c r="L109" s="28"/>
    </row>
    <row r="110" spans="2:12" s="1" customFormat="1" ht="12" customHeight="1" x14ac:dyDescent="0.2">
      <c r="B110" s="28"/>
      <c r="C110" s="23" t="s">
        <v>106</v>
      </c>
      <c r="L110" s="28"/>
    </row>
    <row r="111" spans="2:12" s="1" customFormat="1" ht="16.5" customHeight="1" x14ac:dyDescent="0.2">
      <c r="B111" s="28"/>
      <c r="E111" s="188" t="str">
        <f>E9</f>
        <v>VRN - Vedľajšie rozpočtové náklady</v>
      </c>
      <c r="F111" s="209"/>
      <c r="G111" s="209"/>
      <c r="H111" s="209"/>
      <c r="L111" s="28"/>
    </row>
    <row r="112" spans="2:12" s="1" customFormat="1" ht="6.95" customHeight="1" x14ac:dyDescent="0.2">
      <c r="B112" s="28"/>
      <c r="L112" s="28"/>
    </row>
    <row r="113" spans="2:65" s="1" customFormat="1" ht="12" customHeight="1" x14ac:dyDescent="0.2">
      <c r="B113" s="28"/>
      <c r="C113" s="23" t="s">
        <v>18</v>
      </c>
      <c r="F113" s="21" t="str">
        <f>F12</f>
        <v xml:space="preserve"> </v>
      </c>
      <c r="I113" s="23" t="s">
        <v>20</v>
      </c>
      <c r="J113" s="51" t="str">
        <f>IF(J12="","",J12)</f>
        <v>18. 9. 2025</v>
      </c>
      <c r="L113" s="28"/>
    </row>
    <row r="114" spans="2:65" s="1" customFormat="1" ht="6.95" customHeight="1" x14ac:dyDescent="0.2">
      <c r="B114" s="28"/>
      <c r="L114" s="28"/>
    </row>
    <row r="115" spans="2:65" s="1" customFormat="1" ht="15.2" customHeight="1" x14ac:dyDescent="0.2">
      <c r="B115" s="28"/>
      <c r="C115" s="23" t="s">
        <v>22</v>
      </c>
      <c r="F115" s="21" t="str">
        <f>E15</f>
        <v xml:space="preserve"> </v>
      </c>
      <c r="I115" s="23" t="s">
        <v>27</v>
      </c>
      <c r="J115" s="26" t="str">
        <f>E21</f>
        <v xml:space="preserve"> </v>
      </c>
      <c r="L115" s="28"/>
    </row>
    <row r="116" spans="2:65" s="1" customFormat="1" ht="15.2" customHeight="1" x14ac:dyDescent="0.2">
      <c r="B116" s="28"/>
      <c r="C116" s="23" t="s">
        <v>25</v>
      </c>
      <c r="F116" s="21" t="str">
        <f>IF(E18="","",E18)</f>
        <v>Vyplň údaj</v>
      </c>
      <c r="I116" s="23" t="s">
        <v>28</v>
      </c>
      <c r="J116" s="26" t="str">
        <f>E24</f>
        <v xml:space="preserve"> </v>
      </c>
      <c r="L116" s="28"/>
    </row>
    <row r="117" spans="2:65" s="1" customFormat="1" ht="10.35" customHeight="1" x14ac:dyDescent="0.2">
      <c r="B117" s="28"/>
      <c r="L117" s="28"/>
    </row>
    <row r="118" spans="2:65" s="10" customFormat="1" ht="29.25" customHeight="1" x14ac:dyDescent="0.2">
      <c r="B118" s="114"/>
      <c r="C118" s="115" t="s">
        <v>134</v>
      </c>
      <c r="D118" s="116" t="s">
        <v>56</v>
      </c>
      <c r="E118" s="116" t="s">
        <v>52</v>
      </c>
      <c r="F118" s="116" t="s">
        <v>53</v>
      </c>
      <c r="G118" s="116" t="s">
        <v>135</v>
      </c>
      <c r="H118" s="116" t="s">
        <v>136</v>
      </c>
      <c r="I118" s="116" t="s">
        <v>137</v>
      </c>
      <c r="J118" s="117" t="s">
        <v>110</v>
      </c>
      <c r="K118" s="118" t="s">
        <v>138</v>
      </c>
      <c r="L118" s="114"/>
      <c r="M118" s="58" t="s">
        <v>1</v>
      </c>
      <c r="N118" s="59" t="s">
        <v>35</v>
      </c>
      <c r="O118" s="59" t="s">
        <v>139</v>
      </c>
      <c r="P118" s="59" t="s">
        <v>140</v>
      </c>
      <c r="Q118" s="59" t="s">
        <v>141</v>
      </c>
      <c r="R118" s="59" t="s">
        <v>142</v>
      </c>
      <c r="S118" s="59" t="s">
        <v>143</v>
      </c>
      <c r="T118" s="60" t="s">
        <v>144</v>
      </c>
    </row>
    <row r="119" spans="2:65" s="1" customFormat="1" ht="22.9" customHeight="1" x14ac:dyDescent="0.25">
      <c r="B119" s="28"/>
      <c r="C119" s="63" t="s">
        <v>111</v>
      </c>
      <c r="J119" s="119">
        <f>BK119</f>
        <v>0</v>
      </c>
      <c r="L119" s="28"/>
      <c r="M119" s="61"/>
      <c r="N119" s="52"/>
      <c r="O119" s="52"/>
      <c r="P119" s="120">
        <f>P120+P125</f>
        <v>0</v>
      </c>
      <c r="Q119" s="52"/>
      <c r="R119" s="120">
        <f>R120+R125</f>
        <v>0</v>
      </c>
      <c r="S119" s="52"/>
      <c r="T119" s="121">
        <f>T120+T125</f>
        <v>0</v>
      </c>
      <c r="AT119" s="13" t="s">
        <v>70</v>
      </c>
      <c r="AU119" s="13" t="s">
        <v>112</v>
      </c>
      <c r="BK119" s="122">
        <f>BK120+BK125</f>
        <v>0</v>
      </c>
    </row>
    <row r="120" spans="2:65" s="11" customFormat="1" ht="25.9" customHeight="1" x14ac:dyDescent="0.2">
      <c r="B120" s="123"/>
      <c r="D120" s="124" t="s">
        <v>70</v>
      </c>
      <c r="E120" s="125" t="s">
        <v>145</v>
      </c>
      <c r="F120" s="125" t="s">
        <v>146</v>
      </c>
      <c r="I120" s="126"/>
      <c r="J120" s="127">
        <f>BK120</f>
        <v>0</v>
      </c>
      <c r="L120" s="123"/>
      <c r="M120" s="128"/>
      <c r="P120" s="129">
        <f>P121</f>
        <v>0</v>
      </c>
      <c r="R120" s="129">
        <f>R121</f>
        <v>0</v>
      </c>
      <c r="T120" s="130">
        <f>T121</f>
        <v>0</v>
      </c>
      <c r="AR120" s="124" t="s">
        <v>79</v>
      </c>
      <c r="AT120" s="131" t="s">
        <v>70</v>
      </c>
      <c r="AU120" s="131" t="s">
        <v>71</v>
      </c>
      <c r="AY120" s="124" t="s">
        <v>147</v>
      </c>
      <c r="BK120" s="132">
        <f>BK121</f>
        <v>0</v>
      </c>
    </row>
    <row r="121" spans="2:65" s="11" customFormat="1" ht="22.9" customHeight="1" x14ac:dyDescent="0.2">
      <c r="B121" s="123"/>
      <c r="D121" s="124" t="s">
        <v>70</v>
      </c>
      <c r="E121" s="133" t="s">
        <v>183</v>
      </c>
      <c r="F121" s="133" t="s">
        <v>226</v>
      </c>
      <c r="I121" s="126"/>
      <c r="J121" s="134">
        <f>BK121</f>
        <v>0</v>
      </c>
      <c r="L121" s="123"/>
      <c r="M121" s="128"/>
      <c r="P121" s="129">
        <f>SUM(P122:P124)</f>
        <v>0</v>
      </c>
      <c r="R121" s="129">
        <f>SUM(R122:R124)</f>
        <v>0</v>
      </c>
      <c r="T121" s="130">
        <f>SUM(T122:T124)</f>
        <v>0</v>
      </c>
      <c r="AR121" s="124" t="s">
        <v>79</v>
      </c>
      <c r="AT121" s="131" t="s">
        <v>70</v>
      </c>
      <c r="AU121" s="131" t="s">
        <v>79</v>
      </c>
      <c r="AY121" s="124" t="s">
        <v>147</v>
      </c>
      <c r="BK121" s="132">
        <f>SUM(BK122:BK124)</f>
        <v>0</v>
      </c>
    </row>
    <row r="122" spans="2:65" s="1" customFormat="1" ht="21.75" customHeight="1" x14ac:dyDescent="0.2">
      <c r="B122" s="135"/>
      <c r="C122" s="136" t="s">
        <v>79</v>
      </c>
      <c r="D122" s="136" t="s">
        <v>150</v>
      </c>
      <c r="E122" s="137" t="s">
        <v>1353</v>
      </c>
      <c r="F122" s="138" t="s">
        <v>1354</v>
      </c>
      <c r="G122" s="139" t="s">
        <v>319</v>
      </c>
      <c r="H122" s="140">
        <v>14.506</v>
      </c>
      <c r="I122" s="141"/>
      <c r="J122" s="142">
        <f>ROUND(I122*H122,2)</f>
        <v>0</v>
      </c>
      <c r="K122" s="143"/>
      <c r="L122" s="28"/>
      <c r="M122" s="144" t="s">
        <v>1</v>
      </c>
      <c r="N122" s="145" t="s">
        <v>37</v>
      </c>
      <c r="P122" s="146">
        <f>O122*H122</f>
        <v>0</v>
      </c>
      <c r="Q122" s="146">
        <v>0</v>
      </c>
      <c r="R122" s="146">
        <f>Q122*H122</f>
        <v>0</v>
      </c>
      <c r="S122" s="146">
        <v>0</v>
      </c>
      <c r="T122" s="147">
        <f>S122*H122</f>
        <v>0</v>
      </c>
      <c r="AR122" s="148" t="s">
        <v>154</v>
      </c>
      <c r="AT122" s="148" t="s">
        <v>150</v>
      </c>
      <c r="AU122" s="148" t="s">
        <v>155</v>
      </c>
      <c r="AY122" s="13" t="s">
        <v>147</v>
      </c>
      <c r="BE122" s="149">
        <f>IF(N122="základná",J122,0)</f>
        <v>0</v>
      </c>
      <c r="BF122" s="149">
        <f>IF(N122="znížená",J122,0)</f>
        <v>0</v>
      </c>
      <c r="BG122" s="149">
        <f>IF(N122="zákl. prenesená",J122,0)</f>
        <v>0</v>
      </c>
      <c r="BH122" s="149">
        <f>IF(N122="zníž. prenesená",J122,0)</f>
        <v>0</v>
      </c>
      <c r="BI122" s="149">
        <f>IF(N122="nulová",J122,0)</f>
        <v>0</v>
      </c>
      <c r="BJ122" s="13" t="s">
        <v>155</v>
      </c>
      <c r="BK122" s="149">
        <f>ROUND(I122*H122,2)</f>
        <v>0</v>
      </c>
      <c r="BL122" s="13" t="s">
        <v>154</v>
      </c>
      <c r="BM122" s="148" t="s">
        <v>1355</v>
      </c>
    </row>
    <row r="123" spans="2:65" s="1" customFormat="1" ht="24.2" customHeight="1" x14ac:dyDescent="0.2">
      <c r="B123" s="135"/>
      <c r="C123" s="136" t="s">
        <v>155</v>
      </c>
      <c r="D123" s="136" t="s">
        <v>150</v>
      </c>
      <c r="E123" s="137" t="s">
        <v>1356</v>
      </c>
      <c r="F123" s="138" t="s">
        <v>1357</v>
      </c>
      <c r="G123" s="139" t="s">
        <v>319</v>
      </c>
      <c r="H123" s="140">
        <v>130.554</v>
      </c>
      <c r="I123" s="141"/>
      <c r="J123" s="142">
        <f>ROUND(I123*H123,2)</f>
        <v>0</v>
      </c>
      <c r="K123" s="143"/>
      <c r="L123" s="28"/>
      <c r="M123" s="144" t="s">
        <v>1</v>
      </c>
      <c r="N123" s="145" t="s">
        <v>37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154</v>
      </c>
      <c r="AT123" s="148" t="s">
        <v>150</v>
      </c>
      <c r="AU123" s="148" t="s">
        <v>155</v>
      </c>
      <c r="AY123" s="13" t="s">
        <v>147</v>
      </c>
      <c r="BE123" s="149">
        <f>IF(N123="základná",J123,0)</f>
        <v>0</v>
      </c>
      <c r="BF123" s="149">
        <f>IF(N123="znížená",J123,0)</f>
        <v>0</v>
      </c>
      <c r="BG123" s="149">
        <f>IF(N123="zákl. prenesená",J123,0)</f>
        <v>0</v>
      </c>
      <c r="BH123" s="149">
        <f>IF(N123="zníž. prenesená",J123,0)</f>
        <v>0</v>
      </c>
      <c r="BI123" s="149">
        <f>IF(N123="nulová",J123,0)</f>
        <v>0</v>
      </c>
      <c r="BJ123" s="13" t="s">
        <v>155</v>
      </c>
      <c r="BK123" s="149">
        <f>ROUND(I123*H123,2)</f>
        <v>0</v>
      </c>
      <c r="BL123" s="13" t="s">
        <v>154</v>
      </c>
      <c r="BM123" s="148" t="s">
        <v>1358</v>
      </c>
    </row>
    <row r="124" spans="2:65" s="1" customFormat="1" ht="16.5" customHeight="1" x14ac:dyDescent="0.2">
      <c r="B124" s="135"/>
      <c r="C124" s="136" t="s">
        <v>148</v>
      </c>
      <c r="D124" s="136" t="s">
        <v>150</v>
      </c>
      <c r="E124" s="137" t="s">
        <v>1359</v>
      </c>
      <c r="F124" s="138" t="s">
        <v>1360</v>
      </c>
      <c r="G124" s="139" t="s">
        <v>274</v>
      </c>
      <c r="H124" s="140">
        <v>2</v>
      </c>
      <c r="I124" s="141"/>
      <c r="J124" s="142">
        <f>ROUND(I124*H124,2)</f>
        <v>0</v>
      </c>
      <c r="K124" s="143"/>
      <c r="L124" s="28"/>
      <c r="M124" s="144" t="s">
        <v>1</v>
      </c>
      <c r="N124" s="145" t="s">
        <v>37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154</v>
      </c>
      <c r="AT124" s="148" t="s">
        <v>150</v>
      </c>
      <c r="AU124" s="148" t="s">
        <v>155</v>
      </c>
      <c r="AY124" s="13" t="s">
        <v>147</v>
      </c>
      <c r="BE124" s="149">
        <f>IF(N124="základná",J124,0)</f>
        <v>0</v>
      </c>
      <c r="BF124" s="149">
        <f>IF(N124="znížená",J124,0)</f>
        <v>0</v>
      </c>
      <c r="BG124" s="149">
        <f>IF(N124="zákl. prenesená",J124,0)</f>
        <v>0</v>
      </c>
      <c r="BH124" s="149">
        <f>IF(N124="zníž. prenesená",J124,0)</f>
        <v>0</v>
      </c>
      <c r="BI124" s="149">
        <f>IF(N124="nulová",J124,0)</f>
        <v>0</v>
      </c>
      <c r="BJ124" s="13" t="s">
        <v>155</v>
      </c>
      <c r="BK124" s="149">
        <f>ROUND(I124*H124,2)</f>
        <v>0</v>
      </c>
      <c r="BL124" s="13" t="s">
        <v>154</v>
      </c>
      <c r="BM124" s="148" t="s">
        <v>1361</v>
      </c>
    </row>
    <row r="125" spans="2:65" s="11" customFormat="1" ht="25.9" customHeight="1" x14ac:dyDescent="0.2">
      <c r="B125" s="123"/>
      <c r="D125" s="124" t="s">
        <v>70</v>
      </c>
      <c r="E125" s="125" t="s">
        <v>102</v>
      </c>
      <c r="F125" s="125" t="s">
        <v>1362</v>
      </c>
      <c r="I125" s="126"/>
      <c r="J125" s="127">
        <f>BK125</f>
        <v>0</v>
      </c>
      <c r="L125" s="123"/>
      <c r="M125" s="128"/>
      <c r="P125" s="129">
        <f>P126</f>
        <v>0</v>
      </c>
      <c r="R125" s="129">
        <f>R126</f>
        <v>0</v>
      </c>
      <c r="T125" s="130">
        <f>T126</f>
        <v>0</v>
      </c>
      <c r="AR125" s="124" t="s">
        <v>168</v>
      </c>
      <c r="AT125" s="131" t="s">
        <v>70</v>
      </c>
      <c r="AU125" s="131" t="s">
        <v>71</v>
      </c>
      <c r="AY125" s="124" t="s">
        <v>147</v>
      </c>
      <c r="BK125" s="132">
        <f>BK126</f>
        <v>0</v>
      </c>
    </row>
    <row r="126" spans="2:65" s="1" customFormat="1" ht="24.2" customHeight="1" x14ac:dyDescent="0.2">
      <c r="B126" s="135"/>
      <c r="C126" s="136" t="s">
        <v>154</v>
      </c>
      <c r="D126" s="136" t="s">
        <v>150</v>
      </c>
      <c r="E126" s="137" t="s">
        <v>1363</v>
      </c>
      <c r="F126" s="138" t="s">
        <v>1364</v>
      </c>
      <c r="G126" s="139" t="s">
        <v>420</v>
      </c>
      <c r="H126" s="161"/>
      <c r="I126" s="141"/>
      <c r="J126" s="142">
        <f>ROUND(I126*H126,2)</f>
        <v>0</v>
      </c>
      <c r="K126" s="143"/>
      <c r="L126" s="28"/>
      <c r="M126" s="162" t="s">
        <v>1</v>
      </c>
      <c r="N126" s="163" t="s">
        <v>37</v>
      </c>
      <c r="O126" s="164"/>
      <c r="P126" s="165">
        <f>O126*H126</f>
        <v>0</v>
      </c>
      <c r="Q126" s="165">
        <v>0</v>
      </c>
      <c r="R126" s="165">
        <f>Q126*H126</f>
        <v>0</v>
      </c>
      <c r="S126" s="165">
        <v>0</v>
      </c>
      <c r="T126" s="166">
        <f>S126*H126</f>
        <v>0</v>
      </c>
      <c r="AR126" s="148" t="s">
        <v>1365</v>
      </c>
      <c r="AT126" s="148" t="s">
        <v>150</v>
      </c>
      <c r="AU126" s="148" t="s">
        <v>79</v>
      </c>
      <c r="AY126" s="13" t="s">
        <v>147</v>
      </c>
      <c r="BE126" s="149">
        <f>IF(N126="základná",J126,0)</f>
        <v>0</v>
      </c>
      <c r="BF126" s="149">
        <f>IF(N126="znížená",J126,0)</f>
        <v>0</v>
      </c>
      <c r="BG126" s="149">
        <f>IF(N126="zákl. prenesená",J126,0)</f>
        <v>0</v>
      </c>
      <c r="BH126" s="149">
        <f>IF(N126="zníž. prenesená",J126,0)</f>
        <v>0</v>
      </c>
      <c r="BI126" s="149">
        <f>IF(N126="nulová",J126,0)</f>
        <v>0</v>
      </c>
      <c r="BJ126" s="13" t="s">
        <v>155</v>
      </c>
      <c r="BK126" s="149">
        <f>ROUND(I126*H126,2)</f>
        <v>0</v>
      </c>
      <c r="BL126" s="13" t="s">
        <v>1365</v>
      </c>
      <c r="BM126" s="148" t="s">
        <v>1366</v>
      </c>
    </row>
    <row r="127" spans="2:65" s="1" customFormat="1" ht="6.95" customHeight="1" x14ac:dyDescent="0.2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28"/>
    </row>
  </sheetData>
  <autoFilter ref="C118:K126" xr:uid="{00000000-0009-0000-0000-000009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90"/>
  <sheetViews>
    <sheetView showGridLines="0" topLeftCell="A130" workbookViewId="0">
      <selection activeCell="I239" sqref="I23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80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105</v>
      </c>
      <c r="L4" s="16"/>
      <c r="M4" s="87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14</v>
      </c>
      <c r="L6" s="16"/>
    </row>
    <row r="7" spans="2:46" ht="16.5" customHeight="1" x14ac:dyDescent="0.2">
      <c r="B7" s="16"/>
      <c r="E7" s="210" t="str">
        <f>'Rekapitulácia stavby'!K6</f>
        <v>MHTH - Stavebné úpravy miestností v budove na KVP v Košiciach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106</v>
      </c>
      <c r="L8" s="28"/>
    </row>
    <row r="9" spans="2:46" s="1" customFormat="1" ht="30" customHeight="1" x14ac:dyDescent="0.2">
      <c r="B9" s="28"/>
      <c r="E9" s="188" t="s">
        <v>107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18. 9. 2025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204"/>
      <c r="G18" s="204"/>
      <c r="H18" s="20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28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9" t="s">
        <v>31</v>
      </c>
      <c r="J30" s="65">
        <f>ROUND(J136,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ROUND((SUM(BE136:BE289)),  2)</f>
        <v>0</v>
      </c>
      <c r="G33" s="91"/>
      <c r="H33" s="91"/>
      <c r="I33" s="92">
        <v>0.23</v>
      </c>
      <c r="J33" s="90">
        <f>ROUND(((SUM(BE136:BE289))*I33),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ROUND((SUM(BF136:BF289)),  2)</f>
        <v>0</v>
      </c>
      <c r="G34" s="91"/>
      <c r="H34" s="91"/>
      <c r="I34" s="92">
        <v>0.23</v>
      </c>
      <c r="J34" s="90">
        <f>ROUND(((SUM(BF136:BF289))*I34),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ROUND((SUM(BG136:BG289)),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ROUND((SUM(BH136:BH289)),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ROUND((SUM(BI136:BI289)),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108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14</v>
      </c>
      <c r="L84" s="28"/>
    </row>
    <row r="85" spans="2:47" s="1" customFormat="1" ht="16.5" customHeight="1" x14ac:dyDescent="0.2">
      <c r="B85" s="28"/>
      <c r="E85" s="210" t="str">
        <f>E7</f>
        <v>MHTH - Stavebné úpravy miestností v budove na KVP v Košiciach</v>
      </c>
      <c r="F85" s="211"/>
      <c r="G85" s="211"/>
      <c r="H85" s="211"/>
      <c r="L85" s="28"/>
    </row>
    <row r="86" spans="2:47" s="1" customFormat="1" ht="12" customHeight="1" x14ac:dyDescent="0.2">
      <c r="B86" s="28"/>
      <c r="C86" s="23" t="s">
        <v>106</v>
      </c>
      <c r="L86" s="28"/>
    </row>
    <row r="87" spans="2:47" s="1" customFormat="1" ht="30" customHeight="1" x14ac:dyDescent="0.2">
      <c r="B87" s="28"/>
      <c r="E87" s="188" t="str">
        <f>E9</f>
        <v>01 - Menšia miestnosť pre sprchy vrátane stropu vedľajšieho WC na 1.NP</v>
      </c>
      <c r="F87" s="209"/>
      <c r="G87" s="209"/>
      <c r="H87" s="209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18</v>
      </c>
      <c r="F89" s="21" t="str">
        <f>F12</f>
        <v xml:space="preserve"> </v>
      </c>
      <c r="I89" s="23" t="s">
        <v>20</v>
      </c>
      <c r="J89" s="51" t="str">
        <f>IF(J12="","",J12)</f>
        <v>18. 9. 2025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25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3" t="s">
        <v>109</v>
      </c>
      <c r="D94" s="95"/>
      <c r="E94" s="95"/>
      <c r="F94" s="95"/>
      <c r="G94" s="95"/>
      <c r="H94" s="95"/>
      <c r="I94" s="95"/>
      <c r="J94" s="104" t="s">
        <v>110</v>
      </c>
      <c r="K94" s="9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5" t="s">
        <v>111</v>
      </c>
      <c r="J96" s="65">
        <f>J136</f>
        <v>0</v>
      </c>
      <c r="L96" s="28"/>
      <c r="AU96" s="13" t="s">
        <v>112</v>
      </c>
    </row>
    <row r="97" spans="2:12" s="8" customFormat="1" ht="24.95" customHeight="1" x14ac:dyDescent="0.2">
      <c r="B97" s="106"/>
      <c r="D97" s="107" t="s">
        <v>113</v>
      </c>
      <c r="E97" s="108"/>
      <c r="F97" s="108"/>
      <c r="G97" s="108"/>
      <c r="H97" s="108"/>
      <c r="I97" s="108"/>
      <c r="J97" s="109">
        <f>J137</f>
        <v>0</v>
      </c>
      <c r="L97" s="106"/>
    </row>
    <row r="98" spans="2:12" s="9" customFormat="1" ht="19.899999999999999" customHeight="1" x14ac:dyDescent="0.2">
      <c r="B98" s="110"/>
      <c r="D98" s="111" t="s">
        <v>114</v>
      </c>
      <c r="E98" s="112"/>
      <c r="F98" s="112"/>
      <c r="G98" s="112"/>
      <c r="H98" s="112"/>
      <c r="I98" s="112"/>
      <c r="J98" s="113">
        <f>J138</f>
        <v>0</v>
      </c>
      <c r="L98" s="110"/>
    </row>
    <row r="99" spans="2:12" s="9" customFormat="1" ht="19.899999999999999" customHeight="1" x14ac:dyDescent="0.2">
      <c r="B99" s="110"/>
      <c r="D99" s="111" t="s">
        <v>115</v>
      </c>
      <c r="E99" s="112"/>
      <c r="F99" s="112"/>
      <c r="G99" s="112"/>
      <c r="H99" s="112"/>
      <c r="I99" s="112"/>
      <c r="J99" s="113">
        <f>J140</f>
        <v>0</v>
      </c>
      <c r="L99" s="110"/>
    </row>
    <row r="100" spans="2:12" s="9" customFormat="1" ht="19.899999999999999" customHeight="1" x14ac:dyDescent="0.2">
      <c r="B100" s="110"/>
      <c r="D100" s="111" t="s">
        <v>116</v>
      </c>
      <c r="E100" s="112"/>
      <c r="F100" s="112"/>
      <c r="G100" s="112"/>
      <c r="H100" s="112"/>
      <c r="I100" s="112"/>
      <c r="J100" s="113">
        <f>J158</f>
        <v>0</v>
      </c>
      <c r="L100" s="110"/>
    </row>
    <row r="101" spans="2:12" s="9" customFormat="1" ht="19.899999999999999" customHeight="1" x14ac:dyDescent="0.2">
      <c r="B101" s="110"/>
      <c r="D101" s="111" t="s">
        <v>117</v>
      </c>
      <c r="E101" s="112"/>
      <c r="F101" s="112"/>
      <c r="G101" s="112"/>
      <c r="H101" s="112"/>
      <c r="I101" s="112"/>
      <c r="J101" s="113">
        <f>J185</f>
        <v>0</v>
      </c>
      <c r="L101" s="110"/>
    </row>
    <row r="102" spans="2:12" s="8" customFormat="1" ht="24.95" customHeight="1" x14ac:dyDescent="0.2">
      <c r="B102" s="106"/>
      <c r="D102" s="107" t="s">
        <v>118</v>
      </c>
      <c r="E102" s="108"/>
      <c r="F102" s="108"/>
      <c r="G102" s="108"/>
      <c r="H102" s="108"/>
      <c r="I102" s="108"/>
      <c r="J102" s="109">
        <f>J189</f>
        <v>0</v>
      </c>
      <c r="L102" s="106"/>
    </row>
    <row r="103" spans="2:12" s="9" customFormat="1" ht="19.899999999999999" customHeight="1" x14ac:dyDescent="0.2">
      <c r="B103" s="110"/>
      <c r="D103" s="111" t="s">
        <v>119</v>
      </c>
      <c r="E103" s="112"/>
      <c r="F103" s="112"/>
      <c r="G103" s="112"/>
      <c r="H103" s="112"/>
      <c r="I103" s="112"/>
      <c r="J103" s="113">
        <f>J190</f>
        <v>0</v>
      </c>
      <c r="L103" s="110"/>
    </row>
    <row r="104" spans="2:12" s="9" customFormat="1" ht="19.899999999999999" customHeight="1" x14ac:dyDescent="0.2">
      <c r="B104" s="110"/>
      <c r="D104" s="111" t="s">
        <v>120</v>
      </c>
      <c r="E104" s="112"/>
      <c r="F104" s="112"/>
      <c r="G104" s="112"/>
      <c r="H104" s="112"/>
      <c r="I104" s="112"/>
      <c r="J104" s="113">
        <f>J193</f>
        <v>0</v>
      </c>
      <c r="L104" s="110"/>
    </row>
    <row r="105" spans="2:12" s="9" customFormat="1" ht="19.899999999999999" customHeight="1" x14ac:dyDescent="0.2">
      <c r="B105" s="110"/>
      <c r="D105" s="111" t="s">
        <v>121</v>
      </c>
      <c r="E105" s="112"/>
      <c r="F105" s="112"/>
      <c r="G105" s="112"/>
      <c r="H105" s="112"/>
      <c r="I105" s="112"/>
      <c r="J105" s="113">
        <f>J209</f>
        <v>0</v>
      </c>
      <c r="L105" s="110"/>
    </row>
    <row r="106" spans="2:12" s="9" customFormat="1" ht="19.899999999999999" customHeight="1" x14ac:dyDescent="0.2">
      <c r="B106" s="110"/>
      <c r="D106" s="111" t="s">
        <v>122</v>
      </c>
      <c r="E106" s="112"/>
      <c r="F106" s="112"/>
      <c r="G106" s="112"/>
      <c r="H106" s="112"/>
      <c r="I106" s="112"/>
      <c r="J106" s="113">
        <f>J220</f>
        <v>0</v>
      </c>
      <c r="L106" s="110"/>
    </row>
    <row r="107" spans="2:12" s="9" customFormat="1" ht="19.899999999999999" customHeight="1" x14ac:dyDescent="0.2">
      <c r="B107" s="110"/>
      <c r="D107" s="111" t="s">
        <v>123</v>
      </c>
      <c r="E107" s="112"/>
      <c r="F107" s="112"/>
      <c r="G107" s="112"/>
      <c r="H107" s="112"/>
      <c r="I107" s="112"/>
      <c r="J107" s="113">
        <f>J235</f>
        <v>0</v>
      </c>
      <c r="L107" s="110"/>
    </row>
    <row r="108" spans="2:12" s="9" customFormat="1" ht="19.899999999999999" customHeight="1" x14ac:dyDescent="0.2">
      <c r="B108" s="110"/>
      <c r="D108" s="111" t="s">
        <v>124</v>
      </c>
      <c r="E108" s="112"/>
      <c r="F108" s="112"/>
      <c r="G108" s="112"/>
      <c r="H108" s="112"/>
      <c r="I108" s="112"/>
      <c r="J108" s="113">
        <f>J239</f>
        <v>0</v>
      </c>
      <c r="L108" s="110"/>
    </row>
    <row r="109" spans="2:12" s="9" customFormat="1" ht="19.899999999999999" customHeight="1" x14ac:dyDescent="0.2">
      <c r="B109" s="110"/>
      <c r="D109" s="111" t="s">
        <v>125</v>
      </c>
      <c r="E109" s="112"/>
      <c r="F109" s="112"/>
      <c r="G109" s="112"/>
      <c r="H109" s="112"/>
      <c r="I109" s="112"/>
      <c r="J109" s="113">
        <f>J244</f>
        <v>0</v>
      </c>
      <c r="L109" s="110"/>
    </row>
    <row r="110" spans="2:12" s="9" customFormat="1" ht="19.899999999999999" customHeight="1" x14ac:dyDescent="0.2">
      <c r="B110" s="110"/>
      <c r="D110" s="111" t="s">
        <v>126</v>
      </c>
      <c r="E110" s="112"/>
      <c r="F110" s="112"/>
      <c r="G110" s="112"/>
      <c r="H110" s="112"/>
      <c r="I110" s="112"/>
      <c r="J110" s="113">
        <f>J250</f>
        <v>0</v>
      </c>
      <c r="L110" s="110"/>
    </row>
    <row r="111" spans="2:12" s="9" customFormat="1" ht="19.899999999999999" customHeight="1" x14ac:dyDescent="0.2">
      <c r="B111" s="110"/>
      <c r="D111" s="111" t="s">
        <v>127</v>
      </c>
      <c r="E111" s="112"/>
      <c r="F111" s="112"/>
      <c r="G111" s="112"/>
      <c r="H111" s="112"/>
      <c r="I111" s="112"/>
      <c r="J111" s="113">
        <f>J254</f>
        <v>0</v>
      </c>
      <c r="L111" s="110"/>
    </row>
    <row r="112" spans="2:12" s="9" customFormat="1" ht="19.899999999999999" customHeight="1" x14ac:dyDescent="0.2">
      <c r="B112" s="110"/>
      <c r="D112" s="111" t="s">
        <v>128</v>
      </c>
      <c r="E112" s="112"/>
      <c r="F112" s="112"/>
      <c r="G112" s="112"/>
      <c r="H112" s="112"/>
      <c r="I112" s="112"/>
      <c r="J112" s="113">
        <f>J266</f>
        <v>0</v>
      </c>
      <c r="L112" s="110"/>
    </row>
    <row r="113" spans="2:12" s="9" customFormat="1" ht="19.899999999999999" customHeight="1" x14ac:dyDescent="0.2">
      <c r="B113" s="110"/>
      <c r="D113" s="111" t="s">
        <v>129</v>
      </c>
      <c r="E113" s="112"/>
      <c r="F113" s="112"/>
      <c r="G113" s="112"/>
      <c r="H113" s="112"/>
      <c r="I113" s="112"/>
      <c r="J113" s="113">
        <f>J271</f>
        <v>0</v>
      </c>
      <c r="L113" s="110"/>
    </row>
    <row r="114" spans="2:12" s="9" customFormat="1" ht="19.899999999999999" customHeight="1" x14ac:dyDescent="0.2">
      <c r="B114" s="110"/>
      <c r="D114" s="111" t="s">
        <v>130</v>
      </c>
      <c r="E114" s="112"/>
      <c r="F114" s="112"/>
      <c r="G114" s="112"/>
      <c r="H114" s="112"/>
      <c r="I114" s="112"/>
      <c r="J114" s="113">
        <f>J274</f>
        <v>0</v>
      </c>
      <c r="L114" s="110"/>
    </row>
    <row r="115" spans="2:12" s="8" customFormat="1" ht="24.95" customHeight="1" x14ac:dyDescent="0.2">
      <c r="B115" s="106"/>
      <c r="D115" s="107" t="s">
        <v>131</v>
      </c>
      <c r="E115" s="108"/>
      <c r="F115" s="108"/>
      <c r="G115" s="108"/>
      <c r="H115" s="108"/>
      <c r="I115" s="108"/>
      <c r="J115" s="109">
        <f>J285</f>
        <v>0</v>
      </c>
      <c r="L115" s="106"/>
    </row>
    <row r="116" spans="2:12" s="9" customFormat="1" ht="19.899999999999999" customHeight="1" x14ac:dyDescent="0.2">
      <c r="B116" s="110"/>
      <c r="D116" s="111" t="s">
        <v>132</v>
      </c>
      <c r="E116" s="112"/>
      <c r="F116" s="112"/>
      <c r="G116" s="112"/>
      <c r="H116" s="112"/>
      <c r="I116" s="112"/>
      <c r="J116" s="113">
        <f>J286</f>
        <v>0</v>
      </c>
      <c r="L116" s="110"/>
    </row>
    <row r="117" spans="2:12" s="1" customFormat="1" ht="21.75" customHeight="1" x14ac:dyDescent="0.2">
      <c r="B117" s="28"/>
      <c r="L117" s="28"/>
    </row>
    <row r="118" spans="2:12" s="1" customFormat="1" ht="6.95" customHeight="1" x14ac:dyDescent="0.2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28"/>
    </row>
    <row r="122" spans="2:12" s="1" customFormat="1" ht="6.95" customHeight="1" x14ac:dyDescent="0.2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28"/>
    </row>
    <row r="123" spans="2:12" s="1" customFormat="1" ht="24.95" customHeight="1" x14ac:dyDescent="0.2">
      <c r="B123" s="28"/>
      <c r="C123" s="17" t="s">
        <v>133</v>
      </c>
      <c r="L123" s="28"/>
    </row>
    <row r="124" spans="2:12" s="1" customFormat="1" ht="6.95" customHeight="1" x14ac:dyDescent="0.2">
      <c r="B124" s="28"/>
      <c r="L124" s="28"/>
    </row>
    <row r="125" spans="2:12" s="1" customFormat="1" ht="12" customHeight="1" x14ac:dyDescent="0.2">
      <c r="B125" s="28"/>
      <c r="C125" s="23" t="s">
        <v>14</v>
      </c>
      <c r="L125" s="28"/>
    </row>
    <row r="126" spans="2:12" s="1" customFormat="1" ht="16.5" customHeight="1" x14ac:dyDescent="0.2">
      <c r="B126" s="28"/>
      <c r="E126" s="210" t="str">
        <f>E7</f>
        <v>MHTH - Stavebné úpravy miestností v budove na KVP v Košiciach</v>
      </c>
      <c r="F126" s="211"/>
      <c r="G126" s="211"/>
      <c r="H126" s="211"/>
      <c r="L126" s="28"/>
    </row>
    <row r="127" spans="2:12" s="1" customFormat="1" ht="12" customHeight="1" x14ac:dyDescent="0.2">
      <c r="B127" s="28"/>
      <c r="C127" s="23" t="s">
        <v>106</v>
      </c>
      <c r="L127" s="28"/>
    </row>
    <row r="128" spans="2:12" s="1" customFormat="1" ht="30" customHeight="1" x14ac:dyDescent="0.2">
      <c r="B128" s="28"/>
      <c r="E128" s="188" t="str">
        <f>E9</f>
        <v>01 - Menšia miestnosť pre sprchy vrátane stropu vedľajšieho WC na 1.NP</v>
      </c>
      <c r="F128" s="209"/>
      <c r="G128" s="209"/>
      <c r="H128" s="209"/>
      <c r="L128" s="28"/>
    </row>
    <row r="129" spans="2:65" s="1" customFormat="1" ht="6.95" customHeight="1" x14ac:dyDescent="0.2">
      <c r="B129" s="28"/>
      <c r="L129" s="28"/>
    </row>
    <row r="130" spans="2:65" s="1" customFormat="1" ht="12" customHeight="1" x14ac:dyDescent="0.2">
      <c r="B130" s="28"/>
      <c r="C130" s="23" t="s">
        <v>18</v>
      </c>
      <c r="F130" s="21" t="str">
        <f>F12</f>
        <v xml:space="preserve"> </v>
      </c>
      <c r="I130" s="23" t="s">
        <v>20</v>
      </c>
      <c r="J130" s="51" t="str">
        <f>IF(J12="","",J12)</f>
        <v>18. 9. 2025</v>
      </c>
      <c r="L130" s="28"/>
    </row>
    <row r="131" spans="2:65" s="1" customFormat="1" ht="6.95" customHeight="1" x14ac:dyDescent="0.2">
      <c r="B131" s="28"/>
      <c r="L131" s="28"/>
    </row>
    <row r="132" spans="2:65" s="1" customFormat="1" ht="15.2" customHeight="1" x14ac:dyDescent="0.2">
      <c r="B132" s="28"/>
      <c r="C132" s="23" t="s">
        <v>22</v>
      </c>
      <c r="F132" s="21" t="str">
        <f>E15</f>
        <v xml:space="preserve"> </v>
      </c>
      <c r="I132" s="23" t="s">
        <v>27</v>
      </c>
      <c r="J132" s="26" t="str">
        <f>E21</f>
        <v xml:space="preserve"> </v>
      </c>
      <c r="L132" s="28"/>
    </row>
    <row r="133" spans="2:65" s="1" customFormat="1" ht="15.2" customHeight="1" x14ac:dyDescent="0.2">
      <c r="B133" s="28"/>
      <c r="C133" s="23" t="s">
        <v>25</v>
      </c>
      <c r="F133" s="21" t="str">
        <f>IF(E18="","",E18)</f>
        <v>Vyplň údaj</v>
      </c>
      <c r="I133" s="23" t="s">
        <v>28</v>
      </c>
      <c r="J133" s="26" t="str">
        <f>E24</f>
        <v xml:space="preserve"> </v>
      </c>
      <c r="L133" s="28"/>
    </row>
    <row r="134" spans="2:65" s="1" customFormat="1" ht="10.35" customHeight="1" x14ac:dyDescent="0.2">
      <c r="B134" s="28"/>
      <c r="L134" s="28"/>
    </row>
    <row r="135" spans="2:65" s="10" customFormat="1" ht="29.25" customHeight="1" x14ac:dyDescent="0.2">
      <c r="B135" s="114"/>
      <c r="C135" s="115" t="s">
        <v>134</v>
      </c>
      <c r="D135" s="116" t="s">
        <v>56</v>
      </c>
      <c r="E135" s="116" t="s">
        <v>52</v>
      </c>
      <c r="F135" s="116" t="s">
        <v>53</v>
      </c>
      <c r="G135" s="116" t="s">
        <v>135</v>
      </c>
      <c r="H135" s="116" t="s">
        <v>136</v>
      </c>
      <c r="I135" s="116" t="s">
        <v>137</v>
      </c>
      <c r="J135" s="117" t="s">
        <v>110</v>
      </c>
      <c r="K135" s="118" t="s">
        <v>138</v>
      </c>
      <c r="L135" s="114"/>
      <c r="M135" s="58" t="s">
        <v>1</v>
      </c>
      <c r="N135" s="59" t="s">
        <v>35</v>
      </c>
      <c r="O135" s="59" t="s">
        <v>139</v>
      </c>
      <c r="P135" s="59" t="s">
        <v>140</v>
      </c>
      <c r="Q135" s="59" t="s">
        <v>141</v>
      </c>
      <c r="R135" s="59" t="s">
        <v>142</v>
      </c>
      <c r="S135" s="59" t="s">
        <v>143</v>
      </c>
      <c r="T135" s="60" t="s">
        <v>144</v>
      </c>
    </row>
    <row r="136" spans="2:65" s="1" customFormat="1" ht="22.9" customHeight="1" x14ac:dyDescent="0.25">
      <c r="B136" s="28"/>
      <c r="C136" s="63" t="s">
        <v>111</v>
      </c>
      <c r="J136" s="119">
        <f>BK136</f>
        <v>0</v>
      </c>
      <c r="L136" s="28"/>
      <c r="M136" s="61"/>
      <c r="N136" s="52"/>
      <c r="O136" s="52"/>
      <c r="P136" s="120">
        <f>P137+P189+P285</f>
        <v>0</v>
      </c>
      <c r="Q136" s="52"/>
      <c r="R136" s="120">
        <f>R137+R189+R285</f>
        <v>2.47115629339</v>
      </c>
      <c r="S136" s="52"/>
      <c r="T136" s="121">
        <f>T137+T189+T285</f>
        <v>5.8834060999999993</v>
      </c>
      <c r="AT136" s="13" t="s">
        <v>70</v>
      </c>
      <c r="AU136" s="13" t="s">
        <v>112</v>
      </c>
      <c r="BK136" s="122">
        <f>BK137+BK189+BK285</f>
        <v>0</v>
      </c>
    </row>
    <row r="137" spans="2:65" s="11" customFormat="1" ht="25.9" customHeight="1" x14ac:dyDescent="0.2">
      <c r="B137" s="123"/>
      <c r="D137" s="124" t="s">
        <v>70</v>
      </c>
      <c r="E137" s="125" t="s">
        <v>145</v>
      </c>
      <c r="F137" s="125" t="s">
        <v>146</v>
      </c>
      <c r="I137" s="126"/>
      <c r="J137" s="127">
        <f>BK137</f>
        <v>0</v>
      </c>
      <c r="L137" s="123"/>
      <c r="M137" s="128"/>
      <c r="P137" s="129">
        <f>P138+P140+P158+P185</f>
        <v>0</v>
      </c>
      <c r="R137" s="129">
        <f>R138+R140+R158+R185</f>
        <v>1.56515926375</v>
      </c>
      <c r="T137" s="130">
        <f>T138+T140+T158+T185</f>
        <v>5.8281669999999997</v>
      </c>
      <c r="AR137" s="124" t="s">
        <v>79</v>
      </c>
      <c r="AT137" s="131" t="s">
        <v>70</v>
      </c>
      <c r="AU137" s="131" t="s">
        <v>71</v>
      </c>
      <c r="AY137" s="124" t="s">
        <v>147</v>
      </c>
      <c r="BK137" s="132">
        <f>BK138+BK140+BK158+BK185</f>
        <v>0</v>
      </c>
    </row>
    <row r="138" spans="2:65" s="11" customFormat="1" ht="22.9" customHeight="1" x14ac:dyDescent="0.2">
      <c r="B138" s="123"/>
      <c r="D138" s="124" t="s">
        <v>70</v>
      </c>
      <c r="E138" s="133" t="s">
        <v>148</v>
      </c>
      <c r="F138" s="133" t="s">
        <v>149</v>
      </c>
      <c r="I138" s="126"/>
      <c r="J138" s="134">
        <f>BK138</f>
        <v>0</v>
      </c>
      <c r="L138" s="123"/>
      <c r="M138" s="128"/>
      <c r="P138" s="129">
        <f>P139</f>
        <v>0</v>
      </c>
      <c r="R138" s="129">
        <f>R139</f>
        <v>2.651689875E-2</v>
      </c>
      <c r="T138" s="130">
        <f>T139</f>
        <v>0</v>
      </c>
      <c r="AR138" s="124" t="s">
        <v>79</v>
      </c>
      <c r="AT138" s="131" t="s">
        <v>70</v>
      </c>
      <c r="AU138" s="131" t="s">
        <v>79</v>
      </c>
      <c r="AY138" s="124" t="s">
        <v>147</v>
      </c>
      <c r="BK138" s="132">
        <f>BK139</f>
        <v>0</v>
      </c>
    </row>
    <row r="139" spans="2:65" s="1" customFormat="1" ht="33" customHeight="1" x14ac:dyDescent="0.2">
      <c r="B139" s="135"/>
      <c r="C139" s="136" t="s">
        <v>79</v>
      </c>
      <c r="D139" s="136" t="s">
        <v>150</v>
      </c>
      <c r="E139" s="137" t="s">
        <v>151</v>
      </c>
      <c r="F139" s="138" t="s">
        <v>152</v>
      </c>
      <c r="G139" s="139" t="s">
        <v>153</v>
      </c>
      <c r="H139" s="140">
        <v>0.28499999999999998</v>
      </c>
      <c r="I139" s="141"/>
      <c r="J139" s="142">
        <f>ROUND(I139*H139,2)</f>
        <v>0</v>
      </c>
      <c r="K139" s="143"/>
      <c r="L139" s="28"/>
      <c r="M139" s="144" t="s">
        <v>1</v>
      </c>
      <c r="N139" s="145" t="s">
        <v>37</v>
      </c>
      <c r="P139" s="146">
        <f>O139*H139</f>
        <v>0</v>
      </c>
      <c r="Q139" s="146">
        <v>9.3041750000000006E-2</v>
      </c>
      <c r="R139" s="146">
        <f>Q139*H139</f>
        <v>2.651689875E-2</v>
      </c>
      <c r="S139" s="146">
        <v>0</v>
      </c>
      <c r="T139" s="147">
        <f>S139*H139</f>
        <v>0</v>
      </c>
      <c r="AR139" s="148" t="s">
        <v>154</v>
      </c>
      <c r="AT139" s="148" t="s">
        <v>150</v>
      </c>
      <c r="AU139" s="148" t="s">
        <v>155</v>
      </c>
      <c r="AY139" s="13" t="s">
        <v>147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155</v>
      </c>
      <c r="BK139" s="149">
        <f>ROUND(I139*H139,2)</f>
        <v>0</v>
      </c>
      <c r="BL139" s="13" t="s">
        <v>154</v>
      </c>
      <c r="BM139" s="148" t="s">
        <v>156</v>
      </c>
    </row>
    <row r="140" spans="2:65" s="11" customFormat="1" ht="22.9" customHeight="1" x14ac:dyDescent="0.2">
      <c r="B140" s="123"/>
      <c r="D140" s="124" t="s">
        <v>70</v>
      </c>
      <c r="E140" s="133" t="s">
        <v>157</v>
      </c>
      <c r="F140" s="133" t="s">
        <v>158</v>
      </c>
      <c r="I140" s="126"/>
      <c r="J140" s="134">
        <f>BK140</f>
        <v>0</v>
      </c>
      <c r="L140" s="123"/>
      <c r="M140" s="128"/>
      <c r="P140" s="129">
        <f>SUM(P141:P157)</f>
        <v>0</v>
      </c>
      <c r="R140" s="129">
        <f>SUM(R141:R157)</f>
        <v>0.66581556000000008</v>
      </c>
      <c r="T140" s="130">
        <f>SUM(T141:T157)</f>
        <v>0</v>
      </c>
      <c r="AR140" s="124" t="s">
        <v>79</v>
      </c>
      <c r="AT140" s="131" t="s">
        <v>70</v>
      </c>
      <c r="AU140" s="131" t="s">
        <v>79</v>
      </c>
      <c r="AY140" s="124" t="s">
        <v>147</v>
      </c>
      <c r="BK140" s="132">
        <f>SUM(BK141:BK157)</f>
        <v>0</v>
      </c>
    </row>
    <row r="141" spans="2:65" s="1" customFormat="1" ht="37.9" customHeight="1" x14ac:dyDescent="0.2">
      <c r="B141" s="135"/>
      <c r="C141" s="136" t="s">
        <v>155</v>
      </c>
      <c r="D141" s="136" t="s">
        <v>150</v>
      </c>
      <c r="E141" s="137" t="s">
        <v>159</v>
      </c>
      <c r="F141" s="138" t="s">
        <v>160</v>
      </c>
      <c r="G141" s="139" t="s">
        <v>153</v>
      </c>
      <c r="H141" s="140">
        <v>0.627</v>
      </c>
      <c r="I141" s="141"/>
      <c r="J141" s="142">
        <f t="shared" ref="J141:J157" si="0">ROUND(I141*H141,2)</f>
        <v>0</v>
      </c>
      <c r="K141" s="143"/>
      <c r="L141" s="28"/>
      <c r="M141" s="144" t="s">
        <v>1</v>
      </c>
      <c r="N141" s="145" t="s">
        <v>37</v>
      </c>
      <c r="P141" s="146">
        <f t="shared" ref="P141:P157" si="1">O141*H141</f>
        <v>0</v>
      </c>
      <c r="Q141" s="146">
        <v>1.4999999999999999E-4</v>
      </c>
      <c r="R141" s="146">
        <f t="shared" ref="R141:R157" si="2">Q141*H141</f>
        <v>9.4049999999999996E-5</v>
      </c>
      <c r="S141" s="146">
        <v>0</v>
      </c>
      <c r="T141" s="147">
        <f t="shared" ref="T141:T157" si="3">S141*H141</f>
        <v>0</v>
      </c>
      <c r="AR141" s="148" t="s">
        <v>154</v>
      </c>
      <c r="AT141" s="148" t="s">
        <v>150</v>
      </c>
      <c r="AU141" s="148" t="s">
        <v>155</v>
      </c>
      <c r="AY141" s="13" t="s">
        <v>147</v>
      </c>
      <c r="BE141" s="149">
        <f t="shared" ref="BE141:BE157" si="4">IF(N141="základná",J141,0)</f>
        <v>0</v>
      </c>
      <c r="BF141" s="149">
        <f t="shared" ref="BF141:BF157" si="5">IF(N141="znížená",J141,0)</f>
        <v>0</v>
      </c>
      <c r="BG141" s="149">
        <f t="shared" ref="BG141:BG157" si="6">IF(N141="zákl. prenesená",J141,0)</f>
        <v>0</v>
      </c>
      <c r="BH141" s="149">
        <f t="shared" ref="BH141:BH157" si="7">IF(N141="zníž. prenesená",J141,0)</f>
        <v>0</v>
      </c>
      <c r="BI141" s="149">
        <f t="shared" ref="BI141:BI157" si="8">IF(N141="nulová",J141,0)</f>
        <v>0</v>
      </c>
      <c r="BJ141" s="13" t="s">
        <v>155</v>
      </c>
      <c r="BK141" s="149">
        <f t="shared" ref="BK141:BK157" si="9">ROUND(I141*H141,2)</f>
        <v>0</v>
      </c>
      <c r="BL141" s="13" t="s">
        <v>154</v>
      </c>
      <c r="BM141" s="148" t="s">
        <v>161</v>
      </c>
    </row>
    <row r="142" spans="2:65" s="1" customFormat="1" ht="24.2" customHeight="1" x14ac:dyDescent="0.2">
      <c r="B142" s="135"/>
      <c r="C142" s="136" t="s">
        <v>148</v>
      </c>
      <c r="D142" s="136" t="s">
        <v>150</v>
      </c>
      <c r="E142" s="137" t="s">
        <v>162</v>
      </c>
      <c r="F142" s="138" t="s">
        <v>163</v>
      </c>
      <c r="G142" s="139" t="s">
        <v>153</v>
      </c>
      <c r="H142" s="140">
        <v>0.627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37</v>
      </c>
      <c r="P142" s="146">
        <f t="shared" si="1"/>
        <v>0</v>
      </c>
      <c r="Q142" s="146">
        <v>1.0999999999999999E-2</v>
      </c>
      <c r="R142" s="146">
        <f t="shared" si="2"/>
        <v>6.8969999999999995E-3</v>
      </c>
      <c r="S142" s="146">
        <v>0</v>
      </c>
      <c r="T142" s="147">
        <f t="shared" si="3"/>
        <v>0</v>
      </c>
      <c r="AR142" s="148" t="s">
        <v>154</v>
      </c>
      <c r="AT142" s="148" t="s">
        <v>150</v>
      </c>
      <c r="AU142" s="148" t="s">
        <v>155</v>
      </c>
      <c r="AY142" s="13" t="s">
        <v>147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155</v>
      </c>
      <c r="BK142" s="149">
        <f t="shared" si="9"/>
        <v>0</v>
      </c>
      <c r="BL142" s="13" t="s">
        <v>154</v>
      </c>
      <c r="BM142" s="148" t="s">
        <v>164</v>
      </c>
    </row>
    <row r="143" spans="2:65" s="1" customFormat="1" ht="37.9" customHeight="1" x14ac:dyDescent="0.2">
      <c r="B143" s="135"/>
      <c r="C143" s="136" t="s">
        <v>154</v>
      </c>
      <c r="D143" s="136" t="s">
        <v>150</v>
      </c>
      <c r="E143" s="137" t="s">
        <v>165</v>
      </c>
      <c r="F143" s="138" t="s">
        <v>166</v>
      </c>
      <c r="G143" s="139" t="s">
        <v>153</v>
      </c>
      <c r="H143" s="140">
        <v>23.277000000000001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37</v>
      </c>
      <c r="P143" s="146">
        <f t="shared" si="1"/>
        <v>0</v>
      </c>
      <c r="Q143" s="146">
        <v>1.4999999999999999E-4</v>
      </c>
      <c r="R143" s="146">
        <f t="shared" si="2"/>
        <v>3.4915499999999999E-3</v>
      </c>
      <c r="S143" s="146">
        <v>0</v>
      </c>
      <c r="T143" s="147">
        <f t="shared" si="3"/>
        <v>0</v>
      </c>
      <c r="AR143" s="148" t="s">
        <v>154</v>
      </c>
      <c r="AT143" s="148" t="s">
        <v>150</v>
      </c>
      <c r="AU143" s="148" t="s">
        <v>155</v>
      </c>
      <c r="AY143" s="13" t="s">
        <v>147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155</v>
      </c>
      <c r="BK143" s="149">
        <f t="shared" si="9"/>
        <v>0</v>
      </c>
      <c r="BL143" s="13" t="s">
        <v>154</v>
      </c>
      <c r="BM143" s="148" t="s">
        <v>167</v>
      </c>
    </row>
    <row r="144" spans="2:65" s="1" customFormat="1" ht="24.2" customHeight="1" x14ac:dyDescent="0.2">
      <c r="B144" s="135"/>
      <c r="C144" s="136" t="s">
        <v>168</v>
      </c>
      <c r="D144" s="136" t="s">
        <v>150</v>
      </c>
      <c r="E144" s="137" t="s">
        <v>169</v>
      </c>
      <c r="F144" s="138" t="s">
        <v>170</v>
      </c>
      <c r="G144" s="139" t="s">
        <v>153</v>
      </c>
      <c r="H144" s="140">
        <v>21.524999999999999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37</v>
      </c>
      <c r="P144" s="146">
        <f t="shared" si="1"/>
        <v>0</v>
      </c>
      <c r="Q144" s="146">
        <v>2.0000000000000001E-4</v>
      </c>
      <c r="R144" s="146">
        <f t="shared" si="2"/>
        <v>4.3049999999999998E-3</v>
      </c>
      <c r="S144" s="146">
        <v>0</v>
      </c>
      <c r="T144" s="147">
        <f t="shared" si="3"/>
        <v>0</v>
      </c>
      <c r="AR144" s="148" t="s">
        <v>154</v>
      </c>
      <c r="AT144" s="148" t="s">
        <v>150</v>
      </c>
      <c r="AU144" s="148" t="s">
        <v>155</v>
      </c>
      <c r="AY144" s="13" t="s">
        <v>147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155</v>
      </c>
      <c r="BK144" s="149">
        <f t="shared" si="9"/>
        <v>0</v>
      </c>
      <c r="BL144" s="13" t="s">
        <v>154</v>
      </c>
      <c r="BM144" s="148" t="s">
        <v>171</v>
      </c>
    </row>
    <row r="145" spans="2:65" s="1" customFormat="1" ht="24.2" customHeight="1" x14ac:dyDescent="0.2">
      <c r="B145" s="135"/>
      <c r="C145" s="136" t="s">
        <v>157</v>
      </c>
      <c r="D145" s="136" t="s">
        <v>150</v>
      </c>
      <c r="E145" s="137" t="s">
        <v>172</v>
      </c>
      <c r="F145" s="138" t="s">
        <v>173</v>
      </c>
      <c r="G145" s="139" t="s">
        <v>153</v>
      </c>
      <c r="H145" s="140">
        <v>4.5469999999999997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37</v>
      </c>
      <c r="P145" s="146">
        <f t="shared" si="1"/>
        <v>0</v>
      </c>
      <c r="Q145" s="146">
        <v>4.0000000000000002E-4</v>
      </c>
      <c r="R145" s="146">
        <f t="shared" si="2"/>
        <v>1.8188E-3</v>
      </c>
      <c r="S145" s="146">
        <v>0</v>
      </c>
      <c r="T145" s="147">
        <f t="shared" si="3"/>
        <v>0</v>
      </c>
      <c r="AR145" s="148" t="s">
        <v>154</v>
      </c>
      <c r="AT145" s="148" t="s">
        <v>150</v>
      </c>
      <c r="AU145" s="148" t="s">
        <v>155</v>
      </c>
      <c r="AY145" s="13" t="s">
        <v>147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155</v>
      </c>
      <c r="BK145" s="149">
        <f t="shared" si="9"/>
        <v>0</v>
      </c>
      <c r="BL145" s="13" t="s">
        <v>154</v>
      </c>
      <c r="BM145" s="148" t="s">
        <v>174</v>
      </c>
    </row>
    <row r="146" spans="2:65" s="1" customFormat="1" ht="24.2" customHeight="1" x14ac:dyDescent="0.2">
      <c r="B146" s="135"/>
      <c r="C146" s="136" t="s">
        <v>175</v>
      </c>
      <c r="D146" s="136" t="s">
        <v>150</v>
      </c>
      <c r="E146" s="137" t="s">
        <v>176</v>
      </c>
      <c r="F146" s="138" t="s">
        <v>177</v>
      </c>
      <c r="G146" s="139" t="s">
        <v>153</v>
      </c>
      <c r="H146" s="140">
        <v>23.277000000000001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37</v>
      </c>
      <c r="P146" s="146">
        <f t="shared" si="1"/>
        <v>0</v>
      </c>
      <c r="Q146" s="146">
        <v>1.575E-2</v>
      </c>
      <c r="R146" s="146">
        <f t="shared" si="2"/>
        <v>0.36661275000000004</v>
      </c>
      <c r="S146" s="146">
        <v>0</v>
      </c>
      <c r="T146" s="147">
        <f t="shared" si="3"/>
        <v>0</v>
      </c>
      <c r="AR146" s="148" t="s">
        <v>154</v>
      </c>
      <c r="AT146" s="148" t="s">
        <v>150</v>
      </c>
      <c r="AU146" s="148" t="s">
        <v>155</v>
      </c>
      <c r="AY146" s="13" t="s">
        <v>147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155</v>
      </c>
      <c r="BK146" s="149">
        <f t="shared" si="9"/>
        <v>0</v>
      </c>
      <c r="BL146" s="13" t="s">
        <v>154</v>
      </c>
      <c r="BM146" s="148" t="s">
        <v>178</v>
      </c>
    </row>
    <row r="147" spans="2:65" s="1" customFormat="1" ht="24.2" customHeight="1" x14ac:dyDescent="0.2">
      <c r="B147" s="135"/>
      <c r="C147" s="136" t="s">
        <v>179</v>
      </c>
      <c r="D147" s="136" t="s">
        <v>150</v>
      </c>
      <c r="E147" s="137" t="s">
        <v>180</v>
      </c>
      <c r="F147" s="138" t="s">
        <v>181</v>
      </c>
      <c r="G147" s="139" t="s">
        <v>153</v>
      </c>
      <c r="H147" s="140">
        <v>4.5469999999999997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37</v>
      </c>
      <c r="P147" s="146">
        <f t="shared" si="1"/>
        <v>0</v>
      </c>
      <c r="Q147" s="146">
        <v>4.7299999999999998E-3</v>
      </c>
      <c r="R147" s="146">
        <f t="shared" si="2"/>
        <v>2.1507309999999998E-2</v>
      </c>
      <c r="S147" s="146">
        <v>0</v>
      </c>
      <c r="T147" s="147">
        <f t="shared" si="3"/>
        <v>0</v>
      </c>
      <c r="AR147" s="148" t="s">
        <v>154</v>
      </c>
      <c r="AT147" s="148" t="s">
        <v>150</v>
      </c>
      <c r="AU147" s="148" t="s">
        <v>155</v>
      </c>
      <c r="AY147" s="13" t="s">
        <v>147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155</v>
      </c>
      <c r="BK147" s="149">
        <f t="shared" si="9"/>
        <v>0</v>
      </c>
      <c r="BL147" s="13" t="s">
        <v>154</v>
      </c>
      <c r="BM147" s="148" t="s">
        <v>182</v>
      </c>
    </row>
    <row r="148" spans="2:65" s="1" customFormat="1" ht="33" customHeight="1" x14ac:dyDescent="0.2">
      <c r="B148" s="135"/>
      <c r="C148" s="136" t="s">
        <v>183</v>
      </c>
      <c r="D148" s="136" t="s">
        <v>150</v>
      </c>
      <c r="E148" s="137" t="s">
        <v>184</v>
      </c>
      <c r="F148" s="138" t="s">
        <v>185</v>
      </c>
      <c r="G148" s="139" t="s">
        <v>186</v>
      </c>
      <c r="H148" s="140">
        <v>32.46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37</v>
      </c>
      <c r="P148" s="146">
        <f t="shared" si="1"/>
        <v>0</v>
      </c>
      <c r="Q148" s="146">
        <v>1.91E-3</v>
      </c>
      <c r="R148" s="146">
        <f t="shared" si="2"/>
        <v>6.1998600000000001E-2</v>
      </c>
      <c r="S148" s="146">
        <v>0</v>
      </c>
      <c r="T148" s="147">
        <f t="shared" si="3"/>
        <v>0</v>
      </c>
      <c r="AR148" s="148" t="s">
        <v>154</v>
      </c>
      <c r="AT148" s="148" t="s">
        <v>150</v>
      </c>
      <c r="AU148" s="148" t="s">
        <v>155</v>
      </c>
      <c r="AY148" s="13" t="s">
        <v>147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155</v>
      </c>
      <c r="BK148" s="149">
        <f t="shared" si="9"/>
        <v>0</v>
      </c>
      <c r="BL148" s="13" t="s">
        <v>154</v>
      </c>
      <c r="BM148" s="148" t="s">
        <v>187</v>
      </c>
    </row>
    <row r="149" spans="2:65" s="1" customFormat="1" ht="24.2" customHeight="1" x14ac:dyDescent="0.2">
      <c r="B149" s="135"/>
      <c r="C149" s="136" t="s">
        <v>188</v>
      </c>
      <c r="D149" s="136" t="s">
        <v>150</v>
      </c>
      <c r="E149" s="137" t="s">
        <v>189</v>
      </c>
      <c r="F149" s="138" t="s">
        <v>190</v>
      </c>
      <c r="G149" s="139" t="s">
        <v>186</v>
      </c>
      <c r="H149" s="140">
        <v>5.13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37</v>
      </c>
      <c r="P149" s="146">
        <f t="shared" si="1"/>
        <v>0</v>
      </c>
      <c r="Q149" s="146">
        <v>1.91E-3</v>
      </c>
      <c r="R149" s="146">
        <f t="shared" si="2"/>
        <v>9.7982999999999994E-3</v>
      </c>
      <c r="S149" s="146">
        <v>0</v>
      </c>
      <c r="T149" s="147">
        <f t="shared" si="3"/>
        <v>0</v>
      </c>
      <c r="AR149" s="148" t="s">
        <v>154</v>
      </c>
      <c r="AT149" s="148" t="s">
        <v>150</v>
      </c>
      <c r="AU149" s="148" t="s">
        <v>155</v>
      </c>
      <c r="AY149" s="13" t="s">
        <v>147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155</v>
      </c>
      <c r="BK149" s="149">
        <f t="shared" si="9"/>
        <v>0</v>
      </c>
      <c r="BL149" s="13" t="s">
        <v>154</v>
      </c>
      <c r="BM149" s="148" t="s">
        <v>191</v>
      </c>
    </row>
    <row r="150" spans="2:65" s="1" customFormat="1" ht="24.2" customHeight="1" x14ac:dyDescent="0.2">
      <c r="B150" s="135"/>
      <c r="C150" s="136" t="s">
        <v>192</v>
      </c>
      <c r="D150" s="136" t="s">
        <v>150</v>
      </c>
      <c r="E150" s="137" t="s">
        <v>193</v>
      </c>
      <c r="F150" s="138" t="s">
        <v>194</v>
      </c>
      <c r="G150" s="139" t="s">
        <v>153</v>
      </c>
      <c r="H150" s="140">
        <v>1.9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37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154</v>
      </c>
      <c r="AT150" s="148" t="s">
        <v>150</v>
      </c>
      <c r="AU150" s="148" t="s">
        <v>155</v>
      </c>
      <c r="AY150" s="13" t="s">
        <v>147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155</v>
      </c>
      <c r="BK150" s="149">
        <f t="shared" si="9"/>
        <v>0</v>
      </c>
      <c r="BL150" s="13" t="s">
        <v>154</v>
      </c>
      <c r="BM150" s="148" t="s">
        <v>195</v>
      </c>
    </row>
    <row r="151" spans="2:65" s="1" customFormat="1" ht="16.5" customHeight="1" x14ac:dyDescent="0.2">
      <c r="B151" s="135"/>
      <c r="C151" s="150" t="s">
        <v>196</v>
      </c>
      <c r="D151" s="150" t="s">
        <v>197</v>
      </c>
      <c r="E151" s="151" t="s">
        <v>198</v>
      </c>
      <c r="F151" s="152" t="s">
        <v>199</v>
      </c>
      <c r="G151" s="153" t="s">
        <v>153</v>
      </c>
      <c r="H151" s="154">
        <v>2.1850000000000001</v>
      </c>
      <c r="I151" s="155"/>
      <c r="J151" s="156">
        <f t="shared" si="0"/>
        <v>0</v>
      </c>
      <c r="K151" s="157"/>
      <c r="L151" s="158"/>
      <c r="M151" s="159" t="s">
        <v>1</v>
      </c>
      <c r="N151" s="160" t="s">
        <v>37</v>
      </c>
      <c r="P151" s="146">
        <f t="shared" si="1"/>
        <v>0</v>
      </c>
      <c r="Q151" s="146">
        <v>1E-4</v>
      </c>
      <c r="R151" s="146">
        <f t="shared" si="2"/>
        <v>2.1850000000000003E-4</v>
      </c>
      <c r="S151" s="146">
        <v>0</v>
      </c>
      <c r="T151" s="147">
        <f t="shared" si="3"/>
        <v>0</v>
      </c>
      <c r="AR151" s="148" t="s">
        <v>179</v>
      </c>
      <c r="AT151" s="148" t="s">
        <v>197</v>
      </c>
      <c r="AU151" s="148" t="s">
        <v>155</v>
      </c>
      <c r="AY151" s="13" t="s">
        <v>147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155</v>
      </c>
      <c r="BK151" s="149">
        <f t="shared" si="9"/>
        <v>0</v>
      </c>
      <c r="BL151" s="13" t="s">
        <v>154</v>
      </c>
      <c r="BM151" s="148" t="s">
        <v>200</v>
      </c>
    </row>
    <row r="152" spans="2:65" s="1" customFormat="1" ht="16.5" customHeight="1" x14ac:dyDescent="0.2">
      <c r="B152" s="135"/>
      <c r="C152" s="136" t="s">
        <v>201</v>
      </c>
      <c r="D152" s="136" t="s">
        <v>150</v>
      </c>
      <c r="E152" s="137" t="s">
        <v>202</v>
      </c>
      <c r="F152" s="138" t="s">
        <v>203</v>
      </c>
      <c r="G152" s="139" t="s">
        <v>186</v>
      </c>
      <c r="H152" s="140">
        <v>5.8</v>
      </c>
      <c r="I152" s="141"/>
      <c r="J152" s="142">
        <f t="shared" si="0"/>
        <v>0</v>
      </c>
      <c r="K152" s="143"/>
      <c r="L152" s="28"/>
      <c r="M152" s="144" t="s">
        <v>1</v>
      </c>
      <c r="N152" s="145" t="s">
        <v>37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154</v>
      </c>
      <c r="AT152" s="148" t="s">
        <v>150</v>
      </c>
      <c r="AU152" s="148" t="s">
        <v>155</v>
      </c>
      <c r="AY152" s="13" t="s">
        <v>147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155</v>
      </c>
      <c r="BK152" s="149">
        <f t="shared" si="9"/>
        <v>0</v>
      </c>
      <c r="BL152" s="13" t="s">
        <v>154</v>
      </c>
      <c r="BM152" s="148" t="s">
        <v>204</v>
      </c>
    </row>
    <row r="153" spans="2:65" s="1" customFormat="1" ht="33" customHeight="1" x14ac:dyDescent="0.2">
      <c r="B153" s="135"/>
      <c r="C153" s="150" t="s">
        <v>205</v>
      </c>
      <c r="D153" s="150" t="s">
        <v>197</v>
      </c>
      <c r="E153" s="151" t="s">
        <v>206</v>
      </c>
      <c r="F153" s="152" t="s">
        <v>207</v>
      </c>
      <c r="G153" s="153" t="s">
        <v>186</v>
      </c>
      <c r="H153" s="154">
        <v>5.8579999999999997</v>
      </c>
      <c r="I153" s="155"/>
      <c r="J153" s="156">
        <f t="shared" si="0"/>
        <v>0</v>
      </c>
      <c r="K153" s="157"/>
      <c r="L153" s="158"/>
      <c r="M153" s="159" t="s">
        <v>1</v>
      </c>
      <c r="N153" s="160" t="s">
        <v>37</v>
      </c>
      <c r="P153" s="146">
        <f t="shared" si="1"/>
        <v>0</v>
      </c>
      <c r="Q153" s="146">
        <v>1.4999999999999999E-4</v>
      </c>
      <c r="R153" s="146">
        <f t="shared" si="2"/>
        <v>8.7869999999999984E-4</v>
      </c>
      <c r="S153" s="146">
        <v>0</v>
      </c>
      <c r="T153" s="147">
        <f t="shared" si="3"/>
        <v>0</v>
      </c>
      <c r="AR153" s="148" t="s">
        <v>179</v>
      </c>
      <c r="AT153" s="148" t="s">
        <v>197</v>
      </c>
      <c r="AU153" s="148" t="s">
        <v>155</v>
      </c>
      <c r="AY153" s="13" t="s">
        <v>147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155</v>
      </c>
      <c r="BK153" s="149">
        <f t="shared" si="9"/>
        <v>0</v>
      </c>
      <c r="BL153" s="13" t="s">
        <v>154</v>
      </c>
      <c r="BM153" s="148" t="s">
        <v>208</v>
      </c>
    </row>
    <row r="154" spans="2:65" s="1" customFormat="1" ht="24.2" customHeight="1" x14ac:dyDescent="0.2">
      <c r="B154" s="135"/>
      <c r="C154" s="136" t="s">
        <v>209</v>
      </c>
      <c r="D154" s="136" t="s">
        <v>150</v>
      </c>
      <c r="E154" s="137" t="s">
        <v>210</v>
      </c>
      <c r="F154" s="138" t="s">
        <v>211</v>
      </c>
      <c r="G154" s="139" t="s">
        <v>153</v>
      </c>
      <c r="H154" s="140">
        <v>1.9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37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154</v>
      </c>
      <c r="AT154" s="148" t="s">
        <v>150</v>
      </c>
      <c r="AU154" s="148" t="s">
        <v>155</v>
      </c>
      <c r="AY154" s="13" t="s">
        <v>147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155</v>
      </c>
      <c r="BK154" s="149">
        <f t="shared" si="9"/>
        <v>0</v>
      </c>
      <c r="BL154" s="13" t="s">
        <v>154</v>
      </c>
      <c r="BM154" s="148" t="s">
        <v>212</v>
      </c>
    </row>
    <row r="155" spans="2:65" s="1" customFormat="1" ht="16.5" customHeight="1" x14ac:dyDescent="0.2">
      <c r="B155" s="135"/>
      <c r="C155" s="150" t="s">
        <v>213</v>
      </c>
      <c r="D155" s="150" t="s">
        <v>197</v>
      </c>
      <c r="E155" s="151" t="s">
        <v>214</v>
      </c>
      <c r="F155" s="152" t="s">
        <v>215</v>
      </c>
      <c r="G155" s="153" t="s">
        <v>216</v>
      </c>
      <c r="H155" s="154">
        <v>0.38</v>
      </c>
      <c r="I155" s="155"/>
      <c r="J155" s="156">
        <f t="shared" si="0"/>
        <v>0</v>
      </c>
      <c r="K155" s="157"/>
      <c r="L155" s="158"/>
      <c r="M155" s="159" t="s">
        <v>1</v>
      </c>
      <c r="N155" s="160" t="s">
        <v>37</v>
      </c>
      <c r="P155" s="146">
        <f t="shared" si="1"/>
        <v>0</v>
      </c>
      <c r="Q155" s="146">
        <v>1E-3</v>
      </c>
      <c r="R155" s="146">
        <f t="shared" si="2"/>
        <v>3.8000000000000002E-4</v>
      </c>
      <c r="S155" s="146">
        <v>0</v>
      </c>
      <c r="T155" s="147">
        <f t="shared" si="3"/>
        <v>0</v>
      </c>
      <c r="AR155" s="148" t="s">
        <v>179</v>
      </c>
      <c r="AT155" s="148" t="s">
        <v>197</v>
      </c>
      <c r="AU155" s="148" t="s">
        <v>155</v>
      </c>
      <c r="AY155" s="13" t="s">
        <v>147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155</v>
      </c>
      <c r="BK155" s="149">
        <f t="shared" si="9"/>
        <v>0</v>
      </c>
      <c r="BL155" s="13" t="s">
        <v>154</v>
      </c>
      <c r="BM155" s="148" t="s">
        <v>217</v>
      </c>
    </row>
    <row r="156" spans="2:65" s="1" customFormat="1" ht="24.2" customHeight="1" x14ac:dyDescent="0.2">
      <c r="B156" s="135"/>
      <c r="C156" s="136" t="s">
        <v>218</v>
      </c>
      <c r="D156" s="136" t="s">
        <v>150</v>
      </c>
      <c r="E156" s="137" t="s">
        <v>219</v>
      </c>
      <c r="F156" s="138" t="s">
        <v>220</v>
      </c>
      <c r="G156" s="139" t="s">
        <v>153</v>
      </c>
      <c r="H156" s="140">
        <v>1.9</v>
      </c>
      <c r="I156" s="141"/>
      <c r="J156" s="142">
        <f t="shared" si="0"/>
        <v>0</v>
      </c>
      <c r="K156" s="143"/>
      <c r="L156" s="28"/>
      <c r="M156" s="144" t="s">
        <v>1</v>
      </c>
      <c r="N156" s="145" t="s">
        <v>37</v>
      </c>
      <c r="P156" s="146">
        <f t="shared" si="1"/>
        <v>0</v>
      </c>
      <c r="Q156" s="146">
        <v>1E-3</v>
      </c>
      <c r="R156" s="146">
        <f t="shared" si="2"/>
        <v>1.9E-3</v>
      </c>
      <c r="S156" s="146">
        <v>0</v>
      </c>
      <c r="T156" s="147">
        <f t="shared" si="3"/>
        <v>0</v>
      </c>
      <c r="AR156" s="148" t="s">
        <v>154</v>
      </c>
      <c r="AT156" s="148" t="s">
        <v>150</v>
      </c>
      <c r="AU156" s="148" t="s">
        <v>155</v>
      </c>
      <c r="AY156" s="13" t="s">
        <v>147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155</v>
      </c>
      <c r="BK156" s="149">
        <f t="shared" si="9"/>
        <v>0</v>
      </c>
      <c r="BL156" s="13" t="s">
        <v>154</v>
      </c>
      <c r="BM156" s="148" t="s">
        <v>221</v>
      </c>
    </row>
    <row r="157" spans="2:65" s="1" customFormat="1" ht="24.2" customHeight="1" x14ac:dyDescent="0.2">
      <c r="B157" s="135"/>
      <c r="C157" s="136" t="s">
        <v>222</v>
      </c>
      <c r="D157" s="136" t="s">
        <v>150</v>
      </c>
      <c r="E157" s="137" t="s">
        <v>223</v>
      </c>
      <c r="F157" s="138" t="s">
        <v>224</v>
      </c>
      <c r="G157" s="139" t="s">
        <v>153</v>
      </c>
      <c r="H157" s="140">
        <v>1.9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37</v>
      </c>
      <c r="P157" s="146">
        <f t="shared" si="1"/>
        <v>0</v>
      </c>
      <c r="Q157" s="146">
        <v>9.7850000000000006E-2</v>
      </c>
      <c r="R157" s="146">
        <f t="shared" si="2"/>
        <v>0.185915</v>
      </c>
      <c r="S157" s="146">
        <v>0</v>
      </c>
      <c r="T157" s="147">
        <f t="shared" si="3"/>
        <v>0</v>
      </c>
      <c r="AR157" s="148" t="s">
        <v>154</v>
      </c>
      <c r="AT157" s="148" t="s">
        <v>150</v>
      </c>
      <c r="AU157" s="148" t="s">
        <v>155</v>
      </c>
      <c r="AY157" s="13" t="s">
        <v>147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155</v>
      </c>
      <c r="BK157" s="149">
        <f t="shared" si="9"/>
        <v>0</v>
      </c>
      <c r="BL157" s="13" t="s">
        <v>154</v>
      </c>
      <c r="BM157" s="148" t="s">
        <v>225</v>
      </c>
    </row>
    <row r="158" spans="2:65" s="11" customFormat="1" ht="22.9" customHeight="1" x14ac:dyDescent="0.2">
      <c r="B158" s="123"/>
      <c r="D158" s="124" t="s">
        <v>70</v>
      </c>
      <c r="E158" s="133" t="s">
        <v>183</v>
      </c>
      <c r="F158" s="133" t="s">
        <v>226</v>
      </c>
      <c r="I158" s="126"/>
      <c r="J158" s="134">
        <f>BK158</f>
        <v>0</v>
      </c>
      <c r="L158" s="123"/>
      <c r="M158" s="128"/>
      <c r="P158" s="129">
        <f>SUM(P159:P184)</f>
        <v>0</v>
      </c>
      <c r="R158" s="129">
        <f>SUM(R159:R184)</f>
        <v>0.87282680499999998</v>
      </c>
      <c r="T158" s="130">
        <f>SUM(T159:T184)</f>
        <v>5.8281669999999997</v>
      </c>
      <c r="AR158" s="124" t="s">
        <v>79</v>
      </c>
      <c r="AT158" s="131" t="s">
        <v>70</v>
      </c>
      <c r="AU158" s="131" t="s">
        <v>79</v>
      </c>
      <c r="AY158" s="124" t="s">
        <v>147</v>
      </c>
      <c r="BK158" s="132">
        <f>SUM(BK159:BK184)</f>
        <v>0</v>
      </c>
    </row>
    <row r="159" spans="2:65" s="1" customFormat="1" ht="24.2" customHeight="1" x14ac:dyDescent="0.2">
      <c r="B159" s="135"/>
      <c r="C159" s="136" t="s">
        <v>227</v>
      </c>
      <c r="D159" s="136" t="s">
        <v>150</v>
      </c>
      <c r="E159" s="137" t="s">
        <v>228</v>
      </c>
      <c r="F159" s="138" t="s">
        <v>229</v>
      </c>
      <c r="G159" s="139" t="s">
        <v>230</v>
      </c>
      <c r="H159" s="140">
        <v>11.211</v>
      </c>
      <c r="I159" s="141"/>
      <c r="J159" s="142">
        <f t="shared" ref="J159:J184" si="10">ROUND(I159*H159,2)</f>
        <v>0</v>
      </c>
      <c r="K159" s="143"/>
      <c r="L159" s="28"/>
      <c r="M159" s="144" t="s">
        <v>1</v>
      </c>
      <c r="N159" s="145" t="s">
        <v>37</v>
      </c>
      <c r="P159" s="146">
        <f t="shared" ref="P159:P184" si="11">O159*H159</f>
        <v>0</v>
      </c>
      <c r="Q159" s="146">
        <v>2.8680000000000001E-2</v>
      </c>
      <c r="R159" s="146">
        <f t="shared" ref="R159:R184" si="12">Q159*H159</f>
        <v>0.32153148000000004</v>
      </c>
      <c r="S159" s="146">
        <v>0</v>
      </c>
      <c r="T159" s="147">
        <f t="shared" ref="T159:T184" si="13">S159*H159</f>
        <v>0</v>
      </c>
      <c r="AR159" s="148" t="s">
        <v>154</v>
      </c>
      <c r="AT159" s="148" t="s">
        <v>150</v>
      </c>
      <c r="AU159" s="148" t="s">
        <v>155</v>
      </c>
      <c r="AY159" s="13" t="s">
        <v>147</v>
      </c>
      <c r="BE159" s="149">
        <f t="shared" ref="BE159:BE184" si="14">IF(N159="základná",J159,0)</f>
        <v>0</v>
      </c>
      <c r="BF159" s="149">
        <f t="shared" ref="BF159:BF184" si="15">IF(N159="znížená",J159,0)</f>
        <v>0</v>
      </c>
      <c r="BG159" s="149">
        <f t="shared" ref="BG159:BG184" si="16">IF(N159="zákl. prenesená",J159,0)</f>
        <v>0</v>
      </c>
      <c r="BH159" s="149">
        <f t="shared" ref="BH159:BH184" si="17">IF(N159="zníž. prenesená",J159,0)</f>
        <v>0</v>
      </c>
      <c r="BI159" s="149">
        <f t="shared" ref="BI159:BI184" si="18">IF(N159="nulová",J159,0)</f>
        <v>0</v>
      </c>
      <c r="BJ159" s="13" t="s">
        <v>155</v>
      </c>
      <c r="BK159" s="149">
        <f t="shared" ref="BK159:BK184" si="19">ROUND(I159*H159,2)</f>
        <v>0</v>
      </c>
      <c r="BL159" s="13" t="s">
        <v>154</v>
      </c>
      <c r="BM159" s="148" t="s">
        <v>231</v>
      </c>
    </row>
    <row r="160" spans="2:65" s="1" customFormat="1" ht="37.9" customHeight="1" x14ac:dyDescent="0.2">
      <c r="B160" s="135"/>
      <c r="C160" s="136" t="s">
        <v>232</v>
      </c>
      <c r="D160" s="136" t="s">
        <v>150</v>
      </c>
      <c r="E160" s="137" t="s">
        <v>233</v>
      </c>
      <c r="F160" s="138" t="s">
        <v>234</v>
      </c>
      <c r="G160" s="139" t="s">
        <v>230</v>
      </c>
      <c r="H160" s="140">
        <v>11.211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37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154</v>
      </c>
      <c r="AT160" s="148" t="s">
        <v>150</v>
      </c>
      <c r="AU160" s="148" t="s">
        <v>155</v>
      </c>
      <c r="AY160" s="13" t="s">
        <v>147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155</v>
      </c>
      <c r="BK160" s="149">
        <f t="shared" si="19"/>
        <v>0</v>
      </c>
      <c r="BL160" s="13" t="s">
        <v>154</v>
      </c>
      <c r="BM160" s="148" t="s">
        <v>235</v>
      </c>
    </row>
    <row r="161" spans="2:65" s="1" customFormat="1" ht="24.2" customHeight="1" x14ac:dyDescent="0.2">
      <c r="B161" s="135"/>
      <c r="C161" s="136" t="s">
        <v>236</v>
      </c>
      <c r="D161" s="136" t="s">
        <v>150</v>
      </c>
      <c r="E161" s="137" t="s">
        <v>237</v>
      </c>
      <c r="F161" s="138" t="s">
        <v>238</v>
      </c>
      <c r="G161" s="139" t="s">
        <v>230</v>
      </c>
      <c r="H161" s="140">
        <v>11.211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37</v>
      </c>
      <c r="P161" s="146">
        <f t="shared" si="11"/>
        <v>0</v>
      </c>
      <c r="Q161" s="146">
        <v>2.3900000000000001E-2</v>
      </c>
      <c r="R161" s="146">
        <f t="shared" si="12"/>
        <v>0.26794290000000004</v>
      </c>
      <c r="S161" s="146">
        <v>0</v>
      </c>
      <c r="T161" s="147">
        <f t="shared" si="13"/>
        <v>0</v>
      </c>
      <c r="AR161" s="148" t="s">
        <v>154</v>
      </c>
      <c r="AT161" s="148" t="s">
        <v>150</v>
      </c>
      <c r="AU161" s="148" t="s">
        <v>155</v>
      </c>
      <c r="AY161" s="13" t="s">
        <v>147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155</v>
      </c>
      <c r="BK161" s="149">
        <f t="shared" si="19"/>
        <v>0</v>
      </c>
      <c r="BL161" s="13" t="s">
        <v>154</v>
      </c>
      <c r="BM161" s="148" t="s">
        <v>239</v>
      </c>
    </row>
    <row r="162" spans="2:65" s="1" customFormat="1" ht="21.75" customHeight="1" x14ac:dyDescent="0.2">
      <c r="B162" s="135"/>
      <c r="C162" s="136" t="s">
        <v>240</v>
      </c>
      <c r="D162" s="136" t="s">
        <v>150</v>
      </c>
      <c r="E162" s="137" t="s">
        <v>241</v>
      </c>
      <c r="F162" s="138" t="s">
        <v>242</v>
      </c>
      <c r="G162" s="139" t="s">
        <v>153</v>
      </c>
      <c r="H162" s="140">
        <v>11.211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37</v>
      </c>
      <c r="P162" s="146">
        <f t="shared" si="11"/>
        <v>0</v>
      </c>
      <c r="Q162" s="146">
        <v>1.2855E-2</v>
      </c>
      <c r="R162" s="146">
        <f t="shared" si="12"/>
        <v>0.144117405</v>
      </c>
      <c r="S162" s="146">
        <v>0</v>
      </c>
      <c r="T162" s="147">
        <f t="shared" si="13"/>
        <v>0</v>
      </c>
      <c r="AR162" s="148" t="s">
        <v>154</v>
      </c>
      <c r="AT162" s="148" t="s">
        <v>150</v>
      </c>
      <c r="AU162" s="148" t="s">
        <v>155</v>
      </c>
      <c r="AY162" s="13" t="s">
        <v>147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155</v>
      </c>
      <c r="BK162" s="149">
        <f t="shared" si="19"/>
        <v>0</v>
      </c>
      <c r="BL162" s="13" t="s">
        <v>154</v>
      </c>
      <c r="BM162" s="148" t="s">
        <v>243</v>
      </c>
    </row>
    <row r="163" spans="2:65" s="1" customFormat="1" ht="33" customHeight="1" x14ac:dyDescent="0.2">
      <c r="B163" s="135"/>
      <c r="C163" s="136" t="s">
        <v>7</v>
      </c>
      <c r="D163" s="136" t="s">
        <v>150</v>
      </c>
      <c r="E163" s="137" t="s">
        <v>244</v>
      </c>
      <c r="F163" s="138" t="s">
        <v>245</v>
      </c>
      <c r="G163" s="139" t="s">
        <v>153</v>
      </c>
      <c r="H163" s="140">
        <v>11.211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37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154</v>
      </c>
      <c r="AT163" s="148" t="s">
        <v>150</v>
      </c>
      <c r="AU163" s="148" t="s">
        <v>155</v>
      </c>
      <c r="AY163" s="13" t="s">
        <v>147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155</v>
      </c>
      <c r="BK163" s="149">
        <f t="shared" si="19"/>
        <v>0</v>
      </c>
      <c r="BL163" s="13" t="s">
        <v>154</v>
      </c>
      <c r="BM163" s="148" t="s">
        <v>246</v>
      </c>
    </row>
    <row r="164" spans="2:65" s="1" customFormat="1" ht="24.2" customHeight="1" x14ac:dyDescent="0.2">
      <c r="B164" s="135"/>
      <c r="C164" s="136" t="s">
        <v>247</v>
      </c>
      <c r="D164" s="136" t="s">
        <v>150</v>
      </c>
      <c r="E164" s="137" t="s">
        <v>248</v>
      </c>
      <c r="F164" s="138" t="s">
        <v>249</v>
      </c>
      <c r="G164" s="139" t="s">
        <v>153</v>
      </c>
      <c r="H164" s="140">
        <v>10.78</v>
      </c>
      <c r="I164" s="141"/>
      <c r="J164" s="142">
        <f t="shared" si="10"/>
        <v>0</v>
      </c>
      <c r="K164" s="143"/>
      <c r="L164" s="28"/>
      <c r="M164" s="144" t="s">
        <v>1</v>
      </c>
      <c r="N164" s="145" t="s">
        <v>37</v>
      </c>
      <c r="P164" s="146">
        <f t="shared" si="11"/>
        <v>0</v>
      </c>
      <c r="Q164" s="146">
        <v>1.286E-2</v>
      </c>
      <c r="R164" s="146">
        <f t="shared" si="12"/>
        <v>0.1386308</v>
      </c>
      <c r="S164" s="146">
        <v>0</v>
      </c>
      <c r="T164" s="147">
        <f t="shared" si="13"/>
        <v>0</v>
      </c>
      <c r="AR164" s="148" t="s">
        <v>154</v>
      </c>
      <c r="AT164" s="148" t="s">
        <v>150</v>
      </c>
      <c r="AU164" s="148" t="s">
        <v>155</v>
      </c>
      <c r="AY164" s="13" t="s">
        <v>147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155</v>
      </c>
      <c r="BK164" s="149">
        <f t="shared" si="19"/>
        <v>0</v>
      </c>
      <c r="BL164" s="13" t="s">
        <v>154</v>
      </c>
      <c r="BM164" s="148" t="s">
        <v>250</v>
      </c>
    </row>
    <row r="165" spans="2:65" s="1" customFormat="1" ht="16.5" customHeight="1" x14ac:dyDescent="0.2">
      <c r="B165" s="135"/>
      <c r="C165" s="136" t="s">
        <v>251</v>
      </c>
      <c r="D165" s="136" t="s">
        <v>150</v>
      </c>
      <c r="E165" s="137" t="s">
        <v>252</v>
      </c>
      <c r="F165" s="138" t="s">
        <v>253</v>
      </c>
      <c r="G165" s="139" t="s">
        <v>153</v>
      </c>
      <c r="H165" s="140">
        <v>10.78</v>
      </c>
      <c r="I165" s="141"/>
      <c r="J165" s="142">
        <f t="shared" si="10"/>
        <v>0</v>
      </c>
      <c r="K165" s="143"/>
      <c r="L165" s="28"/>
      <c r="M165" s="144" t="s">
        <v>1</v>
      </c>
      <c r="N165" s="145" t="s">
        <v>37</v>
      </c>
      <c r="P165" s="146">
        <f t="shared" si="11"/>
        <v>0</v>
      </c>
      <c r="Q165" s="146">
        <v>4.8999999999999998E-5</v>
      </c>
      <c r="R165" s="146">
        <f t="shared" si="12"/>
        <v>5.2821999999999993E-4</v>
      </c>
      <c r="S165" s="146">
        <v>0</v>
      </c>
      <c r="T165" s="147">
        <f t="shared" si="13"/>
        <v>0</v>
      </c>
      <c r="AR165" s="148" t="s">
        <v>154</v>
      </c>
      <c r="AT165" s="148" t="s">
        <v>150</v>
      </c>
      <c r="AU165" s="148" t="s">
        <v>155</v>
      </c>
      <c r="AY165" s="13" t="s">
        <v>147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155</v>
      </c>
      <c r="BK165" s="149">
        <f t="shared" si="19"/>
        <v>0</v>
      </c>
      <c r="BL165" s="13" t="s">
        <v>154</v>
      </c>
      <c r="BM165" s="148" t="s">
        <v>254</v>
      </c>
    </row>
    <row r="166" spans="2:65" s="1" customFormat="1" ht="55.5" customHeight="1" x14ac:dyDescent="0.2">
      <c r="B166" s="135"/>
      <c r="C166" s="136" t="s">
        <v>255</v>
      </c>
      <c r="D166" s="136" t="s">
        <v>150</v>
      </c>
      <c r="E166" s="137" t="s">
        <v>256</v>
      </c>
      <c r="F166" s="138" t="s">
        <v>257</v>
      </c>
      <c r="G166" s="139" t="s">
        <v>153</v>
      </c>
      <c r="H166" s="140">
        <v>3.5779999999999998</v>
      </c>
      <c r="I166" s="141"/>
      <c r="J166" s="142">
        <f t="shared" si="10"/>
        <v>0</v>
      </c>
      <c r="K166" s="143"/>
      <c r="L166" s="28"/>
      <c r="M166" s="144" t="s">
        <v>1</v>
      </c>
      <c r="N166" s="145" t="s">
        <v>37</v>
      </c>
      <c r="P166" s="146">
        <f t="shared" si="11"/>
        <v>0</v>
      </c>
      <c r="Q166" s="146">
        <v>0</v>
      </c>
      <c r="R166" s="146">
        <f t="shared" si="12"/>
        <v>0</v>
      </c>
      <c r="S166" s="146">
        <v>0.26100000000000001</v>
      </c>
      <c r="T166" s="147">
        <f t="shared" si="13"/>
        <v>0.93385799999999997</v>
      </c>
      <c r="AR166" s="148" t="s">
        <v>154</v>
      </c>
      <c r="AT166" s="148" t="s">
        <v>150</v>
      </c>
      <c r="AU166" s="148" t="s">
        <v>155</v>
      </c>
      <c r="AY166" s="13" t="s">
        <v>147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155</v>
      </c>
      <c r="BK166" s="149">
        <f t="shared" si="19"/>
        <v>0</v>
      </c>
      <c r="BL166" s="13" t="s">
        <v>154</v>
      </c>
      <c r="BM166" s="148" t="s">
        <v>258</v>
      </c>
    </row>
    <row r="167" spans="2:65" s="1" customFormat="1" ht="37.9" customHeight="1" x14ac:dyDescent="0.2">
      <c r="B167" s="135"/>
      <c r="C167" s="136" t="s">
        <v>259</v>
      </c>
      <c r="D167" s="136" t="s">
        <v>150</v>
      </c>
      <c r="E167" s="137" t="s">
        <v>260</v>
      </c>
      <c r="F167" s="138" t="s">
        <v>261</v>
      </c>
      <c r="G167" s="139" t="s">
        <v>230</v>
      </c>
      <c r="H167" s="140">
        <v>0.77800000000000002</v>
      </c>
      <c r="I167" s="141"/>
      <c r="J167" s="142">
        <f t="shared" si="10"/>
        <v>0</v>
      </c>
      <c r="K167" s="143"/>
      <c r="L167" s="28"/>
      <c r="M167" s="144" t="s">
        <v>1</v>
      </c>
      <c r="N167" s="145" t="s">
        <v>37</v>
      </c>
      <c r="P167" s="146">
        <f t="shared" si="11"/>
        <v>0</v>
      </c>
      <c r="Q167" s="146">
        <v>0</v>
      </c>
      <c r="R167" s="146">
        <f t="shared" si="12"/>
        <v>0</v>
      </c>
      <c r="S167" s="146">
        <v>2.2000000000000002</v>
      </c>
      <c r="T167" s="147">
        <f t="shared" si="13"/>
        <v>1.7116000000000002</v>
      </c>
      <c r="AR167" s="148" t="s">
        <v>154</v>
      </c>
      <c r="AT167" s="148" t="s">
        <v>150</v>
      </c>
      <c r="AU167" s="148" t="s">
        <v>155</v>
      </c>
      <c r="AY167" s="13" t="s">
        <v>147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3" t="s">
        <v>155</v>
      </c>
      <c r="BK167" s="149">
        <f t="shared" si="19"/>
        <v>0</v>
      </c>
      <c r="BL167" s="13" t="s">
        <v>154</v>
      </c>
      <c r="BM167" s="148" t="s">
        <v>262</v>
      </c>
    </row>
    <row r="168" spans="2:65" s="1" customFormat="1" ht="37.9" customHeight="1" x14ac:dyDescent="0.2">
      <c r="B168" s="135"/>
      <c r="C168" s="136" t="s">
        <v>263</v>
      </c>
      <c r="D168" s="136" t="s">
        <v>150</v>
      </c>
      <c r="E168" s="137" t="s">
        <v>264</v>
      </c>
      <c r="F168" s="138" t="s">
        <v>265</v>
      </c>
      <c r="G168" s="139" t="s">
        <v>153</v>
      </c>
      <c r="H168" s="140">
        <v>4.6550000000000002</v>
      </c>
      <c r="I168" s="141"/>
      <c r="J168" s="142">
        <f t="shared" si="10"/>
        <v>0</v>
      </c>
      <c r="K168" s="143"/>
      <c r="L168" s="28"/>
      <c r="M168" s="144" t="s">
        <v>1</v>
      </c>
      <c r="N168" s="145" t="s">
        <v>37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6.5000000000000002E-2</v>
      </c>
      <c r="T168" s="147">
        <f t="shared" si="13"/>
        <v>0.30257500000000004</v>
      </c>
      <c r="AR168" s="148" t="s">
        <v>154</v>
      </c>
      <c r="AT168" s="148" t="s">
        <v>150</v>
      </c>
      <c r="AU168" s="148" t="s">
        <v>155</v>
      </c>
      <c r="AY168" s="13" t="s">
        <v>147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155</v>
      </c>
      <c r="BK168" s="149">
        <f t="shared" si="19"/>
        <v>0</v>
      </c>
      <c r="BL168" s="13" t="s">
        <v>154</v>
      </c>
      <c r="BM168" s="148" t="s">
        <v>266</v>
      </c>
    </row>
    <row r="169" spans="2:65" s="1" customFormat="1" ht="37.9" customHeight="1" x14ac:dyDescent="0.2">
      <c r="B169" s="135"/>
      <c r="C169" s="136" t="s">
        <v>267</v>
      </c>
      <c r="D169" s="136" t="s">
        <v>150</v>
      </c>
      <c r="E169" s="137" t="s">
        <v>268</v>
      </c>
      <c r="F169" s="138" t="s">
        <v>269</v>
      </c>
      <c r="G169" s="139" t="s">
        <v>153</v>
      </c>
      <c r="H169" s="140">
        <v>8.5999999999999993E-2</v>
      </c>
      <c r="I169" s="141"/>
      <c r="J169" s="142">
        <f t="shared" si="10"/>
        <v>0</v>
      </c>
      <c r="K169" s="143"/>
      <c r="L169" s="28"/>
      <c r="M169" s="144" t="s">
        <v>1</v>
      </c>
      <c r="N169" s="145" t="s">
        <v>37</v>
      </c>
      <c r="P169" s="146">
        <f t="shared" si="11"/>
        <v>0</v>
      </c>
      <c r="Q169" s="146">
        <v>0</v>
      </c>
      <c r="R169" s="146">
        <f t="shared" si="12"/>
        <v>0</v>
      </c>
      <c r="S169" s="146">
        <v>0.183</v>
      </c>
      <c r="T169" s="147">
        <f t="shared" si="13"/>
        <v>1.5737999999999999E-2</v>
      </c>
      <c r="AR169" s="148" t="s">
        <v>154</v>
      </c>
      <c r="AT169" s="148" t="s">
        <v>150</v>
      </c>
      <c r="AU169" s="148" t="s">
        <v>155</v>
      </c>
      <c r="AY169" s="13" t="s">
        <v>147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155</v>
      </c>
      <c r="BK169" s="149">
        <f t="shared" si="19"/>
        <v>0</v>
      </c>
      <c r="BL169" s="13" t="s">
        <v>154</v>
      </c>
      <c r="BM169" s="148" t="s">
        <v>270</v>
      </c>
    </row>
    <row r="170" spans="2:65" s="1" customFormat="1" ht="24.2" customHeight="1" x14ac:dyDescent="0.2">
      <c r="B170" s="135"/>
      <c r="C170" s="136" t="s">
        <v>271</v>
      </c>
      <c r="D170" s="136" t="s">
        <v>150</v>
      </c>
      <c r="E170" s="137" t="s">
        <v>272</v>
      </c>
      <c r="F170" s="138" t="s">
        <v>273</v>
      </c>
      <c r="G170" s="139" t="s">
        <v>274</v>
      </c>
      <c r="H170" s="140">
        <v>1</v>
      </c>
      <c r="I170" s="141"/>
      <c r="J170" s="142">
        <f t="shared" si="10"/>
        <v>0</v>
      </c>
      <c r="K170" s="143"/>
      <c r="L170" s="28"/>
      <c r="M170" s="144" t="s">
        <v>1</v>
      </c>
      <c r="N170" s="145" t="s">
        <v>37</v>
      </c>
      <c r="P170" s="146">
        <f t="shared" si="11"/>
        <v>0</v>
      </c>
      <c r="Q170" s="146">
        <v>0</v>
      </c>
      <c r="R170" s="146">
        <f t="shared" si="12"/>
        <v>0</v>
      </c>
      <c r="S170" s="146">
        <v>2.4E-2</v>
      </c>
      <c r="T170" s="147">
        <f t="shared" si="13"/>
        <v>2.4E-2</v>
      </c>
      <c r="AR170" s="148" t="s">
        <v>154</v>
      </c>
      <c r="AT170" s="148" t="s">
        <v>150</v>
      </c>
      <c r="AU170" s="148" t="s">
        <v>155</v>
      </c>
      <c r="AY170" s="13" t="s">
        <v>147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155</v>
      </c>
      <c r="BK170" s="149">
        <f t="shared" si="19"/>
        <v>0</v>
      </c>
      <c r="BL170" s="13" t="s">
        <v>154</v>
      </c>
      <c r="BM170" s="148" t="s">
        <v>275</v>
      </c>
    </row>
    <row r="171" spans="2:65" s="1" customFormat="1" ht="24.2" customHeight="1" x14ac:dyDescent="0.2">
      <c r="B171" s="135"/>
      <c r="C171" s="136" t="s">
        <v>276</v>
      </c>
      <c r="D171" s="136" t="s">
        <v>150</v>
      </c>
      <c r="E171" s="137" t="s">
        <v>277</v>
      </c>
      <c r="F171" s="138" t="s">
        <v>278</v>
      </c>
      <c r="G171" s="139" t="s">
        <v>274</v>
      </c>
      <c r="H171" s="140">
        <v>2</v>
      </c>
      <c r="I171" s="141"/>
      <c r="J171" s="142">
        <f t="shared" si="10"/>
        <v>0</v>
      </c>
      <c r="K171" s="143"/>
      <c r="L171" s="28"/>
      <c r="M171" s="144" t="s">
        <v>1</v>
      </c>
      <c r="N171" s="145" t="s">
        <v>37</v>
      </c>
      <c r="P171" s="146">
        <f t="shared" si="11"/>
        <v>0</v>
      </c>
      <c r="Q171" s="146">
        <v>0</v>
      </c>
      <c r="R171" s="146">
        <f t="shared" si="12"/>
        <v>0</v>
      </c>
      <c r="S171" s="146">
        <v>0.04</v>
      </c>
      <c r="T171" s="147">
        <f t="shared" si="13"/>
        <v>0.08</v>
      </c>
      <c r="AR171" s="148" t="s">
        <v>154</v>
      </c>
      <c r="AT171" s="148" t="s">
        <v>150</v>
      </c>
      <c r="AU171" s="148" t="s">
        <v>155</v>
      </c>
      <c r="AY171" s="13" t="s">
        <v>147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155</v>
      </c>
      <c r="BK171" s="149">
        <f t="shared" si="19"/>
        <v>0</v>
      </c>
      <c r="BL171" s="13" t="s">
        <v>154</v>
      </c>
      <c r="BM171" s="148" t="s">
        <v>279</v>
      </c>
    </row>
    <row r="172" spans="2:65" s="1" customFormat="1" ht="37.9" customHeight="1" x14ac:dyDescent="0.2">
      <c r="B172" s="135"/>
      <c r="C172" s="136" t="s">
        <v>280</v>
      </c>
      <c r="D172" s="136" t="s">
        <v>150</v>
      </c>
      <c r="E172" s="137" t="s">
        <v>281</v>
      </c>
      <c r="F172" s="138" t="s">
        <v>282</v>
      </c>
      <c r="G172" s="139" t="s">
        <v>186</v>
      </c>
      <c r="H172" s="140">
        <v>2</v>
      </c>
      <c r="I172" s="141"/>
      <c r="J172" s="142">
        <f t="shared" si="10"/>
        <v>0</v>
      </c>
      <c r="K172" s="143"/>
      <c r="L172" s="28"/>
      <c r="M172" s="144" t="s">
        <v>1</v>
      </c>
      <c r="N172" s="145" t="s">
        <v>37</v>
      </c>
      <c r="P172" s="146">
        <f t="shared" si="11"/>
        <v>0</v>
      </c>
      <c r="Q172" s="146">
        <v>0</v>
      </c>
      <c r="R172" s="146">
        <f t="shared" si="12"/>
        <v>0</v>
      </c>
      <c r="S172" s="146">
        <v>8.9999999999999993E-3</v>
      </c>
      <c r="T172" s="147">
        <f t="shared" si="13"/>
        <v>1.7999999999999999E-2</v>
      </c>
      <c r="AR172" s="148" t="s">
        <v>154</v>
      </c>
      <c r="AT172" s="148" t="s">
        <v>150</v>
      </c>
      <c r="AU172" s="148" t="s">
        <v>155</v>
      </c>
      <c r="AY172" s="13" t="s">
        <v>147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155</v>
      </c>
      <c r="BK172" s="149">
        <f t="shared" si="19"/>
        <v>0</v>
      </c>
      <c r="BL172" s="13" t="s">
        <v>154</v>
      </c>
      <c r="BM172" s="148" t="s">
        <v>283</v>
      </c>
    </row>
    <row r="173" spans="2:65" s="1" customFormat="1" ht="33" customHeight="1" x14ac:dyDescent="0.2">
      <c r="B173" s="135"/>
      <c r="C173" s="136" t="s">
        <v>284</v>
      </c>
      <c r="D173" s="136" t="s">
        <v>150</v>
      </c>
      <c r="E173" s="137" t="s">
        <v>285</v>
      </c>
      <c r="F173" s="138" t="s">
        <v>286</v>
      </c>
      <c r="G173" s="139" t="s">
        <v>186</v>
      </c>
      <c r="H173" s="140">
        <v>0</v>
      </c>
      <c r="I173" s="141"/>
      <c r="J173" s="142">
        <f t="shared" si="10"/>
        <v>0</v>
      </c>
      <c r="K173" s="143"/>
      <c r="L173" s="28"/>
      <c r="M173" s="144" t="s">
        <v>1</v>
      </c>
      <c r="N173" s="145" t="s">
        <v>37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7.0000000000000001E-3</v>
      </c>
      <c r="T173" s="147">
        <f t="shared" si="13"/>
        <v>0</v>
      </c>
      <c r="AR173" s="148" t="s">
        <v>154</v>
      </c>
      <c r="AT173" s="148" t="s">
        <v>150</v>
      </c>
      <c r="AU173" s="148" t="s">
        <v>155</v>
      </c>
      <c r="AY173" s="13" t="s">
        <v>147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155</v>
      </c>
      <c r="BK173" s="149">
        <f t="shared" si="19"/>
        <v>0</v>
      </c>
      <c r="BL173" s="13" t="s">
        <v>154</v>
      </c>
      <c r="BM173" s="148" t="s">
        <v>287</v>
      </c>
    </row>
    <row r="174" spans="2:65" s="1" customFormat="1" ht="24.2" customHeight="1" x14ac:dyDescent="0.2">
      <c r="B174" s="135"/>
      <c r="C174" s="136" t="s">
        <v>288</v>
      </c>
      <c r="D174" s="136" t="s">
        <v>150</v>
      </c>
      <c r="E174" s="137" t="s">
        <v>289</v>
      </c>
      <c r="F174" s="138" t="s">
        <v>290</v>
      </c>
      <c r="G174" s="139" t="s">
        <v>186</v>
      </c>
      <c r="H174" s="140">
        <v>0</v>
      </c>
      <c r="I174" s="141"/>
      <c r="J174" s="142">
        <f t="shared" si="10"/>
        <v>0</v>
      </c>
      <c r="K174" s="143"/>
      <c r="L174" s="28"/>
      <c r="M174" s="144" t="s">
        <v>1</v>
      </c>
      <c r="N174" s="145" t="s">
        <v>37</v>
      </c>
      <c r="P174" s="146">
        <f t="shared" si="11"/>
        <v>0</v>
      </c>
      <c r="Q174" s="146">
        <v>2.0000000000000001E-4</v>
      </c>
      <c r="R174" s="146">
        <f t="shared" si="12"/>
        <v>0</v>
      </c>
      <c r="S174" s="146">
        <v>0</v>
      </c>
      <c r="T174" s="147">
        <f t="shared" si="13"/>
        <v>0</v>
      </c>
      <c r="AR174" s="148" t="s">
        <v>154</v>
      </c>
      <c r="AT174" s="148" t="s">
        <v>150</v>
      </c>
      <c r="AU174" s="148" t="s">
        <v>155</v>
      </c>
      <c r="AY174" s="13" t="s">
        <v>147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3" t="s">
        <v>155</v>
      </c>
      <c r="BK174" s="149">
        <f t="shared" si="19"/>
        <v>0</v>
      </c>
      <c r="BL174" s="13" t="s">
        <v>154</v>
      </c>
      <c r="BM174" s="148" t="s">
        <v>291</v>
      </c>
    </row>
    <row r="175" spans="2:65" s="1" customFormat="1" ht="24.2" customHeight="1" x14ac:dyDescent="0.2">
      <c r="B175" s="135"/>
      <c r="C175" s="136" t="s">
        <v>292</v>
      </c>
      <c r="D175" s="136" t="s">
        <v>150</v>
      </c>
      <c r="E175" s="137" t="s">
        <v>293</v>
      </c>
      <c r="F175" s="138" t="s">
        <v>294</v>
      </c>
      <c r="G175" s="139" t="s">
        <v>186</v>
      </c>
      <c r="H175" s="140">
        <v>1</v>
      </c>
      <c r="I175" s="141"/>
      <c r="J175" s="142">
        <f t="shared" si="10"/>
        <v>0</v>
      </c>
      <c r="K175" s="143"/>
      <c r="L175" s="28"/>
      <c r="M175" s="144" t="s">
        <v>1</v>
      </c>
      <c r="N175" s="145" t="s">
        <v>37</v>
      </c>
      <c r="P175" s="146">
        <f t="shared" si="11"/>
        <v>0</v>
      </c>
      <c r="Q175" s="146">
        <v>0</v>
      </c>
      <c r="R175" s="146">
        <f t="shared" si="12"/>
        <v>0</v>
      </c>
      <c r="S175" s="146">
        <v>0.05</v>
      </c>
      <c r="T175" s="147">
        <f t="shared" si="13"/>
        <v>0.05</v>
      </c>
      <c r="AR175" s="148" t="s">
        <v>154</v>
      </c>
      <c r="AT175" s="148" t="s">
        <v>150</v>
      </c>
      <c r="AU175" s="148" t="s">
        <v>155</v>
      </c>
      <c r="AY175" s="13" t="s">
        <v>147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3" t="s">
        <v>155</v>
      </c>
      <c r="BK175" s="149">
        <f t="shared" si="19"/>
        <v>0</v>
      </c>
      <c r="BL175" s="13" t="s">
        <v>154</v>
      </c>
      <c r="BM175" s="148" t="s">
        <v>295</v>
      </c>
    </row>
    <row r="176" spans="2:65" s="1" customFormat="1" ht="24.2" customHeight="1" x14ac:dyDescent="0.2">
      <c r="B176" s="135"/>
      <c r="C176" s="136" t="s">
        <v>296</v>
      </c>
      <c r="D176" s="136" t="s">
        <v>150</v>
      </c>
      <c r="E176" s="137" t="s">
        <v>297</v>
      </c>
      <c r="F176" s="138" t="s">
        <v>298</v>
      </c>
      <c r="G176" s="139" t="s">
        <v>186</v>
      </c>
      <c r="H176" s="140">
        <v>0</v>
      </c>
      <c r="I176" s="141"/>
      <c r="J176" s="142">
        <f t="shared" si="10"/>
        <v>0</v>
      </c>
      <c r="K176" s="143"/>
      <c r="L176" s="28"/>
      <c r="M176" s="144" t="s">
        <v>1</v>
      </c>
      <c r="N176" s="145" t="s">
        <v>37</v>
      </c>
      <c r="P176" s="146">
        <f t="shared" si="11"/>
        <v>0</v>
      </c>
      <c r="Q176" s="146">
        <v>0</v>
      </c>
      <c r="R176" s="146">
        <f t="shared" si="12"/>
        <v>0</v>
      </c>
      <c r="S176" s="146">
        <v>0</v>
      </c>
      <c r="T176" s="147">
        <f t="shared" si="13"/>
        <v>0</v>
      </c>
      <c r="AR176" s="148" t="s">
        <v>154</v>
      </c>
      <c r="AT176" s="148" t="s">
        <v>150</v>
      </c>
      <c r="AU176" s="148" t="s">
        <v>155</v>
      </c>
      <c r="AY176" s="13" t="s">
        <v>147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3" t="s">
        <v>155</v>
      </c>
      <c r="BK176" s="149">
        <f t="shared" si="19"/>
        <v>0</v>
      </c>
      <c r="BL176" s="13" t="s">
        <v>154</v>
      </c>
      <c r="BM176" s="148" t="s">
        <v>299</v>
      </c>
    </row>
    <row r="177" spans="2:65" s="1" customFormat="1" ht="24.2" customHeight="1" x14ac:dyDescent="0.2">
      <c r="B177" s="135"/>
      <c r="C177" s="136" t="s">
        <v>300</v>
      </c>
      <c r="D177" s="136" t="s">
        <v>150</v>
      </c>
      <c r="E177" s="137" t="s">
        <v>301</v>
      </c>
      <c r="F177" s="138" t="s">
        <v>302</v>
      </c>
      <c r="G177" s="139" t="s">
        <v>186</v>
      </c>
      <c r="H177" s="140">
        <v>7.6</v>
      </c>
      <c r="I177" s="141"/>
      <c r="J177" s="142">
        <f t="shared" si="10"/>
        <v>0</v>
      </c>
      <c r="K177" s="143"/>
      <c r="L177" s="28"/>
      <c r="M177" s="144" t="s">
        <v>1</v>
      </c>
      <c r="N177" s="145" t="s">
        <v>37</v>
      </c>
      <c r="P177" s="146">
        <f t="shared" si="11"/>
        <v>0</v>
      </c>
      <c r="Q177" s="146">
        <v>1.0000000000000001E-5</v>
      </c>
      <c r="R177" s="146">
        <f t="shared" si="12"/>
        <v>7.6000000000000004E-5</v>
      </c>
      <c r="S177" s="146">
        <v>0</v>
      </c>
      <c r="T177" s="147">
        <f t="shared" si="13"/>
        <v>0</v>
      </c>
      <c r="AR177" s="148" t="s">
        <v>154</v>
      </c>
      <c r="AT177" s="148" t="s">
        <v>150</v>
      </c>
      <c r="AU177" s="148" t="s">
        <v>155</v>
      </c>
      <c r="AY177" s="13" t="s">
        <v>147</v>
      </c>
      <c r="BE177" s="149">
        <f t="shared" si="14"/>
        <v>0</v>
      </c>
      <c r="BF177" s="149">
        <f t="shared" si="15"/>
        <v>0</v>
      </c>
      <c r="BG177" s="149">
        <f t="shared" si="16"/>
        <v>0</v>
      </c>
      <c r="BH177" s="149">
        <f t="shared" si="17"/>
        <v>0</v>
      </c>
      <c r="BI177" s="149">
        <f t="shared" si="18"/>
        <v>0</v>
      </c>
      <c r="BJ177" s="13" t="s">
        <v>155</v>
      </c>
      <c r="BK177" s="149">
        <f t="shared" si="19"/>
        <v>0</v>
      </c>
      <c r="BL177" s="13" t="s">
        <v>154</v>
      </c>
      <c r="BM177" s="148" t="s">
        <v>303</v>
      </c>
    </row>
    <row r="178" spans="2:65" s="1" customFormat="1" ht="33" customHeight="1" x14ac:dyDescent="0.2">
      <c r="B178" s="135"/>
      <c r="C178" s="136" t="s">
        <v>304</v>
      </c>
      <c r="D178" s="136" t="s">
        <v>150</v>
      </c>
      <c r="E178" s="137" t="s">
        <v>305</v>
      </c>
      <c r="F178" s="138" t="s">
        <v>306</v>
      </c>
      <c r="G178" s="139" t="s">
        <v>153</v>
      </c>
      <c r="H178" s="140">
        <v>13.468</v>
      </c>
      <c r="I178" s="141"/>
      <c r="J178" s="142">
        <f t="shared" si="10"/>
        <v>0</v>
      </c>
      <c r="K178" s="143"/>
      <c r="L178" s="28"/>
      <c r="M178" s="144" t="s">
        <v>1</v>
      </c>
      <c r="N178" s="145" t="s">
        <v>37</v>
      </c>
      <c r="P178" s="146">
        <f t="shared" si="11"/>
        <v>0</v>
      </c>
      <c r="Q178" s="146">
        <v>0</v>
      </c>
      <c r="R178" s="146">
        <f t="shared" si="12"/>
        <v>0</v>
      </c>
      <c r="S178" s="146">
        <v>2E-3</v>
      </c>
      <c r="T178" s="147">
        <f t="shared" si="13"/>
        <v>2.6936000000000002E-2</v>
      </c>
      <c r="AR178" s="148" t="s">
        <v>154</v>
      </c>
      <c r="AT178" s="148" t="s">
        <v>150</v>
      </c>
      <c r="AU178" s="148" t="s">
        <v>155</v>
      </c>
      <c r="AY178" s="13" t="s">
        <v>147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3" t="s">
        <v>155</v>
      </c>
      <c r="BK178" s="149">
        <f t="shared" si="19"/>
        <v>0</v>
      </c>
      <c r="BL178" s="13" t="s">
        <v>154</v>
      </c>
      <c r="BM178" s="148" t="s">
        <v>307</v>
      </c>
    </row>
    <row r="179" spans="2:65" s="1" customFormat="1" ht="33" customHeight="1" x14ac:dyDescent="0.2">
      <c r="B179" s="135"/>
      <c r="C179" s="136" t="s">
        <v>308</v>
      </c>
      <c r="D179" s="136" t="s">
        <v>150</v>
      </c>
      <c r="E179" s="137" t="s">
        <v>309</v>
      </c>
      <c r="F179" s="138" t="s">
        <v>310</v>
      </c>
      <c r="G179" s="139" t="s">
        <v>153</v>
      </c>
      <c r="H179" s="140">
        <v>22.91</v>
      </c>
      <c r="I179" s="141"/>
      <c r="J179" s="142">
        <f t="shared" si="10"/>
        <v>0</v>
      </c>
      <c r="K179" s="143"/>
      <c r="L179" s="28"/>
      <c r="M179" s="144" t="s">
        <v>1</v>
      </c>
      <c r="N179" s="145" t="s">
        <v>37</v>
      </c>
      <c r="P179" s="146">
        <f t="shared" si="11"/>
        <v>0</v>
      </c>
      <c r="Q179" s="146">
        <v>0</v>
      </c>
      <c r="R179" s="146">
        <f t="shared" si="12"/>
        <v>0</v>
      </c>
      <c r="S179" s="146">
        <v>4.5999999999999999E-2</v>
      </c>
      <c r="T179" s="147">
        <f t="shared" si="13"/>
        <v>1.05386</v>
      </c>
      <c r="AR179" s="148" t="s">
        <v>154</v>
      </c>
      <c r="AT179" s="148" t="s">
        <v>150</v>
      </c>
      <c r="AU179" s="148" t="s">
        <v>155</v>
      </c>
      <c r="AY179" s="13" t="s">
        <v>147</v>
      </c>
      <c r="BE179" s="149">
        <f t="shared" si="14"/>
        <v>0</v>
      </c>
      <c r="BF179" s="149">
        <f t="shared" si="15"/>
        <v>0</v>
      </c>
      <c r="BG179" s="149">
        <f t="shared" si="16"/>
        <v>0</v>
      </c>
      <c r="BH179" s="149">
        <f t="shared" si="17"/>
        <v>0</v>
      </c>
      <c r="BI179" s="149">
        <f t="shared" si="18"/>
        <v>0</v>
      </c>
      <c r="BJ179" s="13" t="s">
        <v>155</v>
      </c>
      <c r="BK179" s="149">
        <f t="shared" si="19"/>
        <v>0</v>
      </c>
      <c r="BL179" s="13" t="s">
        <v>154</v>
      </c>
      <c r="BM179" s="148" t="s">
        <v>311</v>
      </c>
    </row>
    <row r="180" spans="2:65" s="1" customFormat="1" ht="37.9" customHeight="1" x14ac:dyDescent="0.2">
      <c r="B180" s="135"/>
      <c r="C180" s="136" t="s">
        <v>312</v>
      </c>
      <c r="D180" s="136" t="s">
        <v>150</v>
      </c>
      <c r="E180" s="137" t="s">
        <v>313</v>
      </c>
      <c r="F180" s="138" t="s">
        <v>314</v>
      </c>
      <c r="G180" s="139" t="s">
        <v>153</v>
      </c>
      <c r="H180" s="140">
        <v>23.7</v>
      </c>
      <c r="I180" s="141"/>
      <c r="J180" s="142">
        <f t="shared" si="10"/>
        <v>0</v>
      </c>
      <c r="K180" s="143"/>
      <c r="L180" s="28"/>
      <c r="M180" s="144" t="s">
        <v>1</v>
      </c>
      <c r="N180" s="145" t="s">
        <v>37</v>
      </c>
      <c r="P180" s="146">
        <f t="shared" si="11"/>
        <v>0</v>
      </c>
      <c r="Q180" s="146">
        <v>0</v>
      </c>
      <c r="R180" s="146">
        <f t="shared" si="12"/>
        <v>0</v>
      </c>
      <c r="S180" s="146">
        <v>6.8000000000000005E-2</v>
      </c>
      <c r="T180" s="147">
        <f t="shared" si="13"/>
        <v>1.6116000000000001</v>
      </c>
      <c r="AR180" s="148" t="s">
        <v>154</v>
      </c>
      <c r="AT180" s="148" t="s">
        <v>150</v>
      </c>
      <c r="AU180" s="148" t="s">
        <v>155</v>
      </c>
      <c r="AY180" s="13" t="s">
        <v>147</v>
      </c>
      <c r="BE180" s="149">
        <f t="shared" si="14"/>
        <v>0</v>
      </c>
      <c r="BF180" s="149">
        <f t="shared" si="15"/>
        <v>0</v>
      </c>
      <c r="BG180" s="149">
        <f t="shared" si="16"/>
        <v>0</v>
      </c>
      <c r="BH180" s="149">
        <f t="shared" si="17"/>
        <v>0</v>
      </c>
      <c r="BI180" s="149">
        <f t="shared" si="18"/>
        <v>0</v>
      </c>
      <c r="BJ180" s="13" t="s">
        <v>155</v>
      </c>
      <c r="BK180" s="149">
        <f t="shared" si="19"/>
        <v>0</v>
      </c>
      <c r="BL180" s="13" t="s">
        <v>154</v>
      </c>
      <c r="BM180" s="148" t="s">
        <v>315</v>
      </c>
    </row>
    <row r="181" spans="2:65" s="1" customFormat="1" ht="21.75" customHeight="1" x14ac:dyDescent="0.2">
      <c r="B181" s="135"/>
      <c r="C181" s="136" t="s">
        <v>316</v>
      </c>
      <c r="D181" s="136" t="s">
        <v>150</v>
      </c>
      <c r="E181" s="137" t="s">
        <v>317</v>
      </c>
      <c r="F181" s="138" t="s">
        <v>318</v>
      </c>
      <c r="G181" s="139" t="s">
        <v>319</v>
      </c>
      <c r="H181" s="140">
        <v>5.891</v>
      </c>
      <c r="I181" s="141"/>
      <c r="J181" s="142">
        <f t="shared" si="10"/>
        <v>0</v>
      </c>
      <c r="K181" s="143"/>
      <c r="L181" s="28"/>
      <c r="M181" s="144" t="s">
        <v>1</v>
      </c>
      <c r="N181" s="145" t="s">
        <v>37</v>
      </c>
      <c r="P181" s="146">
        <f t="shared" si="11"/>
        <v>0</v>
      </c>
      <c r="Q181" s="146">
        <v>0</v>
      </c>
      <c r="R181" s="146">
        <f t="shared" si="12"/>
        <v>0</v>
      </c>
      <c r="S181" s="146">
        <v>0</v>
      </c>
      <c r="T181" s="147">
        <f t="shared" si="13"/>
        <v>0</v>
      </c>
      <c r="AR181" s="148" t="s">
        <v>154</v>
      </c>
      <c r="AT181" s="148" t="s">
        <v>150</v>
      </c>
      <c r="AU181" s="148" t="s">
        <v>155</v>
      </c>
      <c r="AY181" s="13" t="s">
        <v>147</v>
      </c>
      <c r="BE181" s="149">
        <f t="shared" si="14"/>
        <v>0</v>
      </c>
      <c r="BF181" s="149">
        <f t="shared" si="15"/>
        <v>0</v>
      </c>
      <c r="BG181" s="149">
        <f t="shared" si="16"/>
        <v>0</v>
      </c>
      <c r="BH181" s="149">
        <f t="shared" si="17"/>
        <v>0</v>
      </c>
      <c r="BI181" s="149">
        <f t="shared" si="18"/>
        <v>0</v>
      </c>
      <c r="BJ181" s="13" t="s">
        <v>155</v>
      </c>
      <c r="BK181" s="149">
        <f t="shared" si="19"/>
        <v>0</v>
      </c>
      <c r="BL181" s="13" t="s">
        <v>154</v>
      </c>
      <c r="BM181" s="148" t="s">
        <v>320</v>
      </c>
    </row>
    <row r="182" spans="2:65" s="1" customFormat="1" ht="24.2" customHeight="1" x14ac:dyDescent="0.2">
      <c r="B182" s="135"/>
      <c r="C182" s="136" t="s">
        <v>321</v>
      </c>
      <c r="D182" s="136" t="s">
        <v>150</v>
      </c>
      <c r="E182" s="137" t="s">
        <v>322</v>
      </c>
      <c r="F182" s="138" t="s">
        <v>323</v>
      </c>
      <c r="G182" s="139" t="s">
        <v>319</v>
      </c>
      <c r="H182" s="140">
        <v>5.891</v>
      </c>
      <c r="I182" s="141"/>
      <c r="J182" s="142">
        <f t="shared" si="10"/>
        <v>0</v>
      </c>
      <c r="K182" s="143"/>
      <c r="L182" s="28"/>
      <c r="M182" s="144" t="s">
        <v>1</v>
      </c>
      <c r="N182" s="145" t="s">
        <v>37</v>
      </c>
      <c r="P182" s="146">
        <f t="shared" si="11"/>
        <v>0</v>
      </c>
      <c r="Q182" s="146">
        <v>0</v>
      </c>
      <c r="R182" s="146">
        <f t="shared" si="12"/>
        <v>0</v>
      </c>
      <c r="S182" s="146">
        <v>0</v>
      </c>
      <c r="T182" s="147">
        <f t="shared" si="13"/>
        <v>0</v>
      </c>
      <c r="AR182" s="148" t="s">
        <v>154</v>
      </c>
      <c r="AT182" s="148" t="s">
        <v>150</v>
      </c>
      <c r="AU182" s="148" t="s">
        <v>155</v>
      </c>
      <c r="AY182" s="13" t="s">
        <v>147</v>
      </c>
      <c r="BE182" s="149">
        <f t="shared" si="14"/>
        <v>0</v>
      </c>
      <c r="BF182" s="149">
        <f t="shared" si="15"/>
        <v>0</v>
      </c>
      <c r="BG182" s="149">
        <f t="shared" si="16"/>
        <v>0</v>
      </c>
      <c r="BH182" s="149">
        <f t="shared" si="17"/>
        <v>0</v>
      </c>
      <c r="BI182" s="149">
        <f t="shared" si="18"/>
        <v>0</v>
      </c>
      <c r="BJ182" s="13" t="s">
        <v>155</v>
      </c>
      <c r="BK182" s="149">
        <f t="shared" si="19"/>
        <v>0</v>
      </c>
      <c r="BL182" s="13" t="s">
        <v>154</v>
      </c>
      <c r="BM182" s="148" t="s">
        <v>324</v>
      </c>
    </row>
    <row r="183" spans="2:65" s="1" customFormat="1" ht="24.2" customHeight="1" x14ac:dyDescent="0.2">
      <c r="B183" s="135"/>
      <c r="C183" s="136" t="s">
        <v>325</v>
      </c>
      <c r="D183" s="136" t="s">
        <v>150</v>
      </c>
      <c r="E183" s="137" t="s">
        <v>326</v>
      </c>
      <c r="F183" s="138" t="s">
        <v>327</v>
      </c>
      <c r="G183" s="139" t="s">
        <v>319</v>
      </c>
      <c r="H183" s="140">
        <v>11.782</v>
      </c>
      <c r="I183" s="141"/>
      <c r="J183" s="142">
        <f t="shared" si="10"/>
        <v>0</v>
      </c>
      <c r="K183" s="143"/>
      <c r="L183" s="28"/>
      <c r="M183" s="144" t="s">
        <v>1</v>
      </c>
      <c r="N183" s="145" t="s">
        <v>37</v>
      </c>
      <c r="P183" s="146">
        <f t="shared" si="11"/>
        <v>0</v>
      </c>
      <c r="Q183" s="146">
        <v>0</v>
      </c>
      <c r="R183" s="146">
        <f t="shared" si="12"/>
        <v>0</v>
      </c>
      <c r="S183" s="146">
        <v>0</v>
      </c>
      <c r="T183" s="147">
        <f t="shared" si="13"/>
        <v>0</v>
      </c>
      <c r="AR183" s="148" t="s">
        <v>154</v>
      </c>
      <c r="AT183" s="148" t="s">
        <v>150</v>
      </c>
      <c r="AU183" s="148" t="s">
        <v>155</v>
      </c>
      <c r="AY183" s="13" t="s">
        <v>147</v>
      </c>
      <c r="BE183" s="149">
        <f t="shared" si="14"/>
        <v>0</v>
      </c>
      <c r="BF183" s="149">
        <f t="shared" si="15"/>
        <v>0</v>
      </c>
      <c r="BG183" s="149">
        <f t="shared" si="16"/>
        <v>0</v>
      </c>
      <c r="BH183" s="149">
        <f t="shared" si="17"/>
        <v>0</v>
      </c>
      <c r="BI183" s="149">
        <f t="shared" si="18"/>
        <v>0</v>
      </c>
      <c r="BJ183" s="13" t="s">
        <v>155</v>
      </c>
      <c r="BK183" s="149">
        <f t="shared" si="19"/>
        <v>0</v>
      </c>
      <c r="BL183" s="13" t="s">
        <v>154</v>
      </c>
      <c r="BM183" s="148" t="s">
        <v>328</v>
      </c>
    </row>
    <row r="184" spans="2:65" s="1" customFormat="1" ht="24.2" customHeight="1" x14ac:dyDescent="0.2">
      <c r="B184" s="135"/>
      <c r="C184" s="136" t="s">
        <v>329</v>
      </c>
      <c r="D184" s="136" t="s">
        <v>150</v>
      </c>
      <c r="E184" s="137" t="s">
        <v>330</v>
      </c>
      <c r="F184" s="138" t="s">
        <v>331</v>
      </c>
      <c r="G184" s="139" t="s">
        <v>319</v>
      </c>
      <c r="H184" s="140">
        <v>5.891</v>
      </c>
      <c r="I184" s="141"/>
      <c r="J184" s="142">
        <f t="shared" si="10"/>
        <v>0</v>
      </c>
      <c r="K184" s="143"/>
      <c r="L184" s="28"/>
      <c r="M184" s="144" t="s">
        <v>1</v>
      </c>
      <c r="N184" s="145" t="s">
        <v>37</v>
      </c>
      <c r="P184" s="146">
        <f t="shared" si="11"/>
        <v>0</v>
      </c>
      <c r="Q184" s="146">
        <v>0</v>
      </c>
      <c r="R184" s="146">
        <f t="shared" si="12"/>
        <v>0</v>
      </c>
      <c r="S184" s="146">
        <v>0</v>
      </c>
      <c r="T184" s="147">
        <f t="shared" si="13"/>
        <v>0</v>
      </c>
      <c r="AR184" s="148" t="s">
        <v>154</v>
      </c>
      <c r="AT184" s="148" t="s">
        <v>150</v>
      </c>
      <c r="AU184" s="148" t="s">
        <v>155</v>
      </c>
      <c r="AY184" s="13" t="s">
        <v>147</v>
      </c>
      <c r="BE184" s="149">
        <f t="shared" si="14"/>
        <v>0</v>
      </c>
      <c r="BF184" s="149">
        <f t="shared" si="15"/>
        <v>0</v>
      </c>
      <c r="BG184" s="149">
        <f t="shared" si="16"/>
        <v>0</v>
      </c>
      <c r="BH184" s="149">
        <f t="shared" si="17"/>
        <v>0</v>
      </c>
      <c r="BI184" s="149">
        <f t="shared" si="18"/>
        <v>0</v>
      </c>
      <c r="BJ184" s="13" t="s">
        <v>155</v>
      </c>
      <c r="BK184" s="149">
        <f t="shared" si="19"/>
        <v>0</v>
      </c>
      <c r="BL184" s="13" t="s">
        <v>154</v>
      </c>
      <c r="BM184" s="148" t="s">
        <v>332</v>
      </c>
    </row>
    <row r="185" spans="2:65" s="11" customFormat="1" ht="22.9" customHeight="1" x14ac:dyDescent="0.2">
      <c r="B185" s="123"/>
      <c r="D185" s="124" t="s">
        <v>70</v>
      </c>
      <c r="E185" s="133" t="s">
        <v>333</v>
      </c>
      <c r="F185" s="133" t="s">
        <v>334</v>
      </c>
      <c r="I185" s="126"/>
      <c r="J185" s="134">
        <f>BK185</f>
        <v>0</v>
      </c>
      <c r="L185" s="123"/>
      <c r="M185" s="128"/>
      <c r="P185" s="129">
        <f>SUM(P186:P188)</f>
        <v>0</v>
      </c>
      <c r="R185" s="129">
        <f>SUM(R186:R188)</f>
        <v>0</v>
      </c>
      <c r="T185" s="130">
        <f>SUM(T186:T188)</f>
        <v>0</v>
      </c>
      <c r="AR185" s="124" t="s">
        <v>79</v>
      </c>
      <c r="AT185" s="131" t="s">
        <v>70</v>
      </c>
      <c r="AU185" s="131" t="s">
        <v>79</v>
      </c>
      <c r="AY185" s="124" t="s">
        <v>147</v>
      </c>
      <c r="BK185" s="132">
        <f>SUM(BK186:BK188)</f>
        <v>0</v>
      </c>
    </row>
    <row r="186" spans="2:65" s="1" customFormat="1" ht="21.75" customHeight="1" x14ac:dyDescent="0.2">
      <c r="B186" s="135"/>
      <c r="C186" s="136" t="s">
        <v>335</v>
      </c>
      <c r="D186" s="136" t="s">
        <v>150</v>
      </c>
      <c r="E186" s="137" t="s">
        <v>336</v>
      </c>
      <c r="F186" s="138" t="s">
        <v>337</v>
      </c>
      <c r="G186" s="139" t="s">
        <v>319</v>
      </c>
      <c r="H186" s="140">
        <v>0.872</v>
      </c>
      <c r="I186" s="141"/>
      <c r="J186" s="142">
        <f>ROUND(I186*H186,2)</f>
        <v>0</v>
      </c>
      <c r="K186" s="143"/>
      <c r="L186" s="28"/>
      <c r="M186" s="144" t="s">
        <v>1</v>
      </c>
      <c r="N186" s="145" t="s">
        <v>37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154</v>
      </c>
      <c r="AT186" s="148" t="s">
        <v>150</v>
      </c>
      <c r="AU186" s="148" t="s">
        <v>155</v>
      </c>
      <c r="AY186" s="13" t="s">
        <v>147</v>
      </c>
      <c r="BE186" s="149">
        <f>IF(N186="základná",J186,0)</f>
        <v>0</v>
      </c>
      <c r="BF186" s="149">
        <f>IF(N186="znížená",J186,0)</f>
        <v>0</v>
      </c>
      <c r="BG186" s="149">
        <f>IF(N186="zákl. prenesená",J186,0)</f>
        <v>0</v>
      </c>
      <c r="BH186" s="149">
        <f>IF(N186="zníž. prenesená",J186,0)</f>
        <v>0</v>
      </c>
      <c r="BI186" s="149">
        <f>IF(N186="nulová",J186,0)</f>
        <v>0</v>
      </c>
      <c r="BJ186" s="13" t="s">
        <v>155</v>
      </c>
      <c r="BK186" s="149">
        <f>ROUND(I186*H186,2)</f>
        <v>0</v>
      </c>
      <c r="BL186" s="13" t="s">
        <v>154</v>
      </c>
      <c r="BM186" s="148" t="s">
        <v>338</v>
      </c>
    </row>
    <row r="187" spans="2:65" s="1" customFormat="1" ht="24.2" customHeight="1" x14ac:dyDescent="0.2">
      <c r="B187" s="135"/>
      <c r="C187" s="136" t="s">
        <v>339</v>
      </c>
      <c r="D187" s="136" t="s">
        <v>150</v>
      </c>
      <c r="E187" s="137" t="s">
        <v>340</v>
      </c>
      <c r="F187" s="138" t="s">
        <v>341</v>
      </c>
      <c r="G187" s="139" t="s">
        <v>319</v>
      </c>
      <c r="H187" s="140">
        <v>1.744</v>
      </c>
      <c r="I187" s="141"/>
      <c r="J187" s="142">
        <f>ROUND(I187*H187,2)</f>
        <v>0</v>
      </c>
      <c r="K187" s="143"/>
      <c r="L187" s="28"/>
      <c r="M187" s="144" t="s">
        <v>1</v>
      </c>
      <c r="N187" s="145" t="s">
        <v>37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154</v>
      </c>
      <c r="AT187" s="148" t="s">
        <v>150</v>
      </c>
      <c r="AU187" s="148" t="s">
        <v>155</v>
      </c>
      <c r="AY187" s="13" t="s">
        <v>147</v>
      </c>
      <c r="BE187" s="149">
        <f>IF(N187="základná",J187,0)</f>
        <v>0</v>
      </c>
      <c r="BF187" s="149">
        <f>IF(N187="znížená",J187,0)</f>
        <v>0</v>
      </c>
      <c r="BG187" s="149">
        <f>IF(N187="zákl. prenesená",J187,0)</f>
        <v>0</v>
      </c>
      <c r="BH187" s="149">
        <f>IF(N187="zníž. prenesená",J187,0)</f>
        <v>0</v>
      </c>
      <c r="BI187" s="149">
        <f>IF(N187="nulová",J187,0)</f>
        <v>0</v>
      </c>
      <c r="BJ187" s="13" t="s">
        <v>155</v>
      </c>
      <c r="BK187" s="149">
        <f>ROUND(I187*H187,2)</f>
        <v>0</v>
      </c>
      <c r="BL187" s="13" t="s">
        <v>154</v>
      </c>
      <c r="BM187" s="148" t="s">
        <v>342</v>
      </c>
    </row>
    <row r="188" spans="2:65" s="1" customFormat="1" ht="24.2" customHeight="1" x14ac:dyDescent="0.2">
      <c r="B188" s="135"/>
      <c r="C188" s="136" t="s">
        <v>343</v>
      </c>
      <c r="D188" s="136" t="s">
        <v>150</v>
      </c>
      <c r="E188" s="137" t="s">
        <v>344</v>
      </c>
      <c r="F188" s="138" t="s">
        <v>345</v>
      </c>
      <c r="G188" s="139" t="s">
        <v>319</v>
      </c>
      <c r="H188" s="140">
        <v>0.69299999999999995</v>
      </c>
      <c r="I188" s="141"/>
      <c r="J188" s="142">
        <f>ROUND(I188*H188,2)</f>
        <v>0</v>
      </c>
      <c r="K188" s="143"/>
      <c r="L188" s="28"/>
      <c r="M188" s="144" t="s">
        <v>1</v>
      </c>
      <c r="N188" s="145" t="s">
        <v>37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154</v>
      </c>
      <c r="AT188" s="148" t="s">
        <v>150</v>
      </c>
      <c r="AU188" s="148" t="s">
        <v>155</v>
      </c>
      <c r="AY188" s="13" t="s">
        <v>147</v>
      </c>
      <c r="BE188" s="149">
        <f>IF(N188="základná",J188,0)</f>
        <v>0</v>
      </c>
      <c r="BF188" s="149">
        <f>IF(N188="znížená",J188,0)</f>
        <v>0</v>
      </c>
      <c r="BG188" s="149">
        <f>IF(N188="zákl. prenesená",J188,0)</f>
        <v>0</v>
      </c>
      <c r="BH188" s="149">
        <f>IF(N188="zníž. prenesená",J188,0)</f>
        <v>0</v>
      </c>
      <c r="BI188" s="149">
        <f>IF(N188="nulová",J188,0)</f>
        <v>0</v>
      </c>
      <c r="BJ188" s="13" t="s">
        <v>155</v>
      </c>
      <c r="BK188" s="149">
        <f>ROUND(I188*H188,2)</f>
        <v>0</v>
      </c>
      <c r="BL188" s="13" t="s">
        <v>154</v>
      </c>
      <c r="BM188" s="148" t="s">
        <v>346</v>
      </c>
    </row>
    <row r="189" spans="2:65" s="11" customFormat="1" ht="25.9" customHeight="1" x14ac:dyDescent="0.2">
      <c r="B189" s="123"/>
      <c r="D189" s="124" t="s">
        <v>70</v>
      </c>
      <c r="E189" s="125" t="s">
        <v>347</v>
      </c>
      <c r="F189" s="125" t="s">
        <v>348</v>
      </c>
      <c r="I189" s="126"/>
      <c r="J189" s="127">
        <f>BK189</f>
        <v>0</v>
      </c>
      <c r="L189" s="123"/>
      <c r="M189" s="128"/>
      <c r="P189" s="129">
        <f>P190+P193+P209+P220+P235+P239+P244+P250+P254+P266+P271+P274</f>
        <v>0</v>
      </c>
      <c r="R189" s="129">
        <f>R190+R193+R209+R220+R235+R239+R244+R250+R254+R266+R271+R274</f>
        <v>0.90599702964000006</v>
      </c>
      <c r="T189" s="130">
        <f>T190+T193+T209+T220+T235+T239+T244+T250+T254+T266+T271+T274</f>
        <v>5.5239099999999999E-2</v>
      </c>
      <c r="AR189" s="124" t="s">
        <v>155</v>
      </c>
      <c r="AT189" s="131" t="s">
        <v>70</v>
      </c>
      <c r="AU189" s="131" t="s">
        <v>71</v>
      </c>
      <c r="AY189" s="124" t="s">
        <v>147</v>
      </c>
      <c r="BK189" s="132">
        <f>BK190+BK193+BK209+BK220+BK235+BK239+BK244+BK250+BK254+BK266+BK271+BK274</f>
        <v>0</v>
      </c>
    </row>
    <row r="190" spans="2:65" s="11" customFormat="1" ht="22.9" customHeight="1" x14ac:dyDescent="0.2">
      <c r="B190" s="123"/>
      <c r="D190" s="124" t="s">
        <v>70</v>
      </c>
      <c r="E190" s="133" t="s">
        <v>349</v>
      </c>
      <c r="F190" s="133" t="s">
        <v>350</v>
      </c>
      <c r="I190" s="126"/>
      <c r="J190" s="134">
        <f>BK190</f>
        <v>0</v>
      </c>
      <c r="L190" s="123"/>
      <c r="M190" s="128"/>
      <c r="P190" s="129">
        <f>SUM(P191:P192)</f>
        <v>0</v>
      </c>
      <c r="R190" s="129">
        <f>SUM(R191:R192)</f>
        <v>2.45001E-2</v>
      </c>
      <c r="T190" s="130">
        <f>SUM(T191:T192)</f>
        <v>0</v>
      </c>
      <c r="AR190" s="124" t="s">
        <v>155</v>
      </c>
      <c r="AT190" s="131" t="s">
        <v>70</v>
      </c>
      <c r="AU190" s="131" t="s">
        <v>79</v>
      </c>
      <c r="AY190" s="124" t="s">
        <v>147</v>
      </c>
      <c r="BK190" s="132">
        <f>SUM(BK191:BK192)</f>
        <v>0</v>
      </c>
    </row>
    <row r="191" spans="2:65" s="1" customFormat="1" ht="24.2" customHeight="1" x14ac:dyDescent="0.2">
      <c r="B191" s="135"/>
      <c r="C191" s="136" t="s">
        <v>351</v>
      </c>
      <c r="D191" s="136" t="s">
        <v>150</v>
      </c>
      <c r="E191" s="137" t="s">
        <v>352</v>
      </c>
      <c r="F191" s="138" t="s">
        <v>353</v>
      </c>
      <c r="G191" s="139" t="s">
        <v>153</v>
      </c>
      <c r="H191" s="140">
        <v>5.4630000000000001</v>
      </c>
      <c r="I191" s="141"/>
      <c r="J191" s="142">
        <f>ROUND(I191*H191,2)</f>
        <v>0</v>
      </c>
      <c r="K191" s="143"/>
      <c r="L191" s="28"/>
      <c r="M191" s="144" t="s">
        <v>1</v>
      </c>
      <c r="N191" s="145" t="s">
        <v>37</v>
      </c>
      <c r="P191" s="146">
        <f>O191*H191</f>
        <v>0</v>
      </c>
      <c r="Q191" s="146">
        <v>1.575E-3</v>
      </c>
      <c r="R191" s="146">
        <f>Q191*H191</f>
        <v>8.6042250000000001E-3</v>
      </c>
      <c r="S191" s="146">
        <v>0</v>
      </c>
      <c r="T191" s="147">
        <f>S191*H191</f>
        <v>0</v>
      </c>
      <c r="AR191" s="148" t="s">
        <v>213</v>
      </c>
      <c r="AT191" s="148" t="s">
        <v>150</v>
      </c>
      <c r="AU191" s="148" t="s">
        <v>155</v>
      </c>
      <c r="AY191" s="13" t="s">
        <v>147</v>
      </c>
      <c r="BE191" s="149">
        <f>IF(N191="základná",J191,0)</f>
        <v>0</v>
      </c>
      <c r="BF191" s="149">
        <f>IF(N191="znížená",J191,0)</f>
        <v>0</v>
      </c>
      <c r="BG191" s="149">
        <f>IF(N191="zákl. prenesená",J191,0)</f>
        <v>0</v>
      </c>
      <c r="BH191" s="149">
        <f>IF(N191="zníž. prenesená",J191,0)</f>
        <v>0</v>
      </c>
      <c r="BI191" s="149">
        <f>IF(N191="nulová",J191,0)</f>
        <v>0</v>
      </c>
      <c r="BJ191" s="13" t="s">
        <v>155</v>
      </c>
      <c r="BK191" s="149">
        <f>ROUND(I191*H191,2)</f>
        <v>0</v>
      </c>
      <c r="BL191" s="13" t="s">
        <v>213</v>
      </c>
      <c r="BM191" s="148" t="s">
        <v>354</v>
      </c>
    </row>
    <row r="192" spans="2:65" s="1" customFormat="1" ht="24.2" customHeight="1" x14ac:dyDescent="0.2">
      <c r="B192" s="135"/>
      <c r="C192" s="136" t="s">
        <v>355</v>
      </c>
      <c r="D192" s="136" t="s">
        <v>150</v>
      </c>
      <c r="E192" s="137" t="s">
        <v>356</v>
      </c>
      <c r="F192" s="138" t="s">
        <v>357</v>
      </c>
      <c r="G192" s="139" t="s">
        <v>153</v>
      </c>
      <c r="H192" s="140">
        <v>9.2149999999999999</v>
      </c>
      <c r="I192" s="141"/>
      <c r="J192" s="142">
        <f>ROUND(I192*H192,2)</f>
        <v>0</v>
      </c>
      <c r="K192" s="143"/>
      <c r="L192" s="28"/>
      <c r="M192" s="144" t="s">
        <v>1</v>
      </c>
      <c r="N192" s="145" t="s">
        <v>37</v>
      </c>
      <c r="P192" s="146">
        <f>O192*H192</f>
        <v>0</v>
      </c>
      <c r="Q192" s="146">
        <v>1.725E-3</v>
      </c>
      <c r="R192" s="146">
        <f>Q192*H192</f>
        <v>1.5895875E-2</v>
      </c>
      <c r="S192" s="146">
        <v>0</v>
      </c>
      <c r="T192" s="147">
        <f>S192*H192</f>
        <v>0</v>
      </c>
      <c r="AR192" s="148" t="s">
        <v>213</v>
      </c>
      <c r="AT192" s="148" t="s">
        <v>150</v>
      </c>
      <c r="AU192" s="148" t="s">
        <v>155</v>
      </c>
      <c r="AY192" s="13" t="s">
        <v>147</v>
      </c>
      <c r="BE192" s="149">
        <f>IF(N192="základná",J192,0)</f>
        <v>0</v>
      </c>
      <c r="BF192" s="149">
        <f>IF(N192="znížená",J192,0)</f>
        <v>0</v>
      </c>
      <c r="BG192" s="149">
        <f>IF(N192="zákl. prenesená",J192,0)</f>
        <v>0</v>
      </c>
      <c r="BH192" s="149">
        <f>IF(N192="zníž. prenesená",J192,0)</f>
        <v>0</v>
      </c>
      <c r="BI192" s="149">
        <f>IF(N192="nulová",J192,0)</f>
        <v>0</v>
      </c>
      <c r="BJ192" s="13" t="s">
        <v>155</v>
      </c>
      <c r="BK192" s="149">
        <f>ROUND(I192*H192,2)</f>
        <v>0</v>
      </c>
      <c r="BL192" s="13" t="s">
        <v>213</v>
      </c>
      <c r="BM192" s="148" t="s">
        <v>358</v>
      </c>
    </row>
    <row r="193" spans="2:65" s="11" customFormat="1" ht="22.9" customHeight="1" x14ac:dyDescent="0.2">
      <c r="B193" s="123"/>
      <c r="D193" s="124" t="s">
        <v>70</v>
      </c>
      <c r="E193" s="133" t="s">
        <v>359</v>
      </c>
      <c r="F193" s="133" t="s">
        <v>360</v>
      </c>
      <c r="I193" s="126"/>
      <c r="J193" s="134">
        <f>BK193</f>
        <v>0</v>
      </c>
      <c r="L193" s="123"/>
      <c r="M193" s="128"/>
      <c r="P193" s="129">
        <f>SUM(P194:P208)</f>
        <v>0</v>
      </c>
      <c r="R193" s="129">
        <f>SUM(R194:R208)</f>
        <v>3.3736310000000005E-2</v>
      </c>
      <c r="T193" s="130">
        <f>SUM(T194:T208)</f>
        <v>4.0200000000000001E-3</v>
      </c>
      <c r="AR193" s="124" t="s">
        <v>155</v>
      </c>
      <c r="AT193" s="131" t="s">
        <v>70</v>
      </c>
      <c r="AU193" s="131" t="s">
        <v>79</v>
      </c>
      <c r="AY193" s="124" t="s">
        <v>147</v>
      </c>
      <c r="BK193" s="132">
        <f>SUM(BK194:BK208)</f>
        <v>0</v>
      </c>
    </row>
    <row r="194" spans="2:65" s="1" customFormat="1" ht="24.2" customHeight="1" x14ac:dyDescent="0.2">
      <c r="B194" s="135"/>
      <c r="C194" s="136" t="s">
        <v>361</v>
      </c>
      <c r="D194" s="136" t="s">
        <v>150</v>
      </c>
      <c r="E194" s="137" t="s">
        <v>362</v>
      </c>
      <c r="F194" s="138" t="s">
        <v>363</v>
      </c>
      <c r="G194" s="139" t="s">
        <v>274</v>
      </c>
      <c r="H194" s="140">
        <v>2</v>
      </c>
      <c r="I194" s="141"/>
      <c r="J194" s="142">
        <f t="shared" ref="J194:J208" si="20">ROUND(I194*H194,2)</f>
        <v>0</v>
      </c>
      <c r="K194" s="143"/>
      <c r="L194" s="28"/>
      <c r="M194" s="144" t="s">
        <v>1</v>
      </c>
      <c r="N194" s="145" t="s">
        <v>37</v>
      </c>
      <c r="P194" s="146">
        <f t="shared" ref="P194:P208" si="21">O194*H194</f>
        <v>0</v>
      </c>
      <c r="Q194" s="146">
        <v>1.3799999999999999E-3</v>
      </c>
      <c r="R194" s="146">
        <f t="shared" ref="R194:R208" si="22">Q194*H194</f>
        <v>2.7599999999999999E-3</v>
      </c>
      <c r="S194" s="146">
        <v>4.2000000000000002E-4</v>
      </c>
      <c r="T194" s="147">
        <f t="shared" ref="T194:T208" si="23">S194*H194</f>
        <v>8.4000000000000003E-4</v>
      </c>
      <c r="AR194" s="148" t="s">
        <v>213</v>
      </c>
      <c r="AT194" s="148" t="s">
        <v>150</v>
      </c>
      <c r="AU194" s="148" t="s">
        <v>155</v>
      </c>
      <c r="AY194" s="13" t="s">
        <v>147</v>
      </c>
      <c r="BE194" s="149">
        <f t="shared" ref="BE194:BE208" si="24">IF(N194="základná",J194,0)</f>
        <v>0</v>
      </c>
      <c r="BF194" s="149">
        <f t="shared" ref="BF194:BF208" si="25">IF(N194="znížená",J194,0)</f>
        <v>0</v>
      </c>
      <c r="BG194" s="149">
        <f t="shared" ref="BG194:BG208" si="26">IF(N194="zákl. prenesená",J194,0)</f>
        <v>0</v>
      </c>
      <c r="BH194" s="149">
        <f t="shared" ref="BH194:BH208" si="27">IF(N194="zníž. prenesená",J194,0)</f>
        <v>0</v>
      </c>
      <c r="BI194" s="149">
        <f t="shared" ref="BI194:BI208" si="28">IF(N194="nulová",J194,0)</f>
        <v>0</v>
      </c>
      <c r="BJ194" s="13" t="s">
        <v>155</v>
      </c>
      <c r="BK194" s="149">
        <f t="shared" ref="BK194:BK208" si="29">ROUND(I194*H194,2)</f>
        <v>0</v>
      </c>
      <c r="BL194" s="13" t="s">
        <v>213</v>
      </c>
      <c r="BM194" s="148" t="s">
        <v>364</v>
      </c>
    </row>
    <row r="195" spans="2:65" s="1" customFormat="1" ht="24.2" customHeight="1" x14ac:dyDescent="0.2">
      <c r="B195" s="135"/>
      <c r="C195" s="136" t="s">
        <v>365</v>
      </c>
      <c r="D195" s="136" t="s">
        <v>150</v>
      </c>
      <c r="E195" s="137" t="s">
        <v>366</v>
      </c>
      <c r="F195" s="138" t="s">
        <v>367</v>
      </c>
      <c r="G195" s="139" t="s">
        <v>274</v>
      </c>
      <c r="H195" s="140">
        <v>2</v>
      </c>
      <c r="I195" s="141"/>
      <c r="J195" s="142">
        <f t="shared" si="20"/>
        <v>0</v>
      </c>
      <c r="K195" s="143"/>
      <c r="L195" s="28"/>
      <c r="M195" s="144" t="s">
        <v>1</v>
      </c>
      <c r="N195" s="145" t="s">
        <v>37</v>
      </c>
      <c r="P195" s="146">
        <f t="shared" si="21"/>
        <v>0</v>
      </c>
      <c r="Q195" s="146">
        <v>4.7160600000000002E-3</v>
      </c>
      <c r="R195" s="146">
        <f t="shared" si="22"/>
        <v>9.4321200000000004E-3</v>
      </c>
      <c r="S195" s="146">
        <v>0</v>
      </c>
      <c r="T195" s="147">
        <f t="shared" si="23"/>
        <v>0</v>
      </c>
      <c r="AR195" s="148" t="s">
        <v>213</v>
      </c>
      <c r="AT195" s="148" t="s">
        <v>150</v>
      </c>
      <c r="AU195" s="148" t="s">
        <v>155</v>
      </c>
      <c r="AY195" s="13" t="s">
        <v>147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13" t="s">
        <v>155</v>
      </c>
      <c r="BK195" s="149">
        <f t="shared" si="29"/>
        <v>0</v>
      </c>
      <c r="BL195" s="13" t="s">
        <v>213</v>
      </c>
      <c r="BM195" s="148" t="s">
        <v>368</v>
      </c>
    </row>
    <row r="196" spans="2:65" s="1" customFormat="1" ht="24.2" customHeight="1" x14ac:dyDescent="0.2">
      <c r="B196" s="135"/>
      <c r="C196" s="136" t="s">
        <v>369</v>
      </c>
      <c r="D196" s="136" t="s">
        <v>150</v>
      </c>
      <c r="E196" s="137" t="s">
        <v>370</v>
      </c>
      <c r="F196" s="138" t="s">
        <v>371</v>
      </c>
      <c r="G196" s="139" t="s">
        <v>274</v>
      </c>
      <c r="H196" s="140">
        <v>2</v>
      </c>
      <c r="I196" s="141"/>
      <c r="J196" s="142">
        <f t="shared" si="20"/>
        <v>0</v>
      </c>
      <c r="K196" s="143"/>
      <c r="L196" s="28"/>
      <c r="M196" s="144" t="s">
        <v>1</v>
      </c>
      <c r="N196" s="145" t="s">
        <v>37</v>
      </c>
      <c r="P196" s="146">
        <f t="shared" si="21"/>
        <v>0</v>
      </c>
      <c r="Q196" s="146">
        <v>1.4369300000000001E-3</v>
      </c>
      <c r="R196" s="146">
        <f t="shared" si="22"/>
        <v>2.8738600000000002E-3</v>
      </c>
      <c r="S196" s="146">
        <v>0</v>
      </c>
      <c r="T196" s="147">
        <f t="shared" si="23"/>
        <v>0</v>
      </c>
      <c r="AR196" s="148" t="s">
        <v>213</v>
      </c>
      <c r="AT196" s="148" t="s">
        <v>150</v>
      </c>
      <c r="AU196" s="148" t="s">
        <v>155</v>
      </c>
      <c r="AY196" s="13" t="s">
        <v>147</v>
      </c>
      <c r="BE196" s="149">
        <f t="shared" si="24"/>
        <v>0</v>
      </c>
      <c r="BF196" s="149">
        <f t="shared" si="25"/>
        <v>0</v>
      </c>
      <c r="BG196" s="149">
        <f t="shared" si="26"/>
        <v>0</v>
      </c>
      <c r="BH196" s="149">
        <f t="shared" si="27"/>
        <v>0</v>
      </c>
      <c r="BI196" s="149">
        <f t="shared" si="28"/>
        <v>0</v>
      </c>
      <c r="BJ196" s="13" t="s">
        <v>155</v>
      </c>
      <c r="BK196" s="149">
        <f t="shared" si="29"/>
        <v>0</v>
      </c>
      <c r="BL196" s="13" t="s">
        <v>213</v>
      </c>
      <c r="BM196" s="148" t="s">
        <v>372</v>
      </c>
    </row>
    <row r="197" spans="2:65" s="1" customFormat="1" ht="24.2" customHeight="1" x14ac:dyDescent="0.2">
      <c r="B197" s="135"/>
      <c r="C197" s="136" t="s">
        <v>373</v>
      </c>
      <c r="D197" s="136" t="s">
        <v>150</v>
      </c>
      <c r="E197" s="137" t="s">
        <v>374</v>
      </c>
      <c r="F197" s="138" t="s">
        <v>375</v>
      </c>
      <c r="G197" s="139" t="s">
        <v>274</v>
      </c>
      <c r="H197" s="140">
        <v>2</v>
      </c>
      <c r="I197" s="141"/>
      <c r="J197" s="142">
        <f t="shared" si="20"/>
        <v>0</v>
      </c>
      <c r="K197" s="143"/>
      <c r="L197" s="28"/>
      <c r="M197" s="144" t="s">
        <v>1</v>
      </c>
      <c r="N197" s="145" t="s">
        <v>37</v>
      </c>
      <c r="P197" s="146">
        <f t="shared" si="21"/>
        <v>0</v>
      </c>
      <c r="Q197" s="146">
        <v>0</v>
      </c>
      <c r="R197" s="146">
        <f t="shared" si="22"/>
        <v>0</v>
      </c>
      <c r="S197" s="146">
        <v>0</v>
      </c>
      <c r="T197" s="147">
        <f t="shared" si="23"/>
        <v>0</v>
      </c>
      <c r="AR197" s="148" t="s">
        <v>213</v>
      </c>
      <c r="AT197" s="148" t="s">
        <v>150</v>
      </c>
      <c r="AU197" s="148" t="s">
        <v>155</v>
      </c>
      <c r="AY197" s="13" t="s">
        <v>147</v>
      </c>
      <c r="BE197" s="149">
        <f t="shared" si="24"/>
        <v>0</v>
      </c>
      <c r="BF197" s="149">
        <f t="shared" si="25"/>
        <v>0</v>
      </c>
      <c r="BG197" s="149">
        <f t="shared" si="26"/>
        <v>0</v>
      </c>
      <c r="BH197" s="149">
        <f t="shared" si="27"/>
        <v>0</v>
      </c>
      <c r="BI197" s="149">
        <f t="shared" si="28"/>
        <v>0</v>
      </c>
      <c r="BJ197" s="13" t="s">
        <v>155</v>
      </c>
      <c r="BK197" s="149">
        <f t="shared" si="29"/>
        <v>0</v>
      </c>
      <c r="BL197" s="13" t="s">
        <v>213</v>
      </c>
      <c r="BM197" s="148" t="s">
        <v>376</v>
      </c>
    </row>
    <row r="198" spans="2:65" s="1" customFormat="1" ht="21.75" customHeight="1" x14ac:dyDescent="0.2">
      <c r="B198" s="135"/>
      <c r="C198" s="136" t="s">
        <v>377</v>
      </c>
      <c r="D198" s="136" t="s">
        <v>150</v>
      </c>
      <c r="E198" s="137" t="s">
        <v>378</v>
      </c>
      <c r="F198" s="138" t="s">
        <v>379</v>
      </c>
      <c r="G198" s="139" t="s">
        <v>186</v>
      </c>
      <c r="H198" s="140">
        <v>0.5</v>
      </c>
      <c r="I198" s="141"/>
      <c r="J198" s="142">
        <f t="shared" si="20"/>
        <v>0</v>
      </c>
      <c r="K198" s="143"/>
      <c r="L198" s="28"/>
      <c r="M198" s="144" t="s">
        <v>1</v>
      </c>
      <c r="N198" s="145" t="s">
        <v>37</v>
      </c>
      <c r="P198" s="146">
        <f t="shared" si="21"/>
        <v>0</v>
      </c>
      <c r="Q198" s="146">
        <v>6.2777999999999998E-4</v>
      </c>
      <c r="R198" s="146">
        <f t="shared" si="22"/>
        <v>3.1388999999999999E-4</v>
      </c>
      <c r="S198" s="146">
        <v>0</v>
      </c>
      <c r="T198" s="147">
        <f t="shared" si="23"/>
        <v>0</v>
      </c>
      <c r="AR198" s="148" t="s">
        <v>213</v>
      </c>
      <c r="AT198" s="148" t="s">
        <v>150</v>
      </c>
      <c r="AU198" s="148" t="s">
        <v>155</v>
      </c>
      <c r="AY198" s="13" t="s">
        <v>147</v>
      </c>
      <c r="BE198" s="149">
        <f t="shared" si="24"/>
        <v>0</v>
      </c>
      <c r="BF198" s="149">
        <f t="shared" si="25"/>
        <v>0</v>
      </c>
      <c r="BG198" s="149">
        <f t="shared" si="26"/>
        <v>0</v>
      </c>
      <c r="BH198" s="149">
        <f t="shared" si="27"/>
        <v>0</v>
      </c>
      <c r="BI198" s="149">
        <f t="shared" si="28"/>
        <v>0</v>
      </c>
      <c r="BJ198" s="13" t="s">
        <v>155</v>
      </c>
      <c r="BK198" s="149">
        <f t="shared" si="29"/>
        <v>0</v>
      </c>
      <c r="BL198" s="13" t="s">
        <v>213</v>
      </c>
      <c r="BM198" s="148" t="s">
        <v>380</v>
      </c>
    </row>
    <row r="199" spans="2:65" s="1" customFormat="1" ht="21.75" customHeight="1" x14ac:dyDescent="0.2">
      <c r="B199" s="135"/>
      <c r="C199" s="136" t="s">
        <v>381</v>
      </c>
      <c r="D199" s="136" t="s">
        <v>150</v>
      </c>
      <c r="E199" s="137" t="s">
        <v>382</v>
      </c>
      <c r="F199" s="138" t="s">
        <v>383</v>
      </c>
      <c r="G199" s="139" t="s">
        <v>186</v>
      </c>
      <c r="H199" s="140">
        <v>1</v>
      </c>
      <c r="I199" s="141"/>
      <c r="J199" s="142">
        <f t="shared" si="20"/>
        <v>0</v>
      </c>
      <c r="K199" s="143"/>
      <c r="L199" s="28"/>
      <c r="M199" s="144" t="s">
        <v>1</v>
      </c>
      <c r="N199" s="145" t="s">
        <v>37</v>
      </c>
      <c r="P199" s="146">
        <f t="shared" si="21"/>
        <v>0</v>
      </c>
      <c r="Q199" s="146">
        <v>1.06404E-3</v>
      </c>
      <c r="R199" s="146">
        <f t="shared" si="22"/>
        <v>1.06404E-3</v>
      </c>
      <c r="S199" s="146">
        <v>0</v>
      </c>
      <c r="T199" s="147">
        <f t="shared" si="23"/>
        <v>0</v>
      </c>
      <c r="AR199" s="148" t="s">
        <v>213</v>
      </c>
      <c r="AT199" s="148" t="s">
        <v>150</v>
      </c>
      <c r="AU199" s="148" t="s">
        <v>155</v>
      </c>
      <c r="AY199" s="13" t="s">
        <v>147</v>
      </c>
      <c r="BE199" s="149">
        <f t="shared" si="24"/>
        <v>0</v>
      </c>
      <c r="BF199" s="149">
        <f t="shared" si="25"/>
        <v>0</v>
      </c>
      <c r="BG199" s="149">
        <f t="shared" si="26"/>
        <v>0</v>
      </c>
      <c r="BH199" s="149">
        <f t="shared" si="27"/>
        <v>0</v>
      </c>
      <c r="BI199" s="149">
        <f t="shared" si="28"/>
        <v>0</v>
      </c>
      <c r="BJ199" s="13" t="s">
        <v>155</v>
      </c>
      <c r="BK199" s="149">
        <f t="shared" si="29"/>
        <v>0</v>
      </c>
      <c r="BL199" s="13" t="s">
        <v>213</v>
      </c>
      <c r="BM199" s="148" t="s">
        <v>384</v>
      </c>
    </row>
    <row r="200" spans="2:65" s="1" customFormat="1" ht="33" customHeight="1" x14ac:dyDescent="0.2">
      <c r="B200" s="135"/>
      <c r="C200" s="136" t="s">
        <v>385</v>
      </c>
      <c r="D200" s="136" t="s">
        <v>150</v>
      </c>
      <c r="E200" s="137" t="s">
        <v>386</v>
      </c>
      <c r="F200" s="138" t="s">
        <v>387</v>
      </c>
      <c r="G200" s="139" t="s">
        <v>274</v>
      </c>
      <c r="H200" s="140">
        <v>2</v>
      </c>
      <c r="I200" s="141"/>
      <c r="J200" s="142">
        <f t="shared" si="20"/>
        <v>0</v>
      </c>
      <c r="K200" s="143"/>
      <c r="L200" s="28"/>
      <c r="M200" s="144" t="s">
        <v>1</v>
      </c>
      <c r="N200" s="145" t="s">
        <v>37</v>
      </c>
      <c r="P200" s="146">
        <f t="shared" si="21"/>
        <v>0</v>
      </c>
      <c r="Q200" s="146">
        <v>1.6000000000000001E-3</v>
      </c>
      <c r="R200" s="146">
        <f t="shared" si="22"/>
        <v>3.2000000000000002E-3</v>
      </c>
      <c r="S200" s="146">
        <v>1.5900000000000001E-3</v>
      </c>
      <c r="T200" s="147">
        <f t="shared" si="23"/>
        <v>3.1800000000000001E-3</v>
      </c>
      <c r="AR200" s="148" t="s">
        <v>213</v>
      </c>
      <c r="AT200" s="148" t="s">
        <v>150</v>
      </c>
      <c r="AU200" s="148" t="s">
        <v>155</v>
      </c>
      <c r="AY200" s="13" t="s">
        <v>147</v>
      </c>
      <c r="BE200" s="149">
        <f t="shared" si="24"/>
        <v>0</v>
      </c>
      <c r="BF200" s="149">
        <f t="shared" si="25"/>
        <v>0</v>
      </c>
      <c r="BG200" s="149">
        <f t="shared" si="26"/>
        <v>0</v>
      </c>
      <c r="BH200" s="149">
        <f t="shared" si="27"/>
        <v>0</v>
      </c>
      <c r="BI200" s="149">
        <f t="shared" si="28"/>
        <v>0</v>
      </c>
      <c r="BJ200" s="13" t="s">
        <v>155</v>
      </c>
      <c r="BK200" s="149">
        <f t="shared" si="29"/>
        <v>0</v>
      </c>
      <c r="BL200" s="13" t="s">
        <v>213</v>
      </c>
      <c r="BM200" s="148" t="s">
        <v>388</v>
      </c>
    </row>
    <row r="201" spans="2:65" s="1" customFormat="1" ht="33" customHeight="1" x14ac:dyDescent="0.2">
      <c r="B201" s="135"/>
      <c r="C201" s="136" t="s">
        <v>389</v>
      </c>
      <c r="D201" s="136" t="s">
        <v>150</v>
      </c>
      <c r="E201" s="137" t="s">
        <v>390</v>
      </c>
      <c r="F201" s="138" t="s">
        <v>391</v>
      </c>
      <c r="G201" s="139" t="s">
        <v>274</v>
      </c>
      <c r="H201" s="140">
        <v>2</v>
      </c>
      <c r="I201" s="141"/>
      <c r="J201" s="142">
        <f t="shared" si="20"/>
        <v>0</v>
      </c>
      <c r="K201" s="143"/>
      <c r="L201" s="28"/>
      <c r="M201" s="144" t="s">
        <v>1</v>
      </c>
      <c r="N201" s="145" t="s">
        <v>37</v>
      </c>
      <c r="P201" s="146">
        <f t="shared" si="21"/>
        <v>0</v>
      </c>
      <c r="Q201" s="146">
        <v>1.5812000000000001E-3</v>
      </c>
      <c r="R201" s="146">
        <f t="shared" si="22"/>
        <v>3.1624000000000001E-3</v>
      </c>
      <c r="S201" s="146">
        <v>0</v>
      </c>
      <c r="T201" s="147">
        <f t="shared" si="23"/>
        <v>0</v>
      </c>
      <c r="AR201" s="148" t="s">
        <v>213</v>
      </c>
      <c r="AT201" s="148" t="s">
        <v>150</v>
      </c>
      <c r="AU201" s="148" t="s">
        <v>155</v>
      </c>
      <c r="AY201" s="13" t="s">
        <v>147</v>
      </c>
      <c r="BE201" s="149">
        <f t="shared" si="24"/>
        <v>0</v>
      </c>
      <c r="BF201" s="149">
        <f t="shared" si="25"/>
        <v>0</v>
      </c>
      <c r="BG201" s="149">
        <f t="shared" si="26"/>
        <v>0</v>
      </c>
      <c r="BH201" s="149">
        <f t="shared" si="27"/>
        <v>0</v>
      </c>
      <c r="BI201" s="149">
        <f t="shared" si="28"/>
        <v>0</v>
      </c>
      <c r="BJ201" s="13" t="s">
        <v>155</v>
      </c>
      <c r="BK201" s="149">
        <f t="shared" si="29"/>
        <v>0</v>
      </c>
      <c r="BL201" s="13" t="s">
        <v>213</v>
      </c>
      <c r="BM201" s="148" t="s">
        <v>392</v>
      </c>
    </row>
    <row r="202" spans="2:65" s="1" customFormat="1" ht="24.2" customHeight="1" x14ac:dyDescent="0.2">
      <c r="B202" s="135"/>
      <c r="C202" s="136" t="s">
        <v>393</v>
      </c>
      <c r="D202" s="136" t="s">
        <v>150</v>
      </c>
      <c r="E202" s="137" t="s">
        <v>394</v>
      </c>
      <c r="F202" s="138" t="s">
        <v>395</v>
      </c>
      <c r="G202" s="139" t="s">
        <v>274</v>
      </c>
      <c r="H202" s="140">
        <v>2</v>
      </c>
      <c r="I202" s="141"/>
      <c r="J202" s="142">
        <f t="shared" si="20"/>
        <v>0</v>
      </c>
      <c r="K202" s="143"/>
      <c r="L202" s="28"/>
      <c r="M202" s="144" t="s">
        <v>1</v>
      </c>
      <c r="N202" s="145" t="s">
        <v>37</v>
      </c>
      <c r="P202" s="146">
        <f t="shared" si="21"/>
        <v>0</v>
      </c>
      <c r="Q202" s="146">
        <v>0</v>
      </c>
      <c r="R202" s="146">
        <f t="shared" si="22"/>
        <v>0</v>
      </c>
      <c r="S202" s="146">
        <v>0</v>
      </c>
      <c r="T202" s="147">
        <f t="shared" si="23"/>
        <v>0</v>
      </c>
      <c r="AR202" s="148" t="s">
        <v>213</v>
      </c>
      <c r="AT202" s="148" t="s">
        <v>150</v>
      </c>
      <c r="AU202" s="148" t="s">
        <v>155</v>
      </c>
      <c r="AY202" s="13" t="s">
        <v>147</v>
      </c>
      <c r="BE202" s="149">
        <f t="shared" si="24"/>
        <v>0</v>
      </c>
      <c r="BF202" s="149">
        <f t="shared" si="25"/>
        <v>0</v>
      </c>
      <c r="BG202" s="149">
        <f t="shared" si="26"/>
        <v>0</v>
      </c>
      <c r="BH202" s="149">
        <f t="shared" si="27"/>
        <v>0</v>
      </c>
      <c r="BI202" s="149">
        <f t="shared" si="28"/>
        <v>0</v>
      </c>
      <c r="BJ202" s="13" t="s">
        <v>155</v>
      </c>
      <c r="BK202" s="149">
        <f t="shared" si="29"/>
        <v>0</v>
      </c>
      <c r="BL202" s="13" t="s">
        <v>213</v>
      </c>
      <c r="BM202" s="148" t="s">
        <v>396</v>
      </c>
    </row>
    <row r="203" spans="2:65" s="1" customFormat="1" ht="24.2" customHeight="1" x14ac:dyDescent="0.2">
      <c r="B203" s="135"/>
      <c r="C203" s="136" t="s">
        <v>397</v>
      </c>
      <c r="D203" s="136" t="s">
        <v>150</v>
      </c>
      <c r="E203" s="137" t="s">
        <v>398</v>
      </c>
      <c r="F203" s="138" t="s">
        <v>399</v>
      </c>
      <c r="G203" s="139" t="s">
        <v>274</v>
      </c>
      <c r="H203" s="140">
        <v>2</v>
      </c>
      <c r="I203" s="141"/>
      <c r="J203" s="142">
        <f t="shared" si="20"/>
        <v>0</v>
      </c>
      <c r="K203" s="143"/>
      <c r="L203" s="28"/>
      <c r="M203" s="144" t="s">
        <v>1</v>
      </c>
      <c r="N203" s="145" t="s">
        <v>37</v>
      </c>
      <c r="P203" s="146">
        <f t="shared" si="21"/>
        <v>0</v>
      </c>
      <c r="Q203" s="146">
        <v>1.165E-3</v>
      </c>
      <c r="R203" s="146">
        <f t="shared" si="22"/>
        <v>2.33E-3</v>
      </c>
      <c r="S203" s="146">
        <v>0</v>
      </c>
      <c r="T203" s="147">
        <f t="shared" si="23"/>
        <v>0</v>
      </c>
      <c r="AR203" s="148" t="s">
        <v>213</v>
      </c>
      <c r="AT203" s="148" t="s">
        <v>150</v>
      </c>
      <c r="AU203" s="148" t="s">
        <v>155</v>
      </c>
      <c r="AY203" s="13" t="s">
        <v>147</v>
      </c>
      <c r="BE203" s="149">
        <f t="shared" si="24"/>
        <v>0</v>
      </c>
      <c r="BF203" s="149">
        <f t="shared" si="25"/>
        <v>0</v>
      </c>
      <c r="BG203" s="149">
        <f t="shared" si="26"/>
        <v>0</v>
      </c>
      <c r="BH203" s="149">
        <f t="shared" si="27"/>
        <v>0</v>
      </c>
      <c r="BI203" s="149">
        <f t="shared" si="28"/>
        <v>0</v>
      </c>
      <c r="BJ203" s="13" t="s">
        <v>155</v>
      </c>
      <c r="BK203" s="149">
        <f t="shared" si="29"/>
        <v>0</v>
      </c>
      <c r="BL203" s="13" t="s">
        <v>213</v>
      </c>
      <c r="BM203" s="148" t="s">
        <v>400</v>
      </c>
    </row>
    <row r="204" spans="2:65" s="1" customFormat="1" ht="33" customHeight="1" x14ac:dyDescent="0.2">
      <c r="B204" s="135"/>
      <c r="C204" s="150" t="s">
        <v>401</v>
      </c>
      <c r="D204" s="150" t="s">
        <v>197</v>
      </c>
      <c r="E204" s="151" t="s">
        <v>402</v>
      </c>
      <c r="F204" s="152" t="s">
        <v>403</v>
      </c>
      <c r="G204" s="153" t="s">
        <v>274</v>
      </c>
      <c r="H204" s="154">
        <v>2</v>
      </c>
      <c r="I204" s="155"/>
      <c r="J204" s="156">
        <f t="shared" si="20"/>
        <v>0</v>
      </c>
      <c r="K204" s="157"/>
      <c r="L204" s="158"/>
      <c r="M204" s="159" t="s">
        <v>1</v>
      </c>
      <c r="N204" s="160" t="s">
        <v>37</v>
      </c>
      <c r="P204" s="146">
        <f t="shared" si="21"/>
        <v>0</v>
      </c>
      <c r="Q204" s="146">
        <v>4.3E-3</v>
      </c>
      <c r="R204" s="146">
        <f t="shared" si="22"/>
        <v>8.6E-3</v>
      </c>
      <c r="S204" s="146">
        <v>0</v>
      </c>
      <c r="T204" s="147">
        <f t="shared" si="23"/>
        <v>0</v>
      </c>
      <c r="AR204" s="148" t="s">
        <v>280</v>
      </c>
      <c r="AT204" s="148" t="s">
        <v>197</v>
      </c>
      <c r="AU204" s="148" t="s">
        <v>155</v>
      </c>
      <c r="AY204" s="13" t="s">
        <v>147</v>
      </c>
      <c r="BE204" s="149">
        <f t="shared" si="24"/>
        <v>0</v>
      </c>
      <c r="BF204" s="149">
        <f t="shared" si="25"/>
        <v>0</v>
      </c>
      <c r="BG204" s="149">
        <f t="shared" si="26"/>
        <v>0</v>
      </c>
      <c r="BH204" s="149">
        <f t="shared" si="27"/>
        <v>0</v>
      </c>
      <c r="BI204" s="149">
        <f t="shared" si="28"/>
        <v>0</v>
      </c>
      <c r="BJ204" s="13" t="s">
        <v>155</v>
      </c>
      <c r="BK204" s="149">
        <f t="shared" si="29"/>
        <v>0</v>
      </c>
      <c r="BL204" s="13" t="s">
        <v>213</v>
      </c>
      <c r="BM204" s="148" t="s">
        <v>404</v>
      </c>
    </row>
    <row r="205" spans="2:65" s="1" customFormat="1" ht="33" customHeight="1" x14ac:dyDescent="0.2">
      <c r="B205" s="135"/>
      <c r="C205" s="136" t="s">
        <v>405</v>
      </c>
      <c r="D205" s="136" t="s">
        <v>150</v>
      </c>
      <c r="E205" s="137" t="s">
        <v>406</v>
      </c>
      <c r="F205" s="138" t="s">
        <v>407</v>
      </c>
      <c r="G205" s="139" t="s">
        <v>319</v>
      </c>
      <c r="H205" s="140">
        <v>4.0000000000000001E-3</v>
      </c>
      <c r="I205" s="141"/>
      <c r="J205" s="142">
        <f t="shared" si="20"/>
        <v>0</v>
      </c>
      <c r="K205" s="143"/>
      <c r="L205" s="28"/>
      <c r="M205" s="144" t="s">
        <v>1</v>
      </c>
      <c r="N205" s="145" t="s">
        <v>37</v>
      </c>
      <c r="P205" s="146">
        <f t="shared" si="21"/>
        <v>0</v>
      </c>
      <c r="Q205" s="146">
        <v>0</v>
      </c>
      <c r="R205" s="146">
        <f t="shared" si="22"/>
        <v>0</v>
      </c>
      <c r="S205" s="146">
        <v>0</v>
      </c>
      <c r="T205" s="147">
        <f t="shared" si="23"/>
        <v>0</v>
      </c>
      <c r="AR205" s="148" t="s">
        <v>213</v>
      </c>
      <c r="AT205" s="148" t="s">
        <v>150</v>
      </c>
      <c r="AU205" s="148" t="s">
        <v>155</v>
      </c>
      <c r="AY205" s="13" t="s">
        <v>147</v>
      </c>
      <c r="BE205" s="149">
        <f t="shared" si="24"/>
        <v>0</v>
      </c>
      <c r="BF205" s="149">
        <f t="shared" si="25"/>
        <v>0</v>
      </c>
      <c r="BG205" s="149">
        <f t="shared" si="26"/>
        <v>0</v>
      </c>
      <c r="BH205" s="149">
        <f t="shared" si="27"/>
        <v>0</v>
      </c>
      <c r="BI205" s="149">
        <f t="shared" si="28"/>
        <v>0</v>
      </c>
      <c r="BJ205" s="13" t="s">
        <v>155</v>
      </c>
      <c r="BK205" s="149">
        <f t="shared" si="29"/>
        <v>0</v>
      </c>
      <c r="BL205" s="13" t="s">
        <v>213</v>
      </c>
      <c r="BM205" s="148" t="s">
        <v>408</v>
      </c>
    </row>
    <row r="206" spans="2:65" s="1" customFormat="1" ht="24.2" customHeight="1" x14ac:dyDescent="0.2">
      <c r="B206" s="135"/>
      <c r="C206" s="136" t="s">
        <v>409</v>
      </c>
      <c r="D206" s="136" t="s">
        <v>150</v>
      </c>
      <c r="E206" s="137" t="s">
        <v>410</v>
      </c>
      <c r="F206" s="138" t="s">
        <v>411</v>
      </c>
      <c r="G206" s="139" t="s">
        <v>274</v>
      </c>
      <c r="H206" s="140">
        <v>2</v>
      </c>
      <c r="I206" s="141"/>
      <c r="J206" s="142">
        <f t="shared" si="20"/>
        <v>0</v>
      </c>
      <c r="K206" s="143"/>
      <c r="L206" s="28"/>
      <c r="M206" s="144" t="s">
        <v>1</v>
      </c>
      <c r="N206" s="145" t="s">
        <v>37</v>
      </c>
      <c r="P206" s="146">
        <f t="shared" si="21"/>
        <v>0</v>
      </c>
      <c r="Q206" s="146">
        <v>0</v>
      </c>
      <c r="R206" s="146">
        <f t="shared" si="22"/>
        <v>0</v>
      </c>
      <c r="S206" s="146">
        <v>0</v>
      </c>
      <c r="T206" s="147">
        <f t="shared" si="23"/>
        <v>0</v>
      </c>
      <c r="AR206" s="148" t="s">
        <v>213</v>
      </c>
      <c r="AT206" s="148" t="s">
        <v>150</v>
      </c>
      <c r="AU206" s="148" t="s">
        <v>155</v>
      </c>
      <c r="AY206" s="13" t="s">
        <v>147</v>
      </c>
      <c r="BE206" s="149">
        <f t="shared" si="24"/>
        <v>0</v>
      </c>
      <c r="BF206" s="149">
        <f t="shared" si="25"/>
        <v>0</v>
      </c>
      <c r="BG206" s="149">
        <f t="shared" si="26"/>
        <v>0</v>
      </c>
      <c r="BH206" s="149">
        <f t="shared" si="27"/>
        <v>0</v>
      </c>
      <c r="BI206" s="149">
        <f t="shared" si="28"/>
        <v>0</v>
      </c>
      <c r="BJ206" s="13" t="s">
        <v>155</v>
      </c>
      <c r="BK206" s="149">
        <f t="shared" si="29"/>
        <v>0</v>
      </c>
      <c r="BL206" s="13" t="s">
        <v>213</v>
      </c>
      <c r="BM206" s="148" t="s">
        <v>412</v>
      </c>
    </row>
    <row r="207" spans="2:65" s="1" customFormat="1" ht="16.5" customHeight="1" x14ac:dyDescent="0.2">
      <c r="B207" s="135"/>
      <c r="C207" s="136" t="s">
        <v>413</v>
      </c>
      <c r="D207" s="136" t="s">
        <v>150</v>
      </c>
      <c r="E207" s="137" t="s">
        <v>414</v>
      </c>
      <c r="F207" s="138" t="s">
        <v>415</v>
      </c>
      <c r="G207" s="139" t="s">
        <v>274</v>
      </c>
      <c r="H207" s="140">
        <v>2</v>
      </c>
      <c r="I207" s="141"/>
      <c r="J207" s="142">
        <f t="shared" si="20"/>
        <v>0</v>
      </c>
      <c r="K207" s="143"/>
      <c r="L207" s="28"/>
      <c r="M207" s="144" t="s">
        <v>1</v>
      </c>
      <c r="N207" s="145" t="s">
        <v>37</v>
      </c>
      <c r="P207" s="146">
        <f t="shared" si="21"/>
        <v>0</v>
      </c>
      <c r="Q207" s="146">
        <v>0</v>
      </c>
      <c r="R207" s="146">
        <f t="shared" si="22"/>
        <v>0</v>
      </c>
      <c r="S207" s="146">
        <v>0</v>
      </c>
      <c r="T207" s="147">
        <f t="shared" si="23"/>
        <v>0</v>
      </c>
      <c r="AR207" s="148" t="s">
        <v>213</v>
      </c>
      <c r="AT207" s="148" t="s">
        <v>150</v>
      </c>
      <c r="AU207" s="148" t="s">
        <v>155</v>
      </c>
      <c r="AY207" s="13" t="s">
        <v>147</v>
      </c>
      <c r="BE207" s="149">
        <f t="shared" si="24"/>
        <v>0</v>
      </c>
      <c r="BF207" s="149">
        <f t="shared" si="25"/>
        <v>0</v>
      </c>
      <c r="BG207" s="149">
        <f t="shared" si="26"/>
        <v>0</v>
      </c>
      <c r="BH207" s="149">
        <f t="shared" si="27"/>
        <v>0</v>
      </c>
      <c r="BI207" s="149">
        <f t="shared" si="28"/>
        <v>0</v>
      </c>
      <c r="BJ207" s="13" t="s">
        <v>155</v>
      </c>
      <c r="BK207" s="149">
        <f t="shared" si="29"/>
        <v>0</v>
      </c>
      <c r="BL207" s="13" t="s">
        <v>213</v>
      </c>
      <c r="BM207" s="148" t="s">
        <v>416</v>
      </c>
    </row>
    <row r="208" spans="2:65" s="1" customFormat="1" ht="24.2" customHeight="1" x14ac:dyDescent="0.2">
      <c r="B208" s="135"/>
      <c r="C208" s="136" t="s">
        <v>417</v>
      </c>
      <c r="D208" s="136" t="s">
        <v>150</v>
      </c>
      <c r="E208" s="137" t="s">
        <v>418</v>
      </c>
      <c r="F208" s="138" t="s">
        <v>419</v>
      </c>
      <c r="G208" s="139" t="s">
        <v>420</v>
      </c>
      <c r="H208" s="161"/>
      <c r="I208" s="141"/>
      <c r="J208" s="142">
        <f t="shared" si="20"/>
        <v>0</v>
      </c>
      <c r="K208" s="143"/>
      <c r="L208" s="28"/>
      <c r="M208" s="144" t="s">
        <v>1</v>
      </c>
      <c r="N208" s="145" t="s">
        <v>37</v>
      </c>
      <c r="P208" s="146">
        <f t="shared" si="21"/>
        <v>0</v>
      </c>
      <c r="Q208" s="146">
        <v>0</v>
      </c>
      <c r="R208" s="146">
        <f t="shared" si="22"/>
        <v>0</v>
      </c>
      <c r="S208" s="146">
        <v>0</v>
      </c>
      <c r="T208" s="147">
        <f t="shared" si="23"/>
        <v>0</v>
      </c>
      <c r="AR208" s="148" t="s">
        <v>213</v>
      </c>
      <c r="AT208" s="148" t="s">
        <v>150</v>
      </c>
      <c r="AU208" s="148" t="s">
        <v>155</v>
      </c>
      <c r="AY208" s="13" t="s">
        <v>147</v>
      </c>
      <c r="BE208" s="149">
        <f t="shared" si="24"/>
        <v>0</v>
      </c>
      <c r="BF208" s="149">
        <f t="shared" si="25"/>
        <v>0</v>
      </c>
      <c r="BG208" s="149">
        <f t="shared" si="26"/>
        <v>0</v>
      </c>
      <c r="BH208" s="149">
        <f t="shared" si="27"/>
        <v>0</v>
      </c>
      <c r="BI208" s="149">
        <f t="shared" si="28"/>
        <v>0</v>
      </c>
      <c r="BJ208" s="13" t="s">
        <v>155</v>
      </c>
      <c r="BK208" s="149">
        <f t="shared" si="29"/>
        <v>0</v>
      </c>
      <c r="BL208" s="13" t="s">
        <v>213</v>
      </c>
      <c r="BM208" s="148" t="s">
        <v>421</v>
      </c>
    </row>
    <row r="209" spans="2:65" s="11" customFormat="1" ht="22.9" customHeight="1" x14ac:dyDescent="0.2">
      <c r="B209" s="123"/>
      <c r="D209" s="124" t="s">
        <v>70</v>
      </c>
      <c r="E209" s="133" t="s">
        <v>422</v>
      </c>
      <c r="F209" s="133" t="s">
        <v>423</v>
      </c>
      <c r="I209" s="126"/>
      <c r="J209" s="134">
        <f>BK209</f>
        <v>0</v>
      </c>
      <c r="L209" s="123"/>
      <c r="M209" s="128"/>
      <c r="P209" s="129">
        <f>SUM(P210:P219)</f>
        <v>0</v>
      </c>
      <c r="R209" s="129">
        <f>SUM(R210:R219)</f>
        <v>5.5040000000000002E-3</v>
      </c>
      <c r="T209" s="130">
        <f>SUM(T210:T219)</f>
        <v>1.4483999999999999E-2</v>
      </c>
      <c r="AR209" s="124" t="s">
        <v>155</v>
      </c>
      <c r="AT209" s="131" t="s">
        <v>70</v>
      </c>
      <c r="AU209" s="131" t="s">
        <v>79</v>
      </c>
      <c r="AY209" s="124" t="s">
        <v>147</v>
      </c>
      <c r="BK209" s="132">
        <f>SUM(BK210:BK219)</f>
        <v>0</v>
      </c>
    </row>
    <row r="210" spans="2:65" s="1" customFormat="1" ht="24.2" customHeight="1" x14ac:dyDescent="0.2">
      <c r="B210" s="135"/>
      <c r="C210" s="136" t="s">
        <v>424</v>
      </c>
      <c r="D210" s="136" t="s">
        <v>150</v>
      </c>
      <c r="E210" s="137" t="s">
        <v>425</v>
      </c>
      <c r="F210" s="138" t="s">
        <v>426</v>
      </c>
      <c r="G210" s="139" t="s">
        <v>186</v>
      </c>
      <c r="H210" s="140">
        <v>6.8</v>
      </c>
      <c r="I210" s="141"/>
      <c r="J210" s="142">
        <f t="shared" ref="J210:J219" si="30">ROUND(I210*H210,2)</f>
        <v>0</v>
      </c>
      <c r="K210" s="143"/>
      <c r="L210" s="28"/>
      <c r="M210" s="144" t="s">
        <v>1</v>
      </c>
      <c r="N210" s="145" t="s">
        <v>37</v>
      </c>
      <c r="P210" s="146">
        <f t="shared" ref="P210:P219" si="31">O210*H210</f>
        <v>0</v>
      </c>
      <c r="Q210" s="146">
        <v>0</v>
      </c>
      <c r="R210" s="146">
        <f t="shared" ref="R210:R219" si="32">Q210*H210</f>
        <v>0</v>
      </c>
      <c r="S210" s="146">
        <v>2.1299999999999999E-3</v>
      </c>
      <c r="T210" s="147">
        <f t="shared" ref="T210:T219" si="33">S210*H210</f>
        <v>1.4483999999999999E-2</v>
      </c>
      <c r="AR210" s="148" t="s">
        <v>213</v>
      </c>
      <c r="AT210" s="148" t="s">
        <v>150</v>
      </c>
      <c r="AU210" s="148" t="s">
        <v>155</v>
      </c>
      <c r="AY210" s="13" t="s">
        <v>147</v>
      </c>
      <c r="BE210" s="149">
        <f t="shared" ref="BE210:BE219" si="34">IF(N210="základná",J210,0)</f>
        <v>0</v>
      </c>
      <c r="BF210" s="149">
        <f t="shared" ref="BF210:BF219" si="35">IF(N210="znížená",J210,0)</f>
        <v>0</v>
      </c>
      <c r="BG210" s="149">
        <f t="shared" ref="BG210:BG219" si="36">IF(N210="zákl. prenesená",J210,0)</f>
        <v>0</v>
      </c>
      <c r="BH210" s="149">
        <f t="shared" ref="BH210:BH219" si="37">IF(N210="zníž. prenesená",J210,0)</f>
        <v>0</v>
      </c>
      <c r="BI210" s="149">
        <f t="shared" ref="BI210:BI219" si="38">IF(N210="nulová",J210,0)</f>
        <v>0</v>
      </c>
      <c r="BJ210" s="13" t="s">
        <v>155</v>
      </c>
      <c r="BK210" s="149">
        <f t="shared" ref="BK210:BK219" si="39">ROUND(I210*H210,2)</f>
        <v>0</v>
      </c>
      <c r="BL210" s="13" t="s">
        <v>213</v>
      </c>
      <c r="BM210" s="148" t="s">
        <v>427</v>
      </c>
    </row>
    <row r="211" spans="2:65" s="1" customFormat="1" ht="24.2" customHeight="1" x14ac:dyDescent="0.2">
      <c r="B211" s="135"/>
      <c r="C211" s="136" t="s">
        <v>428</v>
      </c>
      <c r="D211" s="136" t="s">
        <v>150</v>
      </c>
      <c r="E211" s="137" t="s">
        <v>429</v>
      </c>
      <c r="F211" s="138" t="s">
        <v>430</v>
      </c>
      <c r="G211" s="139" t="s">
        <v>274</v>
      </c>
      <c r="H211" s="140">
        <v>6</v>
      </c>
      <c r="I211" s="141"/>
      <c r="J211" s="142">
        <f t="shared" si="30"/>
        <v>0</v>
      </c>
      <c r="K211" s="143"/>
      <c r="L211" s="28"/>
      <c r="M211" s="144" t="s">
        <v>1</v>
      </c>
      <c r="N211" s="145" t="s">
        <v>37</v>
      </c>
      <c r="P211" s="146">
        <f t="shared" si="31"/>
        <v>0</v>
      </c>
      <c r="Q211" s="146">
        <v>0</v>
      </c>
      <c r="R211" s="146">
        <f t="shared" si="32"/>
        <v>0</v>
      </c>
      <c r="S211" s="146">
        <v>0</v>
      </c>
      <c r="T211" s="147">
        <f t="shared" si="33"/>
        <v>0</v>
      </c>
      <c r="AR211" s="148" t="s">
        <v>213</v>
      </c>
      <c r="AT211" s="148" t="s">
        <v>150</v>
      </c>
      <c r="AU211" s="148" t="s">
        <v>155</v>
      </c>
      <c r="AY211" s="13" t="s">
        <v>147</v>
      </c>
      <c r="BE211" s="149">
        <f t="shared" si="34"/>
        <v>0</v>
      </c>
      <c r="BF211" s="149">
        <f t="shared" si="35"/>
        <v>0</v>
      </c>
      <c r="BG211" s="149">
        <f t="shared" si="36"/>
        <v>0</v>
      </c>
      <c r="BH211" s="149">
        <f t="shared" si="37"/>
        <v>0</v>
      </c>
      <c r="BI211" s="149">
        <f t="shared" si="38"/>
        <v>0</v>
      </c>
      <c r="BJ211" s="13" t="s">
        <v>155</v>
      </c>
      <c r="BK211" s="149">
        <f t="shared" si="39"/>
        <v>0</v>
      </c>
      <c r="BL211" s="13" t="s">
        <v>213</v>
      </c>
      <c r="BM211" s="148" t="s">
        <v>431</v>
      </c>
    </row>
    <row r="212" spans="2:65" s="1" customFormat="1" ht="24.2" customHeight="1" x14ac:dyDescent="0.2">
      <c r="B212" s="135"/>
      <c r="C212" s="136" t="s">
        <v>432</v>
      </c>
      <c r="D212" s="136" t="s">
        <v>150</v>
      </c>
      <c r="E212" s="137" t="s">
        <v>433</v>
      </c>
      <c r="F212" s="138" t="s">
        <v>434</v>
      </c>
      <c r="G212" s="139" t="s">
        <v>274</v>
      </c>
      <c r="H212" s="140">
        <v>4</v>
      </c>
      <c r="I212" s="141"/>
      <c r="J212" s="142">
        <f t="shared" si="30"/>
        <v>0</v>
      </c>
      <c r="K212" s="143"/>
      <c r="L212" s="28"/>
      <c r="M212" s="144" t="s">
        <v>1</v>
      </c>
      <c r="N212" s="145" t="s">
        <v>37</v>
      </c>
      <c r="P212" s="146">
        <f t="shared" si="31"/>
        <v>0</v>
      </c>
      <c r="Q212" s="146">
        <v>6.7400000000000001E-4</v>
      </c>
      <c r="R212" s="146">
        <f t="shared" si="32"/>
        <v>2.696E-3</v>
      </c>
      <c r="S212" s="146">
        <v>0</v>
      </c>
      <c r="T212" s="147">
        <f t="shared" si="33"/>
        <v>0</v>
      </c>
      <c r="AR212" s="148" t="s">
        <v>213</v>
      </c>
      <c r="AT212" s="148" t="s">
        <v>150</v>
      </c>
      <c r="AU212" s="148" t="s">
        <v>155</v>
      </c>
      <c r="AY212" s="13" t="s">
        <v>147</v>
      </c>
      <c r="BE212" s="149">
        <f t="shared" si="34"/>
        <v>0</v>
      </c>
      <c r="BF212" s="149">
        <f t="shared" si="35"/>
        <v>0</v>
      </c>
      <c r="BG212" s="149">
        <f t="shared" si="36"/>
        <v>0</v>
      </c>
      <c r="BH212" s="149">
        <f t="shared" si="37"/>
        <v>0</v>
      </c>
      <c r="BI212" s="149">
        <f t="shared" si="38"/>
        <v>0</v>
      </c>
      <c r="BJ212" s="13" t="s">
        <v>155</v>
      </c>
      <c r="BK212" s="149">
        <f t="shared" si="39"/>
        <v>0</v>
      </c>
      <c r="BL212" s="13" t="s">
        <v>213</v>
      </c>
      <c r="BM212" s="148" t="s">
        <v>435</v>
      </c>
    </row>
    <row r="213" spans="2:65" s="1" customFormat="1" ht="24.2" customHeight="1" x14ac:dyDescent="0.2">
      <c r="B213" s="135"/>
      <c r="C213" s="136" t="s">
        <v>436</v>
      </c>
      <c r="D213" s="136" t="s">
        <v>150</v>
      </c>
      <c r="E213" s="137" t="s">
        <v>437</v>
      </c>
      <c r="F213" s="138" t="s">
        <v>438</v>
      </c>
      <c r="G213" s="139" t="s">
        <v>186</v>
      </c>
      <c r="H213" s="140">
        <v>4.8</v>
      </c>
      <c r="I213" s="141"/>
      <c r="J213" s="142">
        <f t="shared" si="30"/>
        <v>0</v>
      </c>
      <c r="K213" s="143"/>
      <c r="L213" s="28"/>
      <c r="M213" s="144" t="s">
        <v>1</v>
      </c>
      <c r="N213" s="145" t="s">
        <v>37</v>
      </c>
      <c r="P213" s="146">
        <f t="shared" si="31"/>
        <v>0</v>
      </c>
      <c r="Q213" s="146">
        <v>6.0000000000000002E-5</v>
      </c>
      <c r="R213" s="146">
        <f t="shared" si="32"/>
        <v>2.8800000000000001E-4</v>
      </c>
      <c r="S213" s="146">
        <v>0</v>
      </c>
      <c r="T213" s="147">
        <f t="shared" si="33"/>
        <v>0</v>
      </c>
      <c r="AR213" s="148" t="s">
        <v>213</v>
      </c>
      <c r="AT213" s="148" t="s">
        <v>150</v>
      </c>
      <c r="AU213" s="148" t="s">
        <v>155</v>
      </c>
      <c r="AY213" s="13" t="s">
        <v>147</v>
      </c>
      <c r="BE213" s="149">
        <f t="shared" si="34"/>
        <v>0</v>
      </c>
      <c r="BF213" s="149">
        <f t="shared" si="35"/>
        <v>0</v>
      </c>
      <c r="BG213" s="149">
        <f t="shared" si="36"/>
        <v>0</v>
      </c>
      <c r="BH213" s="149">
        <f t="shared" si="37"/>
        <v>0</v>
      </c>
      <c r="BI213" s="149">
        <f t="shared" si="38"/>
        <v>0</v>
      </c>
      <c r="BJ213" s="13" t="s">
        <v>155</v>
      </c>
      <c r="BK213" s="149">
        <f t="shared" si="39"/>
        <v>0</v>
      </c>
      <c r="BL213" s="13" t="s">
        <v>213</v>
      </c>
      <c r="BM213" s="148" t="s">
        <v>439</v>
      </c>
    </row>
    <row r="214" spans="2:65" s="1" customFormat="1" ht="16.5" customHeight="1" x14ac:dyDescent="0.2">
      <c r="B214" s="135"/>
      <c r="C214" s="150" t="s">
        <v>440</v>
      </c>
      <c r="D214" s="150" t="s">
        <v>197</v>
      </c>
      <c r="E214" s="151" t="s">
        <v>441</v>
      </c>
      <c r="F214" s="152" t="s">
        <v>442</v>
      </c>
      <c r="G214" s="153" t="s">
        <v>186</v>
      </c>
      <c r="H214" s="154">
        <v>4.8</v>
      </c>
      <c r="I214" s="155"/>
      <c r="J214" s="156">
        <f t="shared" si="30"/>
        <v>0</v>
      </c>
      <c r="K214" s="157"/>
      <c r="L214" s="158"/>
      <c r="M214" s="159" t="s">
        <v>1</v>
      </c>
      <c r="N214" s="160" t="s">
        <v>37</v>
      </c>
      <c r="P214" s="146">
        <f t="shared" si="31"/>
        <v>0</v>
      </c>
      <c r="Q214" s="146">
        <v>2.9999999999999997E-4</v>
      </c>
      <c r="R214" s="146">
        <f t="shared" si="32"/>
        <v>1.4399999999999999E-3</v>
      </c>
      <c r="S214" s="146">
        <v>0</v>
      </c>
      <c r="T214" s="147">
        <f t="shared" si="33"/>
        <v>0</v>
      </c>
      <c r="AR214" s="148" t="s">
        <v>280</v>
      </c>
      <c r="AT214" s="148" t="s">
        <v>197</v>
      </c>
      <c r="AU214" s="148" t="s">
        <v>155</v>
      </c>
      <c r="AY214" s="13" t="s">
        <v>147</v>
      </c>
      <c r="BE214" s="149">
        <f t="shared" si="34"/>
        <v>0</v>
      </c>
      <c r="BF214" s="149">
        <f t="shared" si="35"/>
        <v>0</v>
      </c>
      <c r="BG214" s="149">
        <f t="shared" si="36"/>
        <v>0</v>
      </c>
      <c r="BH214" s="149">
        <f t="shared" si="37"/>
        <v>0</v>
      </c>
      <c r="BI214" s="149">
        <f t="shared" si="38"/>
        <v>0</v>
      </c>
      <c r="BJ214" s="13" t="s">
        <v>155</v>
      </c>
      <c r="BK214" s="149">
        <f t="shared" si="39"/>
        <v>0</v>
      </c>
      <c r="BL214" s="13" t="s">
        <v>213</v>
      </c>
      <c r="BM214" s="148" t="s">
        <v>443</v>
      </c>
    </row>
    <row r="215" spans="2:65" s="1" customFormat="1" ht="24.2" customHeight="1" x14ac:dyDescent="0.2">
      <c r="B215" s="135"/>
      <c r="C215" s="136" t="s">
        <v>444</v>
      </c>
      <c r="D215" s="136" t="s">
        <v>150</v>
      </c>
      <c r="E215" s="137" t="s">
        <v>445</v>
      </c>
      <c r="F215" s="138" t="s">
        <v>446</v>
      </c>
      <c r="G215" s="139" t="s">
        <v>274</v>
      </c>
      <c r="H215" s="140">
        <v>4</v>
      </c>
      <c r="I215" s="141"/>
      <c r="J215" s="142">
        <f t="shared" si="30"/>
        <v>0</v>
      </c>
      <c r="K215" s="143"/>
      <c r="L215" s="28"/>
      <c r="M215" s="144" t="s">
        <v>1</v>
      </c>
      <c r="N215" s="145" t="s">
        <v>37</v>
      </c>
      <c r="P215" s="146">
        <f t="shared" si="31"/>
        <v>0</v>
      </c>
      <c r="Q215" s="146">
        <v>0</v>
      </c>
      <c r="R215" s="146">
        <f t="shared" si="32"/>
        <v>0</v>
      </c>
      <c r="S215" s="146">
        <v>0</v>
      </c>
      <c r="T215" s="147">
        <f t="shared" si="33"/>
        <v>0</v>
      </c>
      <c r="AR215" s="148" t="s">
        <v>213</v>
      </c>
      <c r="AT215" s="148" t="s">
        <v>150</v>
      </c>
      <c r="AU215" s="148" t="s">
        <v>155</v>
      </c>
      <c r="AY215" s="13" t="s">
        <v>147</v>
      </c>
      <c r="BE215" s="149">
        <f t="shared" si="34"/>
        <v>0</v>
      </c>
      <c r="BF215" s="149">
        <f t="shared" si="35"/>
        <v>0</v>
      </c>
      <c r="BG215" s="149">
        <f t="shared" si="36"/>
        <v>0</v>
      </c>
      <c r="BH215" s="149">
        <f t="shared" si="37"/>
        <v>0</v>
      </c>
      <c r="BI215" s="149">
        <f t="shared" si="38"/>
        <v>0</v>
      </c>
      <c r="BJ215" s="13" t="s">
        <v>155</v>
      </c>
      <c r="BK215" s="149">
        <f t="shared" si="39"/>
        <v>0</v>
      </c>
      <c r="BL215" s="13" t="s">
        <v>213</v>
      </c>
      <c r="BM215" s="148" t="s">
        <v>447</v>
      </c>
    </row>
    <row r="216" spans="2:65" s="1" customFormat="1" ht="21.75" customHeight="1" x14ac:dyDescent="0.2">
      <c r="B216" s="135"/>
      <c r="C216" s="150" t="s">
        <v>448</v>
      </c>
      <c r="D216" s="150" t="s">
        <v>197</v>
      </c>
      <c r="E216" s="151" t="s">
        <v>449</v>
      </c>
      <c r="F216" s="152" t="s">
        <v>450</v>
      </c>
      <c r="G216" s="153" t="s">
        <v>274</v>
      </c>
      <c r="H216" s="154">
        <v>4</v>
      </c>
      <c r="I216" s="155"/>
      <c r="J216" s="156">
        <f t="shared" si="30"/>
        <v>0</v>
      </c>
      <c r="K216" s="157"/>
      <c r="L216" s="158"/>
      <c r="M216" s="159" t="s">
        <v>1</v>
      </c>
      <c r="N216" s="160" t="s">
        <v>37</v>
      </c>
      <c r="P216" s="146">
        <f t="shared" si="31"/>
        <v>0</v>
      </c>
      <c r="Q216" s="146">
        <v>2.7E-4</v>
      </c>
      <c r="R216" s="146">
        <f t="shared" si="32"/>
        <v>1.08E-3</v>
      </c>
      <c r="S216" s="146">
        <v>0</v>
      </c>
      <c r="T216" s="147">
        <f t="shared" si="33"/>
        <v>0</v>
      </c>
      <c r="AR216" s="148" t="s">
        <v>280</v>
      </c>
      <c r="AT216" s="148" t="s">
        <v>197</v>
      </c>
      <c r="AU216" s="148" t="s">
        <v>155</v>
      </c>
      <c r="AY216" s="13" t="s">
        <v>147</v>
      </c>
      <c r="BE216" s="149">
        <f t="shared" si="34"/>
        <v>0</v>
      </c>
      <c r="BF216" s="149">
        <f t="shared" si="35"/>
        <v>0</v>
      </c>
      <c r="BG216" s="149">
        <f t="shared" si="36"/>
        <v>0</v>
      </c>
      <c r="BH216" s="149">
        <f t="shared" si="37"/>
        <v>0</v>
      </c>
      <c r="BI216" s="149">
        <f t="shared" si="38"/>
        <v>0</v>
      </c>
      <c r="BJ216" s="13" t="s">
        <v>155</v>
      </c>
      <c r="BK216" s="149">
        <f t="shared" si="39"/>
        <v>0</v>
      </c>
      <c r="BL216" s="13" t="s">
        <v>213</v>
      </c>
      <c r="BM216" s="148" t="s">
        <v>451</v>
      </c>
    </row>
    <row r="217" spans="2:65" s="1" customFormat="1" ht="16.5" customHeight="1" x14ac:dyDescent="0.2">
      <c r="B217" s="135"/>
      <c r="C217" s="136" t="s">
        <v>452</v>
      </c>
      <c r="D217" s="136" t="s">
        <v>150</v>
      </c>
      <c r="E217" s="137" t="s">
        <v>453</v>
      </c>
      <c r="F217" s="138" t="s">
        <v>454</v>
      </c>
      <c r="G217" s="139" t="s">
        <v>274</v>
      </c>
      <c r="H217" s="140">
        <v>6</v>
      </c>
      <c r="I217" s="141"/>
      <c r="J217" s="142">
        <f t="shared" si="30"/>
        <v>0</v>
      </c>
      <c r="K217" s="143"/>
      <c r="L217" s="28"/>
      <c r="M217" s="144" t="s">
        <v>1</v>
      </c>
      <c r="N217" s="145" t="s">
        <v>37</v>
      </c>
      <c r="P217" s="146">
        <f t="shared" si="31"/>
        <v>0</v>
      </c>
      <c r="Q217" s="146">
        <v>0</v>
      </c>
      <c r="R217" s="146">
        <f t="shared" si="32"/>
        <v>0</v>
      </c>
      <c r="S217" s="146">
        <v>0</v>
      </c>
      <c r="T217" s="147">
        <f t="shared" si="33"/>
        <v>0</v>
      </c>
      <c r="AR217" s="148" t="s">
        <v>213</v>
      </c>
      <c r="AT217" s="148" t="s">
        <v>150</v>
      </c>
      <c r="AU217" s="148" t="s">
        <v>155</v>
      </c>
      <c r="AY217" s="13" t="s">
        <v>147</v>
      </c>
      <c r="BE217" s="149">
        <f t="shared" si="34"/>
        <v>0</v>
      </c>
      <c r="BF217" s="149">
        <f t="shared" si="35"/>
        <v>0</v>
      </c>
      <c r="BG217" s="149">
        <f t="shared" si="36"/>
        <v>0</v>
      </c>
      <c r="BH217" s="149">
        <f t="shared" si="37"/>
        <v>0</v>
      </c>
      <c r="BI217" s="149">
        <f t="shared" si="38"/>
        <v>0</v>
      </c>
      <c r="BJ217" s="13" t="s">
        <v>155</v>
      </c>
      <c r="BK217" s="149">
        <f t="shared" si="39"/>
        <v>0</v>
      </c>
      <c r="BL217" s="13" t="s">
        <v>213</v>
      </c>
      <c r="BM217" s="148" t="s">
        <v>455</v>
      </c>
    </row>
    <row r="218" spans="2:65" s="1" customFormat="1" ht="33" customHeight="1" x14ac:dyDescent="0.2">
      <c r="B218" s="135"/>
      <c r="C218" s="136" t="s">
        <v>456</v>
      </c>
      <c r="D218" s="136" t="s">
        <v>150</v>
      </c>
      <c r="E218" s="137" t="s">
        <v>457</v>
      </c>
      <c r="F218" s="138" t="s">
        <v>458</v>
      </c>
      <c r="G218" s="139" t="s">
        <v>319</v>
      </c>
      <c r="H218" s="140">
        <v>1.4E-2</v>
      </c>
      <c r="I218" s="141"/>
      <c r="J218" s="142">
        <f t="shared" si="30"/>
        <v>0</v>
      </c>
      <c r="K218" s="143"/>
      <c r="L218" s="28"/>
      <c r="M218" s="144" t="s">
        <v>1</v>
      </c>
      <c r="N218" s="145" t="s">
        <v>37</v>
      </c>
      <c r="P218" s="146">
        <f t="shared" si="31"/>
        <v>0</v>
      </c>
      <c r="Q218" s="146">
        <v>0</v>
      </c>
      <c r="R218" s="146">
        <f t="shared" si="32"/>
        <v>0</v>
      </c>
      <c r="S218" s="146">
        <v>0</v>
      </c>
      <c r="T218" s="147">
        <f t="shared" si="33"/>
        <v>0</v>
      </c>
      <c r="AR218" s="148" t="s">
        <v>213</v>
      </c>
      <c r="AT218" s="148" t="s">
        <v>150</v>
      </c>
      <c r="AU218" s="148" t="s">
        <v>155</v>
      </c>
      <c r="AY218" s="13" t="s">
        <v>147</v>
      </c>
      <c r="BE218" s="149">
        <f t="shared" si="34"/>
        <v>0</v>
      </c>
      <c r="BF218" s="149">
        <f t="shared" si="35"/>
        <v>0</v>
      </c>
      <c r="BG218" s="149">
        <f t="shared" si="36"/>
        <v>0</v>
      </c>
      <c r="BH218" s="149">
        <f t="shared" si="37"/>
        <v>0</v>
      </c>
      <c r="BI218" s="149">
        <f t="shared" si="38"/>
        <v>0</v>
      </c>
      <c r="BJ218" s="13" t="s">
        <v>155</v>
      </c>
      <c r="BK218" s="149">
        <f t="shared" si="39"/>
        <v>0</v>
      </c>
      <c r="BL218" s="13" t="s">
        <v>213</v>
      </c>
      <c r="BM218" s="148" t="s">
        <v>459</v>
      </c>
    </row>
    <row r="219" spans="2:65" s="1" customFormat="1" ht="24.2" customHeight="1" x14ac:dyDescent="0.2">
      <c r="B219" s="135"/>
      <c r="C219" s="136" t="s">
        <v>460</v>
      </c>
      <c r="D219" s="136" t="s">
        <v>150</v>
      </c>
      <c r="E219" s="137" t="s">
        <v>461</v>
      </c>
      <c r="F219" s="138" t="s">
        <v>462</v>
      </c>
      <c r="G219" s="139" t="s">
        <v>420</v>
      </c>
      <c r="H219" s="161"/>
      <c r="I219" s="141"/>
      <c r="J219" s="142">
        <f t="shared" si="30"/>
        <v>0</v>
      </c>
      <c r="K219" s="143"/>
      <c r="L219" s="28"/>
      <c r="M219" s="144" t="s">
        <v>1</v>
      </c>
      <c r="N219" s="145" t="s">
        <v>37</v>
      </c>
      <c r="P219" s="146">
        <f t="shared" si="31"/>
        <v>0</v>
      </c>
      <c r="Q219" s="146">
        <v>0</v>
      </c>
      <c r="R219" s="146">
        <f t="shared" si="32"/>
        <v>0</v>
      </c>
      <c r="S219" s="146">
        <v>0</v>
      </c>
      <c r="T219" s="147">
        <f t="shared" si="33"/>
        <v>0</v>
      </c>
      <c r="AR219" s="148" t="s">
        <v>213</v>
      </c>
      <c r="AT219" s="148" t="s">
        <v>150</v>
      </c>
      <c r="AU219" s="148" t="s">
        <v>155</v>
      </c>
      <c r="AY219" s="13" t="s">
        <v>147</v>
      </c>
      <c r="BE219" s="149">
        <f t="shared" si="34"/>
        <v>0</v>
      </c>
      <c r="BF219" s="149">
        <f t="shared" si="35"/>
        <v>0</v>
      </c>
      <c r="BG219" s="149">
        <f t="shared" si="36"/>
        <v>0</v>
      </c>
      <c r="BH219" s="149">
        <f t="shared" si="37"/>
        <v>0</v>
      </c>
      <c r="BI219" s="149">
        <f t="shared" si="38"/>
        <v>0</v>
      </c>
      <c r="BJ219" s="13" t="s">
        <v>155</v>
      </c>
      <c r="BK219" s="149">
        <f t="shared" si="39"/>
        <v>0</v>
      </c>
      <c r="BL219" s="13" t="s">
        <v>213</v>
      </c>
      <c r="BM219" s="148" t="s">
        <v>463</v>
      </c>
    </row>
    <row r="220" spans="2:65" s="11" customFormat="1" ht="22.9" customHeight="1" x14ac:dyDescent="0.2">
      <c r="B220" s="123"/>
      <c r="D220" s="124" t="s">
        <v>70</v>
      </c>
      <c r="E220" s="133" t="s">
        <v>464</v>
      </c>
      <c r="F220" s="133" t="s">
        <v>465</v>
      </c>
      <c r="I220" s="126"/>
      <c r="J220" s="134">
        <f>BK220</f>
        <v>0</v>
      </c>
      <c r="L220" s="123"/>
      <c r="M220" s="128"/>
      <c r="P220" s="129">
        <f>SUM(P221:P234)</f>
        <v>0</v>
      </c>
      <c r="R220" s="129">
        <f>SUM(R221:R234)</f>
        <v>4.9884439999999995E-2</v>
      </c>
      <c r="T220" s="130">
        <f>SUM(T221:T234)</f>
        <v>6.7599999999999995E-3</v>
      </c>
      <c r="AR220" s="124" t="s">
        <v>155</v>
      </c>
      <c r="AT220" s="131" t="s">
        <v>70</v>
      </c>
      <c r="AU220" s="131" t="s">
        <v>79</v>
      </c>
      <c r="AY220" s="124" t="s">
        <v>147</v>
      </c>
      <c r="BK220" s="132">
        <f>SUM(BK221:BK234)</f>
        <v>0</v>
      </c>
    </row>
    <row r="221" spans="2:65" s="1" customFormat="1" ht="37.9" customHeight="1" x14ac:dyDescent="0.2">
      <c r="B221" s="135"/>
      <c r="C221" s="136" t="s">
        <v>466</v>
      </c>
      <c r="D221" s="136" t="s">
        <v>150</v>
      </c>
      <c r="E221" s="137" t="s">
        <v>467</v>
      </c>
      <c r="F221" s="138" t="s">
        <v>468</v>
      </c>
      <c r="G221" s="139" t="s">
        <v>153</v>
      </c>
      <c r="H221" s="140">
        <v>2</v>
      </c>
      <c r="I221" s="141"/>
      <c r="J221" s="142">
        <f t="shared" ref="J221:J234" si="40">ROUND(I221*H221,2)</f>
        <v>0</v>
      </c>
      <c r="K221" s="143"/>
      <c r="L221" s="28"/>
      <c r="M221" s="144" t="s">
        <v>1</v>
      </c>
      <c r="N221" s="145" t="s">
        <v>37</v>
      </c>
      <c r="P221" s="146">
        <f t="shared" ref="P221:P234" si="41">O221*H221</f>
        <v>0</v>
      </c>
      <c r="Q221" s="146">
        <v>1.8480199999999999E-3</v>
      </c>
      <c r="R221" s="146">
        <f t="shared" ref="R221:R234" si="42">Q221*H221</f>
        <v>3.6960399999999998E-3</v>
      </c>
      <c r="S221" s="146">
        <v>0</v>
      </c>
      <c r="T221" s="147">
        <f t="shared" ref="T221:T234" si="43">S221*H221</f>
        <v>0</v>
      </c>
      <c r="AR221" s="148" t="s">
        <v>213</v>
      </c>
      <c r="AT221" s="148" t="s">
        <v>150</v>
      </c>
      <c r="AU221" s="148" t="s">
        <v>155</v>
      </c>
      <c r="AY221" s="13" t="s">
        <v>147</v>
      </c>
      <c r="BE221" s="149">
        <f t="shared" ref="BE221:BE234" si="44">IF(N221="základná",J221,0)</f>
        <v>0</v>
      </c>
      <c r="BF221" s="149">
        <f t="shared" ref="BF221:BF234" si="45">IF(N221="znížená",J221,0)</f>
        <v>0</v>
      </c>
      <c r="BG221" s="149">
        <f t="shared" ref="BG221:BG234" si="46">IF(N221="zákl. prenesená",J221,0)</f>
        <v>0</v>
      </c>
      <c r="BH221" s="149">
        <f t="shared" ref="BH221:BH234" si="47">IF(N221="zníž. prenesená",J221,0)</f>
        <v>0</v>
      </c>
      <c r="BI221" s="149">
        <f t="shared" ref="BI221:BI234" si="48">IF(N221="nulová",J221,0)</f>
        <v>0</v>
      </c>
      <c r="BJ221" s="13" t="s">
        <v>155</v>
      </c>
      <c r="BK221" s="149">
        <f t="shared" ref="BK221:BK234" si="49">ROUND(I221*H221,2)</f>
        <v>0</v>
      </c>
      <c r="BL221" s="13" t="s">
        <v>213</v>
      </c>
      <c r="BM221" s="148" t="s">
        <v>469</v>
      </c>
    </row>
    <row r="222" spans="2:65" s="1" customFormat="1" ht="37.9" customHeight="1" x14ac:dyDescent="0.2">
      <c r="B222" s="135"/>
      <c r="C222" s="150" t="s">
        <v>470</v>
      </c>
      <c r="D222" s="150" t="s">
        <v>197</v>
      </c>
      <c r="E222" s="151" t="s">
        <v>471</v>
      </c>
      <c r="F222" s="152" t="s">
        <v>472</v>
      </c>
      <c r="G222" s="153" t="s">
        <v>153</v>
      </c>
      <c r="H222" s="154">
        <v>2.1</v>
      </c>
      <c r="I222" s="155"/>
      <c r="J222" s="156">
        <f t="shared" si="40"/>
        <v>0</v>
      </c>
      <c r="K222" s="157"/>
      <c r="L222" s="158"/>
      <c r="M222" s="159" t="s">
        <v>1</v>
      </c>
      <c r="N222" s="160" t="s">
        <v>37</v>
      </c>
      <c r="P222" s="146">
        <f t="shared" si="41"/>
        <v>0</v>
      </c>
      <c r="Q222" s="146">
        <v>1.7399999999999999E-2</v>
      </c>
      <c r="R222" s="146">
        <f t="shared" si="42"/>
        <v>3.6539999999999996E-2</v>
      </c>
      <c r="S222" s="146">
        <v>0</v>
      </c>
      <c r="T222" s="147">
        <f t="shared" si="43"/>
        <v>0</v>
      </c>
      <c r="AR222" s="148" t="s">
        <v>280</v>
      </c>
      <c r="AT222" s="148" t="s">
        <v>197</v>
      </c>
      <c r="AU222" s="148" t="s">
        <v>155</v>
      </c>
      <c r="AY222" s="13" t="s">
        <v>147</v>
      </c>
      <c r="BE222" s="149">
        <f t="shared" si="44"/>
        <v>0</v>
      </c>
      <c r="BF222" s="149">
        <f t="shared" si="45"/>
        <v>0</v>
      </c>
      <c r="BG222" s="149">
        <f t="shared" si="46"/>
        <v>0</v>
      </c>
      <c r="BH222" s="149">
        <f t="shared" si="47"/>
        <v>0</v>
      </c>
      <c r="BI222" s="149">
        <f t="shared" si="48"/>
        <v>0</v>
      </c>
      <c r="BJ222" s="13" t="s">
        <v>155</v>
      </c>
      <c r="BK222" s="149">
        <f t="shared" si="49"/>
        <v>0</v>
      </c>
      <c r="BL222" s="13" t="s">
        <v>213</v>
      </c>
      <c r="BM222" s="148" t="s">
        <v>473</v>
      </c>
    </row>
    <row r="223" spans="2:65" s="1" customFormat="1" ht="24.2" customHeight="1" x14ac:dyDescent="0.2">
      <c r="B223" s="135"/>
      <c r="C223" s="136" t="s">
        <v>474</v>
      </c>
      <c r="D223" s="136" t="s">
        <v>150</v>
      </c>
      <c r="E223" s="137" t="s">
        <v>475</v>
      </c>
      <c r="F223" s="138" t="s">
        <v>476</v>
      </c>
      <c r="G223" s="139" t="s">
        <v>274</v>
      </c>
      <c r="H223" s="140">
        <v>2</v>
      </c>
      <c r="I223" s="141"/>
      <c r="J223" s="142">
        <f t="shared" si="40"/>
        <v>0</v>
      </c>
      <c r="K223" s="143"/>
      <c r="L223" s="28"/>
      <c r="M223" s="144" t="s">
        <v>1</v>
      </c>
      <c r="N223" s="145" t="s">
        <v>37</v>
      </c>
      <c r="P223" s="146">
        <f t="shared" si="41"/>
        <v>0</v>
      </c>
      <c r="Q223" s="146">
        <v>0</v>
      </c>
      <c r="R223" s="146">
        <f t="shared" si="42"/>
        <v>0</v>
      </c>
      <c r="S223" s="146">
        <v>2.2499999999999998E-3</v>
      </c>
      <c r="T223" s="147">
        <f t="shared" si="43"/>
        <v>4.4999999999999997E-3</v>
      </c>
      <c r="AR223" s="148" t="s">
        <v>213</v>
      </c>
      <c r="AT223" s="148" t="s">
        <v>150</v>
      </c>
      <c r="AU223" s="148" t="s">
        <v>155</v>
      </c>
      <c r="AY223" s="13" t="s">
        <v>147</v>
      </c>
      <c r="BE223" s="149">
        <f t="shared" si="44"/>
        <v>0</v>
      </c>
      <c r="BF223" s="149">
        <f t="shared" si="45"/>
        <v>0</v>
      </c>
      <c r="BG223" s="149">
        <f t="shared" si="46"/>
        <v>0</v>
      </c>
      <c r="BH223" s="149">
        <f t="shared" si="47"/>
        <v>0</v>
      </c>
      <c r="BI223" s="149">
        <f t="shared" si="48"/>
        <v>0</v>
      </c>
      <c r="BJ223" s="13" t="s">
        <v>155</v>
      </c>
      <c r="BK223" s="149">
        <f t="shared" si="49"/>
        <v>0</v>
      </c>
      <c r="BL223" s="13" t="s">
        <v>213</v>
      </c>
      <c r="BM223" s="148" t="s">
        <v>477</v>
      </c>
    </row>
    <row r="224" spans="2:65" s="1" customFormat="1" ht="24.2" customHeight="1" x14ac:dyDescent="0.2">
      <c r="B224" s="135"/>
      <c r="C224" s="136" t="s">
        <v>478</v>
      </c>
      <c r="D224" s="136" t="s">
        <v>150</v>
      </c>
      <c r="E224" s="137" t="s">
        <v>479</v>
      </c>
      <c r="F224" s="138" t="s">
        <v>480</v>
      </c>
      <c r="G224" s="139" t="s">
        <v>274</v>
      </c>
      <c r="H224" s="140">
        <v>2</v>
      </c>
      <c r="I224" s="141"/>
      <c r="J224" s="142">
        <f t="shared" si="40"/>
        <v>0</v>
      </c>
      <c r="K224" s="143"/>
      <c r="L224" s="28"/>
      <c r="M224" s="144" t="s">
        <v>1</v>
      </c>
      <c r="N224" s="145" t="s">
        <v>37</v>
      </c>
      <c r="P224" s="146">
        <f t="shared" si="41"/>
        <v>0</v>
      </c>
      <c r="Q224" s="146">
        <v>0</v>
      </c>
      <c r="R224" s="146">
        <f t="shared" si="42"/>
        <v>0</v>
      </c>
      <c r="S224" s="146">
        <v>1.1299999999999999E-3</v>
      </c>
      <c r="T224" s="147">
        <f t="shared" si="43"/>
        <v>2.2599999999999999E-3</v>
      </c>
      <c r="AR224" s="148" t="s">
        <v>213</v>
      </c>
      <c r="AT224" s="148" t="s">
        <v>150</v>
      </c>
      <c r="AU224" s="148" t="s">
        <v>155</v>
      </c>
      <c r="AY224" s="13" t="s">
        <v>147</v>
      </c>
      <c r="BE224" s="149">
        <f t="shared" si="44"/>
        <v>0</v>
      </c>
      <c r="BF224" s="149">
        <f t="shared" si="45"/>
        <v>0</v>
      </c>
      <c r="BG224" s="149">
        <f t="shared" si="46"/>
        <v>0</v>
      </c>
      <c r="BH224" s="149">
        <f t="shared" si="47"/>
        <v>0</v>
      </c>
      <c r="BI224" s="149">
        <f t="shared" si="48"/>
        <v>0</v>
      </c>
      <c r="BJ224" s="13" t="s">
        <v>155</v>
      </c>
      <c r="BK224" s="149">
        <f t="shared" si="49"/>
        <v>0</v>
      </c>
      <c r="BL224" s="13" t="s">
        <v>213</v>
      </c>
      <c r="BM224" s="148" t="s">
        <v>481</v>
      </c>
    </row>
    <row r="225" spans="2:65" s="1" customFormat="1" ht="37.9" customHeight="1" x14ac:dyDescent="0.2">
      <c r="B225" s="135"/>
      <c r="C225" s="136" t="s">
        <v>483</v>
      </c>
      <c r="D225" s="136" t="s">
        <v>150</v>
      </c>
      <c r="E225" s="137" t="s">
        <v>484</v>
      </c>
      <c r="F225" s="138" t="s">
        <v>485</v>
      </c>
      <c r="G225" s="139" t="s">
        <v>319</v>
      </c>
      <c r="H225" s="140">
        <v>1.4E-2</v>
      </c>
      <c r="I225" s="141"/>
      <c r="J225" s="142">
        <f t="shared" si="40"/>
        <v>0</v>
      </c>
      <c r="K225" s="143"/>
      <c r="L225" s="28"/>
      <c r="M225" s="144" t="s">
        <v>1</v>
      </c>
      <c r="N225" s="145" t="s">
        <v>37</v>
      </c>
      <c r="P225" s="146">
        <f t="shared" si="41"/>
        <v>0</v>
      </c>
      <c r="Q225" s="146">
        <v>0</v>
      </c>
      <c r="R225" s="146">
        <f t="shared" si="42"/>
        <v>0</v>
      </c>
      <c r="S225" s="146">
        <v>0</v>
      </c>
      <c r="T225" s="147">
        <f t="shared" si="43"/>
        <v>0</v>
      </c>
      <c r="AR225" s="148" t="s">
        <v>213</v>
      </c>
      <c r="AT225" s="148" t="s">
        <v>150</v>
      </c>
      <c r="AU225" s="148" t="s">
        <v>155</v>
      </c>
      <c r="AY225" s="13" t="s">
        <v>147</v>
      </c>
      <c r="BE225" s="149">
        <f t="shared" si="44"/>
        <v>0</v>
      </c>
      <c r="BF225" s="149">
        <f t="shared" si="45"/>
        <v>0</v>
      </c>
      <c r="BG225" s="149">
        <f t="shared" si="46"/>
        <v>0</v>
      </c>
      <c r="BH225" s="149">
        <f t="shared" si="47"/>
        <v>0</v>
      </c>
      <c r="BI225" s="149">
        <f t="shared" si="48"/>
        <v>0</v>
      </c>
      <c r="BJ225" s="13" t="s">
        <v>155</v>
      </c>
      <c r="BK225" s="149">
        <f t="shared" si="49"/>
        <v>0</v>
      </c>
      <c r="BL225" s="13" t="s">
        <v>213</v>
      </c>
      <c r="BM225" s="148" t="s">
        <v>486</v>
      </c>
    </row>
    <row r="226" spans="2:65" s="1" customFormat="1" ht="16.5" customHeight="1" x14ac:dyDescent="0.2">
      <c r="B226" s="135"/>
      <c r="C226" s="136" t="s">
        <v>487</v>
      </c>
      <c r="D226" s="136" t="s">
        <v>150</v>
      </c>
      <c r="E226" s="137" t="s">
        <v>488</v>
      </c>
      <c r="F226" s="138" t="s">
        <v>489</v>
      </c>
      <c r="G226" s="139" t="s">
        <v>274</v>
      </c>
      <c r="H226" s="140">
        <v>2</v>
      </c>
      <c r="I226" s="141"/>
      <c r="J226" s="142">
        <f t="shared" si="40"/>
        <v>0</v>
      </c>
      <c r="K226" s="143"/>
      <c r="L226" s="28"/>
      <c r="M226" s="144" t="s">
        <v>1</v>
      </c>
      <c r="N226" s="145" t="s">
        <v>37</v>
      </c>
      <c r="P226" s="146">
        <f t="shared" si="41"/>
        <v>0</v>
      </c>
      <c r="Q226" s="146">
        <v>4.1999999999999996E-6</v>
      </c>
      <c r="R226" s="146">
        <f t="shared" si="42"/>
        <v>8.3999999999999992E-6</v>
      </c>
      <c r="S226" s="146">
        <v>0</v>
      </c>
      <c r="T226" s="147">
        <f t="shared" si="43"/>
        <v>0</v>
      </c>
      <c r="AR226" s="148" t="s">
        <v>213</v>
      </c>
      <c r="AT226" s="148" t="s">
        <v>150</v>
      </c>
      <c r="AU226" s="148" t="s">
        <v>155</v>
      </c>
      <c r="AY226" s="13" t="s">
        <v>147</v>
      </c>
      <c r="BE226" s="149">
        <f t="shared" si="44"/>
        <v>0</v>
      </c>
      <c r="BF226" s="149">
        <f t="shared" si="45"/>
        <v>0</v>
      </c>
      <c r="BG226" s="149">
        <f t="shared" si="46"/>
        <v>0</v>
      </c>
      <c r="BH226" s="149">
        <f t="shared" si="47"/>
        <v>0</v>
      </c>
      <c r="BI226" s="149">
        <f t="shared" si="48"/>
        <v>0</v>
      </c>
      <c r="BJ226" s="13" t="s">
        <v>155</v>
      </c>
      <c r="BK226" s="149">
        <f t="shared" si="49"/>
        <v>0</v>
      </c>
      <c r="BL226" s="13" t="s">
        <v>213</v>
      </c>
      <c r="BM226" s="148" t="s">
        <v>490</v>
      </c>
    </row>
    <row r="227" spans="2:65" s="1" customFormat="1" ht="16.5" customHeight="1" x14ac:dyDescent="0.2">
      <c r="B227" s="135"/>
      <c r="C227" s="150" t="s">
        <v>491</v>
      </c>
      <c r="D227" s="150" t="s">
        <v>197</v>
      </c>
      <c r="E227" s="151" t="s">
        <v>492</v>
      </c>
      <c r="F227" s="152" t="s">
        <v>493</v>
      </c>
      <c r="G227" s="153" t="s">
        <v>274</v>
      </c>
      <c r="H227" s="154">
        <v>2</v>
      </c>
      <c r="I227" s="155"/>
      <c r="J227" s="156">
        <f t="shared" si="40"/>
        <v>0</v>
      </c>
      <c r="K227" s="157"/>
      <c r="L227" s="158"/>
      <c r="M227" s="159" t="s">
        <v>1</v>
      </c>
      <c r="N227" s="160" t="s">
        <v>37</v>
      </c>
      <c r="P227" s="146">
        <f t="shared" si="41"/>
        <v>0</v>
      </c>
      <c r="Q227" s="146">
        <v>1.4400000000000001E-3</v>
      </c>
      <c r="R227" s="146">
        <f t="shared" si="42"/>
        <v>2.8800000000000002E-3</v>
      </c>
      <c r="S227" s="146">
        <v>0</v>
      </c>
      <c r="T227" s="147">
        <f t="shared" si="43"/>
        <v>0</v>
      </c>
      <c r="AR227" s="148" t="s">
        <v>280</v>
      </c>
      <c r="AT227" s="148" t="s">
        <v>197</v>
      </c>
      <c r="AU227" s="148" t="s">
        <v>155</v>
      </c>
      <c r="AY227" s="13" t="s">
        <v>147</v>
      </c>
      <c r="BE227" s="149">
        <f t="shared" si="44"/>
        <v>0</v>
      </c>
      <c r="BF227" s="149">
        <f t="shared" si="45"/>
        <v>0</v>
      </c>
      <c r="BG227" s="149">
        <f t="shared" si="46"/>
        <v>0</v>
      </c>
      <c r="BH227" s="149">
        <f t="shared" si="47"/>
        <v>0</v>
      </c>
      <c r="BI227" s="149">
        <f t="shared" si="48"/>
        <v>0</v>
      </c>
      <c r="BJ227" s="13" t="s">
        <v>155</v>
      </c>
      <c r="BK227" s="149">
        <f t="shared" si="49"/>
        <v>0</v>
      </c>
      <c r="BL227" s="13" t="s">
        <v>213</v>
      </c>
      <c r="BM227" s="148" t="s">
        <v>494</v>
      </c>
    </row>
    <row r="228" spans="2:65" s="1" customFormat="1" ht="16.5" customHeight="1" x14ac:dyDescent="0.2">
      <c r="B228" s="135"/>
      <c r="C228" s="136" t="s">
        <v>495</v>
      </c>
      <c r="D228" s="136" t="s">
        <v>150</v>
      </c>
      <c r="E228" s="137" t="s">
        <v>496</v>
      </c>
      <c r="F228" s="138" t="s">
        <v>497</v>
      </c>
      <c r="G228" s="139" t="s">
        <v>274</v>
      </c>
      <c r="H228" s="140">
        <v>2</v>
      </c>
      <c r="I228" s="141"/>
      <c r="J228" s="142">
        <f t="shared" si="40"/>
        <v>0</v>
      </c>
      <c r="K228" s="143"/>
      <c r="L228" s="28"/>
      <c r="M228" s="144" t="s">
        <v>1</v>
      </c>
      <c r="N228" s="145" t="s">
        <v>37</v>
      </c>
      <c r="P228" s="146">
        <f t="shared" si="41"/>
        <v>0</v>
      </c>
      <c r="Q228" s="146">
        <v>0</v>
      </c>
      <c r="R228" s="146">
        <f t="shared" si="42"/>
        <v>0</v>
      </c>
      <c r="S228" s="146">
        <v>0</v>
      </c>
      <c r="T228" s="147">
        <f t="shared" si="43"/>
        <v>0</v>
      </c>
      <c r="AR228" s="148" t="s">
        <v>213</v>
      </c>
      <c r="AT228" s="148" t="s">
        <v>150</v>
      </c>
      <c r="AU228" s="148" t="s">
        <v>155</v>
      </c>
      <c r="AY228" s="13" t="s">
        <v>147</v>
      </c>
      <c r="BE228" s="149">
        <f t="shared" si="44"/>
        <v>0</v>
      </c>
      <c r="BF228" s="149">
        <f t="shared" si="45"/>
        <v>0</v>
      </c>
      <c r="BG228" s="149">
        <f t="shared" si="46"/>
        <v>0</v>
      </c>
      <c r="BH228" s="149">
        <f t="shared" si="47"/>
        <v>0</v>
      </c>
      <c r="BI228" s="149">
        <f t="shared" si="48"/>
        <v>0</v>
      </c>
      <c r="BJ228" s="13" t="s">
        <v>155</v>
      </c>
      <c r="BK228" s="149">
        <f t="shared" si="49"/>
        <v>0</v>
      </c>
      <c r="BL228" s="13" t="s">
        <v>213</v>
      </c>
      <c r="BM228" s="148" t="s">
        <v>498</v>
      </c>
    </row>
    <row r="229" spans="2:65" s="1" customFormat="1" ht="24.2" customHeight="1" x14ac:dyDescent="0.2">
      <c r="B229" s="135"/>
      <c r="C229" s="150" t="s">
        <v>499</v>
      </c>
      <c r="D229" s="150" t="s">
        <v>197</v>
      </c>
      <c r="E229" s="151" t="s">
        <v>500</v>
      </c>
      <c r="F229" s="152" t="s">
        <v>501</v>
      </c>
      <c r="G229" s="153" t="s">
        <v>274</v>
      </c>
      <c r="H229" s="154">
        <v>2</v>
      </c>
      <c r="I229" s="155"/>
      <c r="J229" s="156">
        <f t="shared" si="40"/>
        <v>0</v>
      </c>
      <c r="K229" s="157"/>
      <c r="L229" s="158"/>
      <c r="M229" s="159" t="s">
        <v>1</v>
      </c>
      <c r="N229" s="160" t="s">
        <v>37</v>
      </c>
      <c r="P229" s="146">
        <f t="shared" si="41"/>
        <v>0</v>
      </c>
      <c r="Q229" s="146">
        <v>2.0500000000000002E-3</v>
      </c>
      <c r="R229" s="146">
        <f t="shared" si="42"/>
        <v>4.1000000000000003E-3</v>
      </c>
      <c r="S229" s="146">
        <v>0</v>
      </c>
      <c r="T229" s="147">
        <f t="shared" si="43"/>
        <v>0</v>
      </c>
      <c r="AR229" s="148" t="s">
        <v>280</v>
      </c>
      <c r="AT229" s="148" t="s">
        <v>197</v>
      </c>
      <c r="AU229" s="148" t="s">
        <v>155</v>
      </c>
      <c r="AY229" s="13" t="s">
        <v>147</v>
      </c>
      <c r="BE229" s="149">
        <f t="shared" si="44"/>
        <v>0</v>
      </c>
      <c r="BF229" s="149">
        <f t="shared" si="45"/>
        <v>0</v>
      </c>
      <c r="BG229" s="149">
        <f t="shared" si="46"/>
        <v>0</v>
      </c>
      <c r="BH229" s="149">
        <f t="shared" si="47"/>
        <v>0</v>
      </c>
      <c r="BI229" s="149">
        <f t="shared" si="48"/>
        <v>0</v>
      </c>
      <c r="BJ229" s="13" t="s">
        <v>155</v>
      </c>
      <c r="BK229" s="149">
        <f t="shared" si="49"/>
        <v>0</v>
      </c>
      <c r="BL229" s="13" t="s">
        <v>213</v>
      </c>
      <c r="BM229" s="148" t="s">
        <v>502</v>
      </c>
    </row>
    <row r="230" spans="2:65" s="1" customFormat="1" ht="24.2" customHeight="1" x14ac:dyDescent="0.2">
      <c r="B230" s="135"/>
      <c r="C230" s="150" t="s">
        <v>503</v>
      </c>
      <c r="D230" s="150" t="s">
        <v>197</v>
      </c>
      <c r="E230" s="151" t="s">
        <v>504</v>
      </c>
      <c r="F230" s="152" t="s">
        <v>505</v>
      </c>
      <c r="G230" s="153" t="s">
        <v>274</v>
      </c>
      <c r="H230" s="154">
        <v>2</v>
      </c>
      <c r="I230" s="155"/>
      <c r="J230" s="156">
        <f t="shared" si="40"/>
        <v>0</v>
      </c>
      <c r="K230" s="157"/>
      <c r="L230" s="158"/>
      <c r="M230" s="159" t="s">
        <v>1</v>
      </c>
      <c r="N230" s="160" t="s">
        <v>37</v>
      </c>
      <c r="P230" s="146">
        <f t="shared" si="41"/>
        <v>0</v>
      </c>
      <c r="Q230" s="146">
        <v>4.8000000000000001E-4</v>
      </c>
      <c r="R230" s="146">
        <f t="shared" si="42"/>
        <v>9.6000000000000002E-4</v>
      </c>
      <c r="S230" s="146">
        <v>0</v>
      </c>
      <c r="T230" s="147">
        <f t="shared" si="43"/>
        <v>0</v>
      </c>
      <c r="AR230" s="148" t="s">
        <v>280</v>
      </c>
      <c r="AT230" s="148" t="s">
        <v>197</v>
      </c>
      <c r="AU230" s="148" t="s">
        <v>155</v>
      </c>
      <c r="AY230" s="13" t="s">
        <v>147</v>
      </c>
      <c r="BE230" s="149">
        <f t="shared" si="44"/>
        <v>0</v>
      </c>
      <c r="BF230" s="149">
        <f t="shared" si="45"/>
        <v>0</v>
      </c>
      <c r="BG230" s="149">
        <f t="shared" si="46"/>
        <v>0</v>
      </c>
      <c r="BH230" s="149">
        <f t="shared" si="47"/>
        <v>0</v>
      </c>
      <c r="BI230" s="149">
        <f t="shared" si="48"/>
        <v>0</v>
      </c>
      <c r="BJ230" s="13" t="s">
        <v>155</v>
      </c>
      <c r="BK230" s="149">
        <f t="shared" si="49"/>
        <v>0</v>
      </c>
      <c r="BL230" s="13" t="s">
        <v>213</v>
      </c>
      <c r="BM230" s="148" t="s">
        <v>506</v>
      </c>
    </row>
    <row r="231" spans="2:65" s="1" customFormat="1" ht="16.5" customHeight="1" x14ac:dyDescent="0.2">
      <c r="B231" s="135"/>
      <c r="C231" s="136" t="s">
        <v>507</v>
      </c>
      <c r="D231" s="136" t="s">
        <v>150</v>
      </c>
      <c r="E231" s="137" t="s">
        <v>508</v>
      </c>
      <c r="F231" s="138" t="s">
        <v>509</v>
      </c>
      <c r="G231" s="139" t="s">
        <v>274</v>
      </c>
      <c r="H231" s="140">
        <v>2</v>
      </c>
      <c r="I231" s="141"/>
      <c r="J231" s="142">
        <f t="shared" si="40"/>
        <v>0</v>
      </c>
      <c r="K231" s="143"/>
      <c r="L231" s="28"/>
      <c r="M231" s="144" t="s">
        <v>1</v>
      </c>
      <c r="N231" s="145" t="s">
        <v>37</v>
      </c>
      <c r="P231" s="146">
        <f t="shared" si="41"/>
        <v>0</v>
      </c>
      <c r="Q231" s="146">
        <v>0</v>
      </c>
      <c r="R231" s="146">
        <f t="shared" si="42"/>
        <v>0</v>
      </c>
      <c r="S231" s="146">
        <v>0</v>
      </c>
      <c r="T231" s="147">
        <f t="shared" si="43"/>
        <v>0</v>
      </c>
      <c r="AR231" s="148" t="s">
        <v>213</v>
      </c>
      <c r="AT231" s="148" t="s">
        <v>150</v>
      </c>
      <c r="AU231" s="148" t="s">
        <v>155</v>
      </c>
      <c r="AY231" s="13" t="s">
        <v>147</v>
      </c>
      <c r="BE231" s="149">
        <f t="shared" si="44"/>
        <v>0</v>
      </c>
      <c r="BF231" s="149">
        <f t="shared" si="45"/>
        <v>0</v>
      </c>
      <c r="BG231" s="149">
        <f t="shared" si="46"/>
        <v>0</v>
      </c>
      <c r="BH231" s="149">
        <f t="shared" si="47"/>
        <v>0</v>
      </c>
      <c r="BI231" s="149">
        <f t="shared" si="48"/>
        <v>0</v>
      </c>
      <c r="BJ231" s="13" t="s">
        <v>155</v>
      </c>
      <c r="BK231" s="149">
        <f t="shared" si="49"/>
        <v>0</v>
      </c>
      <c r="BL231" s="13" t="s">
        <v>213</v>
      </c>
      <c r="BM231" s="148" t="s">
        <v>510</v>
      </c>
    </row>
    <row r="232" spans="2:65" s="1" customFormat="1" ht="24.2" customHeight="1" x14ac:dyDescent="0.2">
      <c r="B232" s="135"/>
      <c r="C232" s="150" t="s">
        <v>511</v>
      </c>
      <c r="D232" s="150" t="s">
        <v>197</v>
      </c>
      <c r="E232" s="151" t="s">
        <v>512</v>
      </c>
      <c r="F232" s="152" t="s">
        <v>513</v>
      </c>
      <c r="G232" s="153" t="s">
        <v>274</v>
      </c>
      <c r="H232" s="154">
        <v>2</v>
      </c>
      <c r="I232" s="155"/>
      <c r="J232" s="156">
        <f t="shared" si="40"/>
        <v>0</v>
      </c>
      <c r="K232" s="157"/>
      <c r="L232" s="158"/>
      <c r="M232" s="159" t="s">
        <v>1</v>
      </c>
      <c r="N232" s="160" t="s">
        <v>37</v>
      </c>
      <c r="P232" s="146">
        <f t="shared" si="41"/>
        <v>0</v>
      </c>
      <c r="Q232" s="146">
        <v>1.8000000000000001E-4</v>
      </c>
      <c r="R232" s="146">
        <f t="shared" si="42"/>
        <v>3.6000000000000002E-4</v>
      </c>
      <c r="S232" s="146">
        <v>0</v>
      </c>
      <c r="T232" s="147">
        <f t="shared" si="43"/>
        <v>0</v>
      </c>
      <c r="AR232" s="148" t="s">
        <v>280</v>
      </c>
      <c r="AT232" s="148" t="s">
        <v>197</v>
      </c>
      <c r="AU232" s="148" t="s">
        <v>155</v>
      </c>
      <c r="AY232" s="13" t="s">
        <v>147</v>
      </c>
      <c r="BE232" s="149">
        <f t="shared" si="44"/>
        <v>0</v>
      </c>
      <c r="BF232" s="149">
        <f t="shared" si="45"/>
        <v>0</v>
      </c>
      <c r="BG232" s="149">
        <f t="shared" si="46"/>
        <v>0</v>
      </c>
      <c r="BH232" s="149">
        <f t="shared" si="47"/>
        <v>0</v>
      </c>
      <c r="BI232" s="149">
        <f t="shared" si="48"/>
        <v>0</v>
      </c>
      <c r="BJ232" s="13" t="s">
        <v>155</v>
      </c>
      <c r="BK232" s="149">
        <f t="shared" si="49"/>
        <v>0</v>
      </c>
      <c r="BL232" s="13" t="s">
        <v>213</v>
      </c>
      <c r="BM232" s="148" t="s">
        <v>514</v>
      </c>
    </row>
    <row r="233" spans="2:65" s="1" customFormat="1" ht="24.2" customHeight="1" x14ac:dyDescent="0.2">
      <c r="B233" s="135"/>
      <c r="C233" s="150" t="s">
        <v>515</v>
      </c>
      <c r="D233" s="150" t="s">
        <v>197</v>
      </c>
      <c r="E233" s="151" t="s">
        <v>516</v>
      </c>
      <c r="F233" s="152" t="s">
        <v>517</v>
      </c>
      <c r="G233" s="153" t="s">
        <v>274</v>
      </c>
      <c r="H233" s="154">
        <v>2</v>
      </c>
      <c r="I233" s="155"/>
      <c r="J233" s="156">
        <f t="shared" si="40"/>
        <v>0</v>
      </c>
      <c r="K233" s="157"/>
      <c r="L233" s="158"/>
      <c r="M233" s="159" t="s">
        <v>1</v>
      </c>
      <c r="N233" s="160" t="s">
        <v>37</v>
      </c>
      <c r="P233" s="146">
        <f t="shared" si="41"/>
        <v>0</v>
      </c>
      <c r="Q233" s="146">
        <v>6.7000000000000002E-4</v>
      </c>
      <c r="R233" s="146">
        <f t="shared" si="42"/>
        <v>1.34E-3</v>
      </c>
      <c r="S233" s="146">
        <v>0</v>
      </c>
      <c r="T233" s="147">
        <f t="shared" si="43"/>
        <v>0</v>
      </c>
      <c r="AR233" s="148" t="s">
        <v>280</v>
      </c>
      <c r="AT233" s="148" t="s">
        <v>197</v>
      </c>
      <c r="AU233" s="148" t="s">
        <v>155</v>
      </c>
      <c r="AY233" s="13" t="s">
        <v>147</v>
      </c>
      <c r="BE233" s="149">
        <f t="shared" si="44"/>
        <v>0</v>
      </c>
      <c r="BF233" s="149">
        <f t="shared" si="45"/>
        <v>0</v>
      </c>
      <c r="BG233" s="149">
        <f t="shared" si="46"/>
        <v>0</v>
      </c>
      <c r="BH233" s="149">
        <f t="shared" si="47"/>
        <v>0</v>
      </c>
      <c r="BI233" s="149">
        <f t="shared" si="48"/>
        <v>0</v>
      </c>
      <c r="BJ233" s="13" t="s">
        <v>155</v>
      </c>
      <c r="BK233" s="149">
        <f t="shared" si="49"/>
        <v>0</v>
      </c>
      <c r="BL233" s="13" t="s">
        <v>213</v>
      </c>
      <c r="BM233" s="148" t="s">
        <v>518</v>
      </c>
    </row>
    <row r="234" spans="2:65" s="1" customFormat="1" ht="24.2" customHeight="1" x14ac:dyDescent="0.2">
      <c r="B234" s="135"/>
      <c r="C234" s="136" t="s">
        <v>523</v>
      </c>
      <c r="D234" s="136" t="s">
        <v>150</v>
      </c>
      <c r="E234" s="137" t="s">
        <v>524</v>
      </c>
      <c r="F234" s="138" t="s">
        <v>525</v>
      </c>
      <c r="G234" s="139" t="s">
        <v>420</v>
      </c>
      <c r="H234" s="161"/>
      <c r="I234" s="141"/>
      <c r="J234" s="142">
        <f t="shared" si="40"/>
        <v>0</v>
      </c>
      <c r="K234" s="143"/>
      <c r="L234" s="28"/>
      <c r="M234" s="144" t="s">
        <v>1</v>
      </c>
      <c r="N234" s="145" t="s">
        <v>37</v>
      </c>
      <c r="P234" s="146">
        <f t="shared" si="41"/>
        <v>0</v>
      </c>
      <c r="Q234" s="146">
        <v>0</v>
      </c>
      <c r="R234" s="146">
        <f t="shared" si="42"/>
        <v>0</v>
      </c>
      <c r="S234" s="146">
        <v>0</v>
      </c>
      <c r="T234" s="147">
        <f t="shared" si="43"/>
        <v>0</v>
      </c>
      <c r="AR234" s="148" t="s">
        <v>213</v>
      </c>
      <c r="AT234" s="148" t="s">
        <v>150</v>
      </c>
      <c r="AU234" s="148" t="s">
        <v>155</v>
      </c>
      <c r="AY234" s="13" t="s">
        <v>147</v>
      </c>
      <c r="BE234" s="149">
        <f t="shared" si="44"/>
        <v>0</v>
      </c>
      <c r="BF234" s="149">
        <f t="shared" si="45"/>
        <v>0</v>
      </c>
      <c r="BG234" s="149">
        <f t="shared" si="46"/>
        <v>0</v>
      </c>
      <c r="BH234" s="149">
        <f t="shared" si="47"/>
        <v>0</v>
      </c>
      <c r="BI234" s="149">
        <f t="shared" si="48"/>
        <v>0</v>
      </c>
      <c r="BJ234" s="13" t="s">
        <v>155</v>
      </c>
      <c r="BK234" s="149">
        <f t="shared" si="49"/>
        <v>0</v>
      </c>
      <c r="BL234" s="13" t="s">
        <v>213</v>
      </c>
      <c r="BM234" s="148" t="s">
        <v>526</v>
      </c>
    </row>
    <row r="235" spans="2:65" s="11" customFormat="1" ht="22.9" customHeight="1" x14ac:dyDescent="0.2">
      <c r="B235" s="123"/>
      <c r="D235" s="124" t="s">
        <v>70</v>
      </c>
      <c r="E235" s="133" t="s">
        <v>527</v>
      </c>
      <c r="F235" s="133" t="s">
        <v>528</v>
      </c>
      <c r="I235" s="126"/>
      <c r="J235" s="134">
        <f>BK235</f>
        <v>0</v>
      </c>
      <c r="L235" s="123"/>
      <c r="M235" s="128"/>
      <c r="P235" s="129">
        <f>SUM(P236:P238)</f>
        <v>0</v>
      </c>
      <c r="R235" s="129">
        <f>SUM(R236:R238)</f>
        <v>1.4315400000000002E-3</v>
      </c>
      <c r="T235" s="130">
        <f>SUM(T236:T238)</f>
        <v>0</v>
      </c>
      <c r="AR235" s="124" t="s">
        <v>155</v>
      </c>
      <c r="AT235" s="131" t="s">
        <v>70</v>
      </c>
      <c r="AU235" s="131" t="s">
        <v>79</v>
      </c>
      <c r="AY235" s="124" t="s">
        <v>147</v>
      </c>
      <c r="BK235" s="132">
        <f>SUM(BK236:BK238)</f>
        <v>0</v>
      </c>
    </row>
    <row r="236" spans="2:65" s="1" customFormat="1" ht="24.2" customHeight="1" x14ac:dyDescent="0.2">
      <c r="B236" s="135"/>
      <c r="C236" s="136" t="s">
        <v>529</v>
      </c>
      <c r="D236" s="136" t="s">
        <v>150</v>
      </c>
      <c r="E236" s="137" t="s">
        <v>530</v>
      </c>
      <c r="F236" s="138" t="s">
        <v>531</v>
      </c>
      <c r="G236" s="139" t="s">
        <v>186</v>
      </c>
      <c r="H236" s="140">
        <v>2</v>
      </c>
      <c r="I236" s="141"/>
      <c r="J236" s="142">
        <f>ROUND(I236*H236,2)</f>
        <v>0</v>
      </c>
      <c r="K236" s="143"/>
      <c r="L236" s="28"/>
      <c r="M236" s="144" t="s">
        <v>1</v>
      </c>
      <c r="N236" s="145" t="s">
        <v>37</v>
      </c>
      <c r="P236" s="146">
        <f>O236*H236</f>
        <v>0</v>
      </c>
      <c r="Q236" s="146">
        <v>6.0577000000000005E-4</v>
      </c>
      <c r="R236" s="146">
        <f>Q236*H236</f>
        <v>1.2115400000000001E-3</v>
      </c>
      <c r="S236" s="146">
        <v>0</v>
      </c>
      <c r="T236" s="147">
        <f>S236*H236</f>
        <v>0</v>
      </c>
      <c r="AR236" s="148" t="s">
        <v>213</v>
      </c>
      <c r="AT236" s="148" t="s">
        <v>150</v>
      </c>
      <c r="AU236" s="148" t="s">
        <v>155</v>
      </c>
      <c r="AY236" s="13" t="s">
        <v>147</v>
      </c>
      <c r="BE236" s="149">
        <f>IF(N236="základná",J236,0)</f>
        <v>0</v>
      </c>
      <c r="BF236" s="149">
        <f>IF(N236="znížená",J236,0)</f>
        <v>0</v>
      </c>
      <c r="BG236" s="149">
        <f>IF(N236="zákl. prenesená",J236,0)</f>
        <v>0</v>
      </c>
      <c r="BH236" s="149">
        <f>IF(N236="zníž. prenesená",J236,0)</f>
        <v>0</v>
      </c>
      <c r="BI236" s="149">
        <f>IF(N236="nulová",J236,0)</f>
        <v>0</v>
      </c>
      <c r="BJ236" s="13" t="s">
        <v>155</v>
      </c>
      <c r="BK236" s="149">
        <f>ROUND(I236*H236,2)</f>
        <v>0</v>
      </c>
      <c r="BL236" s="13" t="s">
        <v>213</v>
      </c>
      <c r="BM236" s="148" t="s">
        <v>532</v>
      </c>
    </row>
    <row r="237" spans="2:65" s="1" customFormat="1" ht="21.75" customHeight="1" x14ac:dyDescent="0.2">
      <c r="B237" s="135"/>
      <c r="C237" s="136" t="s">
        <v>533</v>
      </c>
      <c r="D237" s="136" t="s">
        <v>150</v>
      </c>
      <c r="E237" s="137" t="s">
        <v>534</v>
      </c>
      <c r="F237" s="138" t="s">
        <v>535</v>
      </c>
      <c r="G237" s="139" t="s">
        <v>274</v>
      </c>
      <c r="H237" s="140">
        <v>2</v>
      </c>
      <c r="I237" s="141"/>
      <c r="J237" s="142">
        <f>ROUND(I237*H237,2)</f>
        <v>0</v>
      </c>
      <c r="K237" s="143"/>
      <c r="L237" s="28"/>
      <c r="M237" s="144" t="s">
        <v>1</v>
      </c>
      <c r="N237" s="145" t="s">
        <v>37</v>
      </c>
      <c r="P237" s="146">
        <f>O237*H237</f>
        <v>0</v>
      </c>
      <c r="Q237" s="146">
        <v>2.0000000000000002E-5</v>
      </c>
      <c r="R237" s="146">
        <f>Q237*H237</f>
        <v>4.0000000000000003E-5</v>
      </c>
      <c r="S237" s="146">
        <v>0</v>
      </c>
      <c r="T237" s="147">
        <f>S237*H237</f>
        <v>0</v>
      </c>
      <c r="AR237" s="148" t="s">
        <v>213</v>
      </c>
      <c r="AT237" s="148" t="s">
        <v>150</v>
      </c>
      <c r="AU237" s="148" t="s">
        <v>155</v>
      </c>
      <c r="AY237" s="13" t="s">
        <v>147</v>
      </c>
      <c r="BE237" s="149">
        <f>IF(N237="základná",J237,0)</f>
        <v>0</v>
      </c>
      <c r="BF237" s="149">
        <f>IF(N237="znížená",J237,0)</f>
        <v>0</v>
      </c>
      <c r="BG237" s="149">
        <f>IF(N237="zákl. prenesená",J237,0)</f>
        <v>0</v>
      </c>
      <c r="BH237" s="149">
        <f>IF(N237="zníž. prenesená",J237,0)</f>
        <v>0</v>
      </c>
      <c r="BI237" s="149">
        <f>IF(N237="nulová",J237,0)</f>
        <v>0</v>
      </c>
      <c r="BJ237" s="13" t="s">
        <v>155</v>
      </c>
      <c r="BK237" s="149">
        <f>ROUND(I237*H237,2)</f>
        <v>0</v>
      </c>
      <c r="BL237" s="13" t="s">
        <v>213</v>
      </c>
      <c r="BM237" s="148" t="s">
        <v>536</v>
      </c>
    </row>
    <row r="238" spans="2:65" s="1" customFormat="1" ht="24.2" customHeight="1" x14ac:dyDescent="0.2">
      <c r="B238" s="135"/>
      <c r="C238" s="150" t="s">
        <v>537</v>
      </c>
      <c r="D238" s="150" t="s">
        <v>197</v>
      </c>
      <c r="E238" s="151" t="s">
        <v>538</v>
      </c>
      <c r="F238" s="152" t="s">
        <v>539</v>
      </c>
      <c r="G238" s="153" t="s">
        <v>274</v>
      </c>
      <c r="H238" s="154">
        <v>2</v>
      </c>
      <c r="I238" s="155"/>
      <c r="J238" s="156">
        <f>ROUND(I238*H238,2)</f>
        <v>0</v>
      </c>
      <c r="K238" s="157"/>
      <c r="L238" s="158"/>
      <c r="M238" s="159" t="s">
        <v>1</v>
      </c>
      <c r="N238" s="160" t="s">
        <v>37</v>
      </c>
      <c r="P238" s="146">
        <f>O238*H238</f>
        <v>0</v>
      </c>
      <c r="Q238" s="146">
        <v>9.0000000000000006E-5</v>
      </c>
      <c r="R238" s="146">
        <f>Q238*H238</f>
        <v>1.8000000000000001E-4</v>
      </c>
      <c r="S238" s="146">
        <v>0</v>
      </c>
      <c r="T238" s="147">
        <f>S238*H238</f>
        <v>0</v>
      </c>
      <c r="AR238" s="148" t="s">
        <v>280</v>
      </c>
      <c r="AT238" s="148" t="s">
        <v>197</v>
      </c>
      <c r="AU238" s="148" t="s">
        <v>155</v>
      </c>
      <c r="AY238" s="13" t="s">
        <v>147</v>
      </c>
      <c r="BE238" s="149">
        <f>IF(N238="základná",J238,0)</f>
        <v>0</v>
      </c>
      <c r="BF238" s="149">
        <f>IF(N238="znížená",J238,0)</f>
        <v>0</v>
      </c>
      <c r="BG238" s="149">
        <f>IF(N238="zákl. prenesená",J238,0)</f>
        <v>0</v>
      </c>
      <c r="BH238" s="149">
        <f>IF(N238="zníž. prenesená",J238,0)</f>
        <v>0</v>
      </c>
      <c r="BI238" s="149">
        <f>IF(N238="nulová",J238,0)</f>
        <v>0</v>
      </c>
      <c r="BJ238" s="13" t="s">
        <v>155</v>
      </c>
      <c r="BK238" s="149">
        <f>ROUND(I238*H238,2)</f>
        <v>0</v>
      </c>
      <c r="BL238" s="13" t="s">
        <v>213</v>
      </c>
      <c r="BM238" s="148" t="s">
        <v>540</v>
      </c>
    </row>
    <row r="239" spans="2:65" s="11" customFormat="1" ht="22.9" customHeight="1" x14ac:dyDescent="0.2">
      <c r="B239" s="123"/>
      <c r="D239" s="124" t="s">
        <v>70</v>
      </c>
      <c r="E239" s="133" t="s">
        <v>541</v>
      </c>
      <c r="F239" s="133" t="s">
        <v>542</v>
      </c>
      <c r="I239" s="126"/>
      <c r="J239" s="134">
        <f>BK239</f>
        <v>0</v>
      </c>
      <c r="L239" s="123"/>
      <c r="M239" s="128"/>
      <c r="P239" s="129">
        <f>SUM(P240:P243)</f>
        <v>0</v>
      </c>
      <c r="R239" s="129">
        <f>SUM(R240:R243)</f>
        <v>6.8869999999999999E-4</v>
      </c>
      <c r="T239" s="130">
        <f>SUM(T240:T243)</f>
        <v>0</v>
      </c>
      <c r="AR239" s="124" t="s">
        <v>155</v>
      </c>
      <c r="AT239" s="131" t="s">
        <v>70</v>
      </c>
      <c r="AU239" s="131" t="s">
        <v>79</v>
      </c>
      <c r="AY239" s="124" t="s">
        <v>147</v>
      </c>
      <c r="BK239" s="132">
        <f>SUM(BK240:BK243)</f>
        <v>0</v>
      </c>
    </row>
    <row r="240" spans="2:65" s="1" customFormat="1" ht="24.2" customHeight="1" x14ac:dyDescent="0.2">
      <c r="B240" s="135"/>
      <c r="C240" s="136" t="s">
        <v>543</v>
      </c>
      <c r="D240" s="136" t="s">
        <v>150</v>
      </c>
      <c r="E240" s="137" t="s">
        <v>544</v>
      </c>
      <c r="F240" s="138" t="s">
        <v>545</v>
      </c>
      <c r="G240" s="139" t="s">
        <v>274</v>
      </c>
      <c r="H240" s="140">
        <v>1</v>
      </c>
      <c r="I240" s="141"/>
      <c r="J240" s="142">
        <f>ROUND(I240*H240,2)</f>
        <v>0</v>
      </c>
      <c r="K240" s="143"/>
      <c r="L240" s="28"/>
      <c r="M240" s="144" t="s">
        <v>1</v>
      </c>
      <c r="N240" s="145" t="s">
        <v>37</v>
      </c>
      <c r="P240" s="146">
        <f>O240*H240</f>
        <v>0</v>
      </c>
      <c r="Q240" s="146">
        <v>0</v>
      </c>
      <c r="R240" s="146">
        <f>Q240*H240</f>
        <v>0</v>
      </c>
      <c r="S240" s="146">
        <v>0</v>
      </c>
      <c r="T240" s="147">
        <f>S240*H240</f>
        <v>0</v>
      </c>
      <c r="AR240" s="148" t="s">
        <v>213</v>
      </c>
      <c r="AT240" s="148" t="s">
        <v>150</v>
      </c>
      <c r="AU240" s="148" t="s">
        <v>155</v>
      </c>
      <c r="AY240" s="13" t="s">
        <v>147</v>
      </c>
      <c r="BE240" s="149">
        <f>IF(N240="základná",J240,0)</f>
        <v>0</v>
      </c>
      <c r="BF240" s="149">
        <f>IF(N240="znížená",J240,0)</f>
        <v>0</v>
      </c>
      <c r="BG240" s="149">
        <f>IF(N240="zákl. prenesená",J240,0)</f>
        <v>0</v>
      </c>
      <c r="BH240" s="149">
        <f>IF(N240="zníž. prenesená",J240,0)</f>
        <v>0</v>
      </c>
      <c r="BI240" s="149">
        <f>IF(N240="nulová",J240,0)</f>
        <v>0</v>
      </c>
      <c r="BJ240" s="13" t="s">
        <v>155</v>
      </c>
      <c r="BK240" s="149">
        <f>ROUND(I240*H240,2)</f>
        <v>0</v>
      </c>
      <c r="BL240" s="13" t="s">
        <v>213</v>
      </c>
      <c r="BM240" s="148" t="s">
        <v>546</v>
      </c>
    </row>
    <row r="241" spans="2:65" s="1" customFormat="1" ht="24.2" customHeight="1" x14ac:dyDescent="0.2">
      <c r="B241" s="135"/>
      <c r="C241" s="150" t="s">
        <v>547</v>
      </c>
      <c r="D241" s="150" t="s">
        <v>197</v>
      </c>
      <c r="E241" s="151" t="s">
        <v>548</v>
      </c>
      <c r="F241" s="152" t="s">
        <v>549</v>
      </c>
      <c r="G241" s="153" t="s">
        <v>274</v>
      </c>
      <c r="H241" s="154">
        <v>1</v>
      </c>
      <c r="I241" s="155"/>
      <c r="J241" s="156">
        <f>ROUND(I241*H241,2)</f>
        <v>0</v>
      </c>
      <c r="K241" s="157"/>
      <c r="L241" s="158"/>
      <c r="M241" s="159" t="s">
        <v>1</v>
      </c>
      <c r="N241" s="160" t="s">
        <v>37</v>
      </c>
      <c r="P241" s="146">
        <f>O241*H241</f>
        <v>0</v>
      </c>
      <c r="Q241" s="146">
        <v>1E-4</v>
      </c>
      <c r="R241" s="146">
        <f>Q241*H241</f>
        <v>1E-4</v>
      </c>
      <c r="S241" s="146">
        <v>0</v>
      </c>
      <c r="T241" s="147">
        <f>S241*H241</f>
        <v>0</v>
      </c>
      <c r="AR241" s="148" t="s">
        <v>280</v>
      </c>
      <c r="AT241" s="148" t="s">
        <v>197</v>
      </c>
      <c r="AU241" s="148" t="s">
        <v>155</v>
      </c>
      <c r="AY241" s="13" t="s">
        <v>147</v>
      </c>
      <c r="BE241" s="149">
        <f>IF(N241="základná",J241,0)</f>
        <v>0</v>
      </c>
      <c r="BF241" s="149">
        <f>IF(N241="znížená",J241,0)</f>
        <v>0</v>
      </c>
      <c r="BG241" s="149">
        <f>IF(N241="zákl. prenesená",J241,0)</f>
        <v>0</v>
      </c>
      <c r="BH241" s="149">
        <f>IF(N241="zníž. prenesená",J241,0)</f>
        <v>0</v>
      </c>
      <c r="BI241" s="149">
        <f>IF(N241="nulová",J241,0)</f>
        <v>0</v>
      </c>
      <c r="BJ241" s="13" t="s">
        <v>155</v>
      </c>
      <c r="BK241" s="149">
        <f>ROUND(I241*H241,2)</f>
        <v>0</v>
      </c>
      <c r="BL241" s="13" t="s">
        <v>213</v>
      </c>
      <c r="BM241" s="148" t="s">
        <v>550</v>
      </c>
    </row>
    <row r="242" spans="2:65" s="1" customFormat="1" ht="16.5" customHeight="1" x14ac:dyDescent="0.2">
      <c r="B242" s="135"/>
      <c r="C242" s="136" t="s">
        <v>333</v>
      </c>
      <c r="D242" s="136" t="s">
        <v>150</v>
      </c>
      <c r="E242" s="137" t="s">
        <v>551</v>
      </c>
      <c r="F242" s="138" t="s">
        <v>552</v>
      </c>
      <c r="G242" s="139" t="s">
        <v>274</v>
      </c>
      <c r="H242" s="140">
        <v>1</v>
      </c>
      <c r="I242" s="141"/>
      <c r="J242" s="142">
        <f>ROUND(I242*H242,2)</f>
        <v>0</v>
      </c>
      <c r="K242" s="143"/>
      <c r="L242" s="28"/>
      <c r="M242" s="144" t="s">
        <v>1</v>
      </c>
      <c r="N242" s="145" t="s">
        <v>37</v>
      </c>
      <c r="P242" s="146">
        <f>O242*H242</f>
        <v>0</v>
      </c>
      <c r="Q242" s="146">
        <v>2.5434999999999998E-4</v>
      </c>
      <c r="R242" s="146">
        <f>Q242*H242</f>
        <v>2.5434999999999998E-4</v>
      </c>
      <c r="S242" s="146">
        <v>0</v>
      </c>
      <c r="T242" s="147">
        <f>S242*H242</f>
        <v>0</v>
      </c>
      <c r="AR242" s="148" t="s">
        <v>213</v>
      </c>
      <c r="AT242" s="148" t="s">
        <v>150</v>
      </c>
      <c r="AU242" s="148" t="s">
        <v>155</v>
      </c>
      <c r="AY242" s="13" t="s">
        <v>147</v>
      </c>
      <c r="BE242" s="149">
        <f>IF(N242="základná",J242,0)</f>
        <v>0</v>
      </c>
      <c r="BF242" s="149">
        <f>IF(N242="znížená",J242,0)</f>
        <v>0</v>
      </c>
      <c r="BG242" s="149">
        <f>IF(N242="zákl. prenesená",J242,0)</f>
        <v>0</v>
      </c>
      <c r="BH242" s="149">
        <f>IF(N242="zníž. prenesená",J242,0)</f>
        <v>0</v>
      </c>
      <c r="BI242" s="149">
        <f>IF(N242="nulová",J242,0)</f>
        <v>0</v>
      </c>
      <c r="BJ242" s="13" t="s">
        <v>155</v>
      </c>
      <c r="BK242" s="149">
        <f>ROUND(I242*H242,2)</f>
        <v>0</v>
      </c>
      <c r="BL242" s="13" t="s">
        <v>213</v>
      </c>
      <c r="BM242" s="148" t="s">
        <v>553</v>
      </c>
    </row>
    <row r="243" spans="2:65" s="1" customFormat="1" ht="16.5" customHeight="1" x14ac:dyDescent="0.2">
      <c r="B243" s="135"/>
      <c r="C243" s="136" t="s">
        <v>554</v>
      </c>
      <c r="D243" s="136" t="s">
        <v>150</v>
      </c>
      <c r="E243" s="137" t="s">
        <v>555</v>
      </c>
      <c r="F243" s="138" t="s">
        <v>556</v>
      </c>
      <c r="G243" s="139" t="s">
        <v>274</v>
      </c>
      <c r="H243" s="140">
        <v>1</v>
      </c>
      <c r="I243" s="141"/>
      <c r="J243" s="142">
        <f>ROUND(I243*H243,2)</f>
        <v>0</v>
      </c>
      <c r="K243" s="143"/>
      <c r="L243" s="28"/>
      <c r="M243" s="144" t="s">
        <v>1</v>
      </c>
      <c r="N243" s="145" t="s">
        <v>37</v>
      </c>
      <c r="P243" s="146">
        <f>O243*H243</f>
        <v>0</v>
      </c>
      <c r="Q243" s="146">
        <v>3.3435000000000002E-4</v>
      </c>
      <c r="R243" s="146">
        <f>Q243*H243</f>
        <v>3.3435000000000002E-4</v>
      </c>
      <c r="S243" s="146">
        <v>0</v>
      </c>
      <c r="T243" s="147">
        <f>S243*H243</f>
        <v>0</v>
      </c>
      <c r="AR243" s="148" t="s">
        <v>213</v>
      </c>
      <c r="AT243" s="148" t="s">
        <v>150</v>
      </c>
      <c r="AU243" s="148" t="s">
        <v>155</v>
      </c>
      <c r="AY243" s="13" t="s">
        <v>147</v>
      </c>
      <c r="BE243" s="149">
        <f>IF(N243="základná",J243,0)</f>
        <v>0</v>
      </c>
      <c r="BF243" s="149">
        <f>IF(N243="znížená",J243,0)</f>
        <v>0</v>
      </c>
      <c r="BG243" s="149">
        <f>IF(N243="zákl. prenesená",J243,0)</f>
        <v>0</v>
      </c>
      <c r="BH243" s="149">
        <f>IF(N243="zníž. prenesená",J243,0)</f>
        <v>0</v>
      </c>
      <c r="BI243" s="149">
        <f>IF(N243="nulová",J243,0)</f>
        <v>0</v>
      </c>
      <c r="BJ243" s="13" t="s">
        <v>155</v>
      </c>
      <c r="BK243" s="149">
        <f>ROUND(I243*H243,2)</f>
        <v>0</v>
      </c>
      <c r="BL243" s="13" t="s">
        <v>213</v>
      </c>
      <c r="BM243" s="148" t="s">
        <v>557</v>
      </c>
    </row>
    <row r="244" spans="2:65" s="11" customFormat="1" ht="22.9" customHeight="1" x14ac:dyDescent="0.2">
      <c r="B244" s="123"/>
      <c r="D244" s="124" t="s">
        <v>70</v>
      </c>
      <c r="E244" s="133" t="s">
        <v>558</v>
      </c>
      <c r="F244" s="133" t="s">
        <v>559</v>
      </c>
      <c r="I244" s="126"/>
      <c r="J244" s="134">
        <f>BK244</f>
        <v>0</v>
      </c>
      <c r="L244" s="123"/>
      <c r="M244" s="128"/>
      <c r="P244" s="129">
        <f>SUM(P245:P249)</f>
        <v>0</v>
      </c>
      <c r="R244" s="129">
        <f>SUM(R245:R249)</f>
        <v>2.967274E-2</v>
      </c>
      <c r="T244" s="130">
        <f>SUM(T245:T249)</f>
        <v>2.4930000000000001E-2</v>
      </c>
      <c r="AR244" s="124" t="s">
        <v>155</v>
      </c>
      <c r="AT244" s="131" t="s">
        <v>70</v>
      </c>
      <c r="AU244" s="131" t="s">
        <v>79</v>
      </c>
      <c r="AY244" s="124" t="s">
        <v>147</v>
      </c>
      <c r="BK244" s="132">
        <f>SUM(BK245:BK249)</f>
        <v>0</v>
      </c>
    </row>
    <row r="245" spans="2:65" s="1" customFormat="1" ht="33" customHeight="1" x14ac:dyDescent="0.2">
      <c r="B245" s="135"/>
      <c r="C245" s="136" t="s">
        <v>560</v>
      </c>
      <c r="D245" s="136" t="s">
        <v>150</v>
      </c>
      <c r="E245" s="137" t="s">
        <v>561</v>
      </c>
      <c r="F245" s="138" t="s">
        <v>562</v>
      </c>
      <c r="G245" s="139" t="s">
        <v>274</v>
      </c>
      <c r="H245" s="140">
        <v>1</v>
      </c>
      <c r="I245" s="141"/>
      <c r="J245" s="142">
        <f>ROUND(I245*H245,2)</f>
        <v>0</v>
      </c>
      <c r="K245" s="143"/>
      <c r="L245" s="28"/>
      <c r="M245" s="144" t="s">
        <v>1</v>
      </c>
      <c r="N245" s="145" t="s">
        <v>37</v>
      </c>
      <c r="P245" s="146">
        <f>O245*H245</f>
        <v>0</v>
      </c>
      <c r="Q245" s="146">
        <v>7.6799999999999997E-5</v>
      </c>
      <c r="R245" s="146">
        <f>Q245*H245</f>
        <v>7.6799999999999997E-5</v>
      </c>
      <c r="S245" s="146">
        <v>2.4930000000000001E-2</v>
      </c>
      <c r="T245" s="147">
        <f>S245*H245</f>
        <v>2.4930000000000001E-2</v>
      </c>
      <c r="AR245" s="148" t="s">
        <v>213</v>
      </c>
      <c r="AT245" s="148" t="s">
        <v>150</v>
      </c>
      <c r="AU245" s="148" t="s">
        <v>155</v>
      </c>
      <c r="AY245" s="13" t="s">
        <v>147</v>
      </c>
      <c r="BE245" s="149">
        <f>IF(N245="základná",J245,0)</f>
        <v>0</v>
      </c>
      <c r="BF245" s="149">
        <f>IF(N245="znížená",J245,0)</f>
        <v>0</v>
      </c>
      <c r="BG245" s="149">
        <f>IF(N245="zákl. prenesená",J245,0)</f>
        <v>0</v>
      </c>
      <c r="BH245" s="149">
        <f>IF(N245="zníž. prenesená",J245,0)</f>
        <v>0</v>
      </c>
      <c r="BI245" s="149">
        <f>IF(N245="nulová",J245,0)</f>
        <v>0</v>
      </c>
      <c r="BJ245" s="13" t="s">
        <v>155</v>
      </c>
      <c r="BK245" s="149">
        <f>ROUND(I245*H245,2)</f>
        <v>0</v>
      </c>
      <c r="BL245" s="13" t="s">
        <v>213</v>
      </c>
      <c r="BM245" s="148" t="s">
        <v>563</v>
      </c>
    </row>
    <row r="246" spans="2:65" s="1" customFormat="1" ht="24.2" customHeight="1" x14ac:dyDescent="0.2">
      <c r="B246" s="135"/>
      <c r="C246" s="136" t="s">
        <v>564</v>
      </c>
      <c r="D246" s="136" t="s">
        <v>150</v>
      </c>
      <c r="E246" s="137" t="s">
        <v>565</v>
      </c>
      <c r="F246" s="138" t="s">
        <v>566</v>
      </c>
      <c r="G246" s="139" t="s">
        <v>274</v>
      </c>
      <c r="H246" s="140">
        <v>1</v>
      </c>
      <c r="I246" s="141"/>
      <c r="J246" s="142">
        <f>ROUND(I246*H246,2)</f>
        <v>0</v>
      </c>
      <c r="K246" s="143"/>
      <c r="L246" s="28"/>
      <c r="M246" s="144" t="s">
        <v>1</v>
      </c>
      <c r="N246" s="145" t="s">
        <v>37</v>
      </c>
      <c r="P246" s="146">
        <f>O246*H246</f>
        <v>0</v>
      </c>
      <c r="Q246" s="146">
        <v>2.5939999999999999E-5</v>
      </c>
      <c r="R246" s="146">
        <f>Q246*H246</f>
        <v>2.5939999999999999E-5</v>
      </c>
      <c r="S246" s="146">
        <v>0</v>
      </c>
      <c r="T246" s="147">
        <f>S246*H246</f>
        <v>0</v>
      </c>
      <c r="AR246" s="148" t="s">
        <v>213</v>
      </c>
      <c r="AT246" s="148" t="s">
        <v>150</v>
      </c>
      <c r="AU246" s="148" t="s">
        <v>155</v>
      </c>
      <c r="AY246" s="13" t="s">
        <v>147</v>
      </c>
      <c r="BE246" s="149">
        <f>IF(N246="základná",J246,0)</f>
        <v>0</v>
      </c>
      <c r="BF246" s="149">
        <f>IF(N246="znížená",J246,0)</f>
        <v>0</v>
      </c>
      <c r="BG246" s="149">
        <f>IF(N246="zákl. prenesená",J246,0)</f>
        <v>0</v>
      </c>
      <c r="BH246" s="149">
        <f>IF(N246="zníž. prenesená",J246,0)</f>
        <v>0</v>
      </c>
      <c r="BI246" s="149">
        <f>IF(N246="nulová",J246,0)</f>
        <v>0</v>
      </c>
      <c r="BJ246" s="13" t="s">
        <v>155</v>
      </c>
      <c r="BK246" s="149">
        <f>ROUND(I246*H246,2)</f>
        <v>0</v>
      </c>
      <c r="BL246" s="13" t="s">
        <v>213</v>
      </c>
      <c r="BM246" s="148" t="s">
        <v>567</v>
      </c>
    </row>
    <row r="247" spans="2:65" s="1" customFormat="1" ht="37.9" customHeight="1" x14ac:dyDescent="0.2">
      <c r="B247" s="135"/>
      <c r="C247" s="150" t="s">
        <v>568</v>
      </c>
      <c r="D247" s="150" t="s">
        <v>197</v>
      </c>
      <c r="E247" s="151" t="s">
        <v>569</v>
      </c>
      <c r="F247" s="152" t="s">
        <v>570</v>
      </c>
      <c r="G247" s="153" t="s">
        <v>274</v>
      </c>
      <c r="H247" s="154">
        <v>1</v>
      </c>
      <c r="I247" s="155"/>
      <c r="J247" s="156">
        <f>ROUND(I247*H247,2)</f>
        <v>0</v>
      </c>
      <c r="K247" s="157"/>
      <c r="L247" s="158"/>
      <c r="M247" s="159" t="s">
        <v>1</v>
      </c>
      <c r="N247" s="160" t="s">
        <v>37</v>
      </c>
      <c r="P247" s="146">
        <f>O247*H247</f>
        <v>0</v>
      </c>
      <c r="Q247" s="146">
        <v>2.9569999999999999E-2</v>
      </c>
      <c r="R247" s="146">
        <f>Q247*H247</f>
        <v>2.9569999999999999E-2</v>
      </c>
      <c r="S247" s="146">
        <v>0</v>
      </c>
      <c r="T247" s="147">
        <f>S247*H247</f>
        <v>0</v>
      </c>
      <c r="AR247" s="148" t="s">
        <v>280</v>
      </c>
      <c r="AT247" s="148" t="s">
        <v>197</v>
      </c>
      <c r="AU247" s="148" t="s">
        <v>155</v>
      </c>
      <c r="AY247" s="13" t="s">
        <v>147</v>
      </c>
      <c r="BE247" s="149">
        <f>IF(N247="základná",J247,0)</f>
        <v>0</v>
      </c>
      <c r="BF247" s="149">
        <f>IF(N247="znížená",J247,0)</f>
        <v>0</v>
      </c>
      <c r="BG247" s="149">
        <f>IF(N247="zákl. prenesená",J247,0)</f>
        <v>0</v>
      </c>
      <c r="BH247" s="149">
        <f>IF(N247="zníž. prenesená",J247,0)</f>
        <v>0</v>
      </c>
      <c r="BI247" s="149">
        <f>IF(N247="nulová",J247,0)</f>
        <v>0</v>
      </c>
      <c r="BJ247" s="13" t="s">
        <v>155</v>
      </c>
      <c r="BK247" s="149">
        <f>ROUND(I247*H247,2)</f>
        <v>0</v>
      </c>
      <c r="BL247" s="13" t="s">
        <v>213</v>
      </c>
      <c r="BM247" s="148" t="s">
        <v>571</v>
      </c>
    </row>
    <row r="248" spans="2:65" s="1" customFormat="1" ht="24.2" customHeight="1" x14ac:dyDescent="0.2">
      <c r="B248" s="135"/>
      <c r="C248" s="136" t="s">
        <v>572</v>
      </c>
      <c r="D248" s="136" t="s">
        <v>150</v>
      </c>
      <c r="E248" s="137" t="s">
        <v>573</v>
      </c>
      <c r="F248" s="138" t="s">
        <v>574</v>
      </c>
      <c r="G248" s="139" t="s">
        <v>274</v>
      </c>
      <c r="H248" s="140">
        <v>1</v>
      </c>
      <c r="I248" s="141"/>
      <c r="J248" s="142">
        <f>ROUND(I248*H248,2)</f>
        <v>0</v>
      </c>
      <c r="K248" s="143"/>
      <c r="L248" s="28"/>
      <c r="M248" s="144" t="s">
        <v>1</v>
      </c>
      <c r="N248" s="145" t="s">
        <v>37</v>
      </c>
      <c r="P248" s="146">
        <f>O248*H248</f>
        <v>0</v>
      </c>
      <c r="Q248" s="146">
        <v>0</v>
      </c>
      <c r="R248" s="146">
        <f>Q248*H248</f>
        <v>0</v>
      </c>
      <c r="S248" s="146">
        <v>0</v>
      </c>
      <c r="T248" s="147">
        <f>S248*H248</f>
        <v>0</v>
      </c>
      <c r="AR248" s="148" t="s">
        <v>213</v>
      </c>
      <c r="AT248" s="148" t="s">
        <v>150</v>
      </c>
      <c r="AU248" s="148" t="s">
        <v>155</v>
      </c>
      <c r="AY248" s="13" t="s">
        <v>147</v>
      </c>
      <c r="BE248" s="149">
        <f>IF(N248="základná",J248,0)</f>
        <v>0</v>
      </c>
      <c r="BF248" s="149">
        <f>IF(N248="znížená",J248,0)</f>
        <v>0</v>
      </c>
      <c r="BG248" s="149">
        <f>IF(N248="zákl. prenesená",J248,0)</f>
        <v>0</v>
      </c>
      <c r="BH248" s="149">
        <f>IF(N248="zníž. prenesená",J248,0)</f>
        <v>0</v>
      </c>
      <c r="BI248" s="149">
        <f>IF(N248="nulová",J248,0)</f>
        <v>0</v>
      </c>
      <c r="BJ248" s="13" t="s">
        <v>155</v>
      </c>
      <c r="BK248" s="149">
        <f>ROUND(I248*H248,2)</f>
        <v>0</v>
      </c>
      <c r="BL248" s="13" t="s">
        <v>213</v>
      </c>
      <c r="BM248" s="148" t="s">
        <v>575</v>
      </c>
    </row>
    <row r="249" spans="2:65" s="1" customFormat="1" ht="24.2" customHeight="1" x14ac:dyDescent="0.2">
      <c r="B249" s="135"/>
      <c r="C249" s="136" t="s">
        <v>576</v>
      </c>
      <c r="D249" s="136" t="s">
        <v>150</v>
      </c>
      <c r="E249" s="137" t="s">
        <v>577</v>
      </c>
      <c r="F249" s="138" t="s">
        <v>578</v>
      </c>
      <c r="G249" s="139" t="s">
        <v>319</v>
      </c>
      <c r="H249" s="140">
        <v>2.5000000000000001E-2</v>
      </c>
      <c r="I249" s="141"/>
      <c r="J249" s="142">
        <f>ROUND(I249*H249,2)</f>
        <v>0</v>
      </c>
      <c r="K249" s="143"/>
      <c r="L249" s="28"/>
      <c r="M249" s="144" t="s">
        <v>1</v>
      </c>
      <c r="N249" s="145" t="s">
        <v>37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213</v>
      </c>
      <c r="AT249" s="148" t="s">
        <v>150</v>
      </c>
      <c r="AU249" s="148" t="s">
        <v>155</v>
      </c>
      <c r="AY249" s="13" t="s">
        <v>147</v>
      </c>
      <c r="BE249" s="149">
        <f>IF(N249="základná",J249,0)</f>
        <v>0</v>
      </c>
      <c r="BF249" s="149">
        <f>IF(N249="znížená",J249,0)</f>
        <v>0</v>
      </c>
      <c r="BG249" s="149">
        <f>IF(N249="zákl. prenesená",J249,0)</f>
        <v>0</v>
      </c>
      <c r="BH249" s="149">
        <f>IF(N249="zníž. prenesená",J249,0)</f>
        <v>0</v>
      </c>
      <c r="BI249" s="149">
        <f>IF(N249="nulová",J249,0)</f>
        <v>0</v>
      </c>
      <c r="BJ249" s="13" t="s">
        <v>155</v>
      </c>
      <c r="BK249" s="149">
        <f>ROUND(I249*H249,2)</f>
        <v>0</v>
      </c>
      <c r="BL249" s="13" t="s">
        <v>213</v>
      </c>
      <c r="BM249" s="148" t="s">
        <v>579</v>
      </c>
    </row>
    <row r="250" spans="2:65" s="11" customFormat="1" ht="22.9" customHeight="1" x14ac:dyDescent="0.2">
      <c r="B250" s="123"/>
      <c r="D250" s="124" t="s">
        <v>70</v>
      </c>
      <c r="E250" s="133" t="s">
        <v>580</v>
      </c>
      <c r="F250" s="133" t="s">
        <v>581</v>
      </c>
      <c r="I250" s="126"/>
      <c r="J250" s="134">
        <f>BK250</f>
        <v>0</v>
      </c>
      <c r="L250" s="123"/>
      <c r="M250" s="128"/>
      <c r="P250" s="129">
        <f>SUM(P251:P253)</f>
        <v>0</v>
      </c>
      <c r="R250" s="129">
        <f>SUM(R251:R253)</f>
        <v>0.13</v>
      </c>
      <c r="T250" s="130">
        <f>SUM(T251:T253)</f>
        <v>0</v>
      </c>
      <c r="AR250" s="124" t="s">
        <v>155</v>
      </c>
      <c r="AT250" s="131" t="s">
        <v>70</v>
      </c>
      <c r="AU250" s="131" t="s">
        <v>79</v>
      </c>
      <c r="AY250" s="124" t="s">
        <v>147</v>
      </c>
      <c r="BK250" s="132">
        <f>SUM(BK251:BK253)</f>
        <v>0</v>
      </c>
    </row>
    <row r="251" spans="2:65" s="1" customFormat="1" ht="33" customHeight="1" x14ac:dyDescent="0.2">
      <c r="B251" s="135"/>
      <c r="C251" s="136" t="s">
        <v>582</v>
      </c>
      <c r="D251" s="136" t="s">
        <v>150</v>
      </c>
      <c r="E251" s="137" t="s">
        <v>583</v>
      </c>
      <c r="F251" s="138" t="s">
        <v>584</v>
      </c>
      <c r="G251" s="139" t="s">
        <v>274</v>
      </c>
      <c r="H251" s="140">
        <v>5</v>
      </c>
      <c r="I251" s="141"/>
      <c r="J251" s="142">
        <f>ROUND(I251*H251,2)</f>
        <v>0</v>
      </c>
      <c r="K251" s="143"/>
      <c r="L251" s="28"/>
      <c r="M251" s="144" t="s">
        <v>1</v>
      </c>
      <c r="N251" s="145" t="s">
        <v>37</v>
      </c>
      <c r="P251" s="146">
        <f>O251*H251</f>
        <v>0</v>
      </c>
      <c r="Q251" s="146">
        <v>0</v>
      </c>
      <c r="R251" s="146">
        <f>Q251*H251</f>
        <v>0</v>
      </c>
      <c r="S251" s="146">
        <v>0</v>
      </c>
      <c r="T251" s="147">
        <f>S251*H251</f>
        <v>0</v>
      </c>
      <c r="AR251" s="148" t="s">
        <v>213</v>
      </c>
      <c r="AT251" s="148" t="s">
        <v>150</v>
      </c>
      <c r="AU251" s="148" t="s">
        <v>155</v>
      </c>
      <c r="AY251" s="13" t="s">
        <v>147</v>
      </c>
      <c r="BE251" s="149">
        <f>IF(N251="základná",J251,0)</f>
        <v>0</v>
      </c>
      <c r="BF251" s="149">
        <f>IF(N251="znížená",J251,0)</f>
        <v>0</v>
      </c>
      <c r="BG251" s="149">
        <f>IF(N251="zákl. prenesená",J251,0)</f>
        <v>0</v>
      </c>
      <c r="BH251" s="149">
        <f>IF(N251="zníž. prenesená",J251,0)</f>
        <v>0</v>
      </c>
      <c r="BI251" s="149">
        <f>IF(N251="nulová",J251,0)</f>
        <v>0</v>
      </c>
      <c r="BJ251" s="13" t="s">
        <v>155</v>
      </c>
      <c r="BK251" s="149">
        <f>ROUND(I251*H251,2)</f>
        <v>0</v>
      </c>
      <c r="BL251" s="13" t="s">
        <v>213</v>
      </c>
      <c r="BM251" s="148" t="s">
        <v>585</v>
      </c>
    </row>
    <row r="252" spans="2:65" s="1" customFormat="1" ht="24.2" customHeight="1" x14ac:dyDescent="0.2">
      <c r="B252" s="135"/>
      <c r="C252" s="150" t="s">
        <v>586</v>
      </c>
      <c r="D252" s="150" t="s">
        <v>197</v>
      </c>
      <c r="E252" s="151" t="s">
        <v>587</v>
      </c>
      <c r="F252" s="152" t="s">
        <v>588</v>
      </c>
      <c r="G252" s="153" t="s">
        <v>274</v>
      </c>
      <c r="H252" s="154">
        <v>5</v>
      </c>
      <c r="I252" s="155"/>
      <c r="J252" s="156">
        <f>ROUND(I252*H252,2)</f>
        <v>0</v>
      </c>
      <c r="K252" s="157"/>
      <c r="L252" s="158"/>
      <c r="M252" s="159" t="s">
        <v>1</v>
      </c>
      <c r="N252" s="160" t="s">
        <v>37</v>
      </c>
      <c r="P252" s="146">
        <f>O252*H252</f>
        <v>0</v>
      </c>
      <c r="Q252" s="146">
        <v>1E-3</v>
      </c>
      <c r="R252" s="146">
        <f>Q252*H252</f>
        <v>5.0000000000000001E-3</v>
      </c>
      <c r="S252" s="146">
        <v>0</v>
      </c>
      <c r="T252" s="147">
        <f>S252*H252</f>
        <v>0</v>
      </c>
      <c r="AR252" s="148" t="s">
        <v>280</v>
      </c>
      <c r="AT252" s="148" t="s">
        <v>197</v>
      </c>
      <c r="AU252" s="148" t="s">
        <v>155</v>
      </c>
      <c r="AY252" s="13" t="s">
        <v>147</v>
      </c>
      <c r="BE252" s="149">
        <f>IF(N252="základná",J252,0)</f>
        <v>0</v>
      </c>
      <c r="BF252" s="149">
        <f>IF(N252="znížená",J252,0)</f>
        <v>0</v>
      </c>
      <c r="BG252" s="149">
        <f>IF(N252="zákl. prenesená",J252,0)</f>
        <v>0</v>
      </c>
      <c r="BH252" s="149">
        <f>IF(N252="zníž. prenesená",J252,0)</f>
        <v>0</v>
      </c>
      <c r="BI252" s="149">
        <f>IF(N252="nulová",J252,0)</f>
        <v>0</v>
      </c>
      <c r="BJ252" s="13" t="s">
        <v>155</v>
      </c>
      <c r="BK252" s="149">
        <f>ROUND(I252*H252,2)</f>
        <v>0</v>
      </c>
      <c r="BL252" s="13" t="s">
        <v>213</v>
      </c>
      <c r="BM252" s="148" t="s">
        <v>589</v>
      </c>
    </row>
    <row r="253" spans="2:65" s="1" customFormat="1" ht="24.2" customHeight="1" x14ac:dyDescent="0.2">
      <c r="B253" s="135"/>
      <c r="C253" s="150" t="s">
        <v>590</v>
      </c>
      <c r="D253" s="150" t="s">
        <v>197</v>
      </c>
      <c r="E253" s="151" t="s">
        <v>591</v>
      </c>
      <c r="F253" s="152" t="s">
        <v>592</v>
      </c>
      <c r="G253" s="153" t="s">
        <v>274</v>
      </c>
      <c r="H253" s="154">
        <v>5</v>
      </c>
      <c r="I253" s="155"/>
      <c r="J253" s="156">
        <f>ROUND(I253*H253,2)</f>
        <v>0</v>
      </c>
      <c r="K253" s="157"/>
      <c r="L253" s="158"/>
      <c r="M253" s="159" t="s">
        <v>1</v>
      </c>
      <c r="N253" s="160" t="s">
        <v>37</v>
      </c>
      <c r="P253" s="146">
        <f>O253*H253</f>
        <v>0</v>
      </c>
      <c r="Q253" s="146">
        <v>2.5000000000000001E-2</v>
      </c>
      <c r="R253" s="146">
        <f>Q253*H253</f>
        <v>0.125</v>
      </c>
      <c r="S253" s="146">
        <v>0</v>
      </c>
      <c r="T253" s="147">
        <f>S253*H253</f>
        <v>0</v>
      </c>
      <c r="AR253" s="148" t="s">
        <v>280</v>
      </c>
      <c r="AT253" s="148" t="s">
        <v>197</v>
      </c>
      <c r="AU253" s="148" t="s">
        <v>155</v>
      </c>
      <c r="AY253" s="13" t="s">
        <v>147</v>
      </c>
      <c r="BE253" s="149">
        <f>IF(N253="základná",J253,0)</f>
        <v>0</v>
      </c>
      <c r="BF253" s="149">
        <f>IF(N253="znížená",J253,0)</f>
        <v>0</v>
      </c>
      <c r="BG253" s="149">
        <f>IF(N253="zákl. prenesená",J253,0)</f>
        <v>0</v>
      </c>
      <c r="BH253" s="149">
        <f>IF(N253="zníž. prenesená",J253,0)</f>
        <v>0</v>
      </c>
      <c r="BI253" s="149">
        <f>IF(N253="nulová",J253,0)</f>
        <v>0</v>
      </c>
      <c r="BJ253" s="13" t="s">
        <v>155</v>
      </c>
      <c r="BK253" s="149">
        <f>ROUND(I253*H253,2)</f>
        <v>0</v>
      </c>
      <c r="BL253" s="13" t="s">
        <v>213</v>
      </c>
      <c r="BM253" s="148" t="s">
        <v>593</v>
      </c>
    </row>
    <row r="254" spans="2:65" s="11" customFormat="1" ht="22.9" customHeight="1" x14ac:dyDescent="0.2">
      <c r="B254" s="123"/>
      <c r="D254" s="124" t="s">
        <v>70</v>
      </c>
      <c r="E254" s="133" t="s">
        <v>594</v>
      </c>
      <c r="F254" s="133" t="s">
        <v>595</v>
      </c>
      <c r="I254" s="126"/>
      <c r="J254" s="134">
        <f>BK254</f>
        <v>0</v>
      </c>
      <c r="L254" s="123"/>
      <c r="M254" s="128"/>
      <c r="P254" s="129">
        <f>SUM(P255:P265)</f>
        <v>0</v>
      </c>
      <c r="R254" s="129">
        <f>SUM(R255:R265)</f>
        <v>0.23791400000000004</v>
      </c>
      <c r="T254" s="130">
        <f>SUM(T255:T265)</f>
        <v>0</v>
      </c>
      <c r="AR254" s="124" t="s">
        <v>155</v>
      </c>
      <c r="AT254" s="131" t="s">
        <v>70</v>
      </c>
      <c r="AU254" s="131" t="s">
        <v>79</v>
      </c>
      <c r="AY254" s="124" t="s">
        <v>147</v>
      </c>
      <c r="BK254" s="132">
        <f>SUM(BK255:BK265)</f>
        <v>0</v>
      </c>
    </row>
    <row r="255" spans="2:65" s="1" customFormat="1" ht="33" customHeight="1" x14ac:dyDescent="0.2">
      <c r="B255" s="135"/>
      <c r="C255" s="136" t="s">
        <v>596</v>
      </c>
      <c r="D255" s="136" t="s">
        <v>150</v>
      </c>
      <c r="E255" s="137" t="s">
        <v>597</v>
      </c>
      <c r="F255" s="138" t="s">
        <v>598</v>
      </c>
      <c r="G255" s="139" t="s">
        <v>153</v>
      </c>
      <c r="H255" s="140">
        <v>5.4630000000000001</v>
      </c>
      <c r="I255" s="141"/>
      <c r="J255" s="142">
        <f t="shared" ref="J255:J265" si="50">ROUND(I255*H255,2)</f>
        <v>0</v>
      </c>
      <c r="K255" s="143"/>
      <c r="L255" s="28"/>
      <c r="M255" s="144" t="s">
        <v>1</v>
      </c>
      <c r="N255" s="145" t="s">
        <v>37</v>
      </c>
      <c r="P255" s="146">
        <f t="shared" ref="P255:P265" si="51">O255*H255</f>
        <v>0</v>
      </c>
      <c r="Q255" s="146">
        <v>5.5500000000000002E-3</v>
      </c>
      <c r="R255" s="146">
        <f t="shared" ref="R255:R265" si="52">Q255*H255</f>
        <v>3.031965E-2</v>
      </c>
      <c r="S255" s="146">
        <v>0</v>
      </c>
      <c r="T255" s="147">
        <f t="shared" ref="T255:T265" si="53">S255*H255</f>
        <v>0</v>
      </c>
      <c r="AR255" s="148" t="s">
        <v>213</v>
      </c>
      <c r="AT255" s="148" t="s">
        <v>150</v>
      </c>
      <c r="AU255" s="148" t="s">
        <v>155</v>
      </c>
      <c r="AY255" s="13" t="s">
        <v>147</v>
      </c>
      <c r="BE255" s="149">
        <f t="shared" ref="BE255:BE265" si="54">IF(N255="základná",J255,0)</f>
        <v>0</v>
      </c>
      <c r="BF255" s="149">
        <f t="shared" ref="BF255:BF265" si="55">IF(N255="znížená",J255,0)</f>
        <v>0</v>
      </c>
      <c r="BG255" s="149">
        <f t="shared" ref="BG255:BG265" si="56">IF(N255="zákl. prenesená",J255,0)</f>
        <v>0</v>
      </c>
      <c r="BH255" s="149">
        <f t="shared" ref="BH255:BH265" si="57">IF(N255="zníž. prenesená",J255,0)</f>
        <v>0</v>
      </c>
      <c r="BI255" s="149">
        <f t="shared" ref="BI255:BI265" si="58">IF(N255="nulová",J255,0)</f>
        <v>0</v>
      </c>
      <c r="BJ255" s="13" t="s">
        <v>155</v>
      </c>
      <c r="BK255" s="149">
        <f t="shared" ref="BK255:BK265" si="59">ROUND(I255*H255,2)</f>
        <v>0</v>
      </c>
      <c r="BL255" s="13" t="s">
        <v>213</v>
      </c>
      <c r="BM255" s="148" t="s">
        <v>599</v>
      </c>
    </row>
    <row r="256" spans="2:65" s="1" customFormat="1" ht="24.2" customHeight="1" x14ac:dyDescent="0.2">
      <c r="B256" s="135"/>
      <c r="C256" s="150" t="s">
        <v>600</v>
      </c>
      <c r="D256" s="150" t="s">
        <v>197</v>
      </c>
      <c r="E256" s="151" t="s">
        <v>601</v>
      </c>
      <c r="F256" s="152" t="s">
        <v>602</v>
      </c>
      <c r="G256" s="153" t="s">
        <v>153</v>
      </c>
      <c r="H256" s="154">
        <v>5.9</v>
      </c>
      <c r="I256" s="155"/>
      <c r="J256" s="156">
        <f t="shared" si="50"/>
        <v>0</v>
      </c>
      <c r="K256" s="157"/>
      <c r="L256" s="158"/>
      <c r="M256" s="159" t="s">
        <v>1</v>
      </c>
      <c r="N256" s="160" t="s">
        <v>37</v>
      </c>
      <c r="P256" s="146">
        <f t="shared" si="51"/>
        <v>0</v>
      </c>
      <c r="Q256" s="146">
        <v>2.315E-2</v>
      </c>
      <c r="R256" s="146">
        <f t="shared" si="52"/>
        <v>0.13658500000000001</v>
      </c>
      <c r="S256" s="146">
        <v>0</v>
      </c>
      <c r="T256" s="147">
        <f t="shared" si="53"/>
        <v>0</v>
      </c>
      <c r="AR256" s="148" t="s">
        <v>280</v>
      </c>
      <c r="AT256" s="148" t="s">
        <v>197</v>
      </c>
      <c r="AU256" s="148" t="s">
        <v>155</v>
      </c>
      <c r="AY256" s="13" t="s">
        <v>147</v>
      </c>
      <c r="BE256" s="149">
        <f t="shared" si="54"/>
        <v>0</v>
      </c>
      <c r="BF256" s="149">
        <f t="shared" si="55"/>
        <v>0</v>
      </c>
      <c r="BG256" s="149">
        <f t="shared" si="56"/>
        <v>0</v>
      </c>
      <c r="BH256" s="149">
        <f t="shared" si="57"/>
        <v>0</v>
      </c>
      <c r="BI256" s="149">
        <f t="shared" si="58"/>
        <v>0</v>
      </c>
      <c r="BJ256" s="13" t="s">
        <v>155</v>
      </c>
      <c r="BK256" s="149">
        <f t="shared" si="59"/>
        <v>0</v>
      </c>
      <c r="BL256" s="13" t="s">
        <v>213</v>
      </c>
      <c r="BM256" s="148" t="s">
        <v>603</v>
      </c>
    </row>
    <row r="257" spans="2:65" s="1" customFormat="1" ht="24.2" customHeight="1" x14ac:dyDescent="0.2">
      <c r="B257" s="135"/>
      <c r="C257" s="136" t="s">
        <v>604</v>
      </c>
      <c r="D257" s="136" t="s">
        <v>150</v>
      </c>
      <c r="E257" s="137" t="s">
        <v>605</v>
      </c>
      <c r="F257" s="138" t="s">
        <v>606</v>
      </c>
      <c r="G257" s="139" t="s">
        <v>153</v>
      </c>
      <c r="H257" s="140">
        <v>4.6550000000000002</v>
      </c>
      <c r="I257" s="141"/>
      <c r="J257" s="142">
        <f t="shared" si="50"/>
        <v>0</v>
      </c>
      <c r="K257" s="143"/>
      <c r="L257" s="28"/>
      <c r="M257" s="144" t="s">
        <v>1</v>
      </c>
      <c r="N257" s="145" t="s">
        <v>37</v>
      </c>
      <c r="P257" s="146">
        <f t="shared" si="51"/>
        <v>0</v>
      </c>
      <c r="Q257" s="146">
        <v>0</v>
      </c>
      <c r="R257" s="146">
        <f t="shared" si="52"/>
        <v>0</v>
      </c>
      <c r="S257" s="146">
        <v>0</v>
      </c>
      <c r="T257" s="147">
        <f t="shared" si="53"/>
        <v>0</v>
      </c>
      <c r="AR257" s="148" t="s">
        <v>213</v>
      </c>
      <c r="AT257" s="148" t="s">
        <v>150</v>
      </c>
      <c r="AU257" s="148" t="s">
        <v>155</v>
      </c>
      <c r="AY257" s="13" t="s">
        <v>147</v>
      </c>
      <c r="BE257" s="149">
        <f t="shared" si="54"/>
        <v>0</v>
      </c>
      <c r="BF257" s="149">
        <f t="shared" si="55"/>
        <v>0</v>
      </c>
      <c r="BG257" s="149">
        <f t="shared" si="56"/>
        <v>0</v>
      </c>
      <c r="BH257" s="149">
        <f t="shared" si="57"/>
        <v>0</v>
      </c>
      <c r="BI257" s="149">
        <f t="shared" si="58"/>
        <v>0</v>
      </c>
      <c r="BJ257" s="13" t="s">
        <v>155</v>
      </c>
      <c r="BK257" s="149">
        <f t="shared" si="59"/>
        <v>0</v>
      </c>
      <c r="BL257" s="13" t="s">
        <v>213</v>
      </c>
      <c r="BM257" s="148" t="s">
        <v>607</v>
      </c>
    </row>
    <row r="258" spans="2:65" s="1" customFormat="1" ht="16.5" customHeight="1" x14ac:dyDescent="0.2">
      <c r="B258" s="135"/>
      <c r="C258" s="136" t="s">
        <v>608</v>
      </c>
      <c r="D258" s="136" t="s">
        <v>150</v>
      </c>
      <c r="E258" s="137" t="s">
        <v>609</v>
      </c>
      <c r="F258" s="138" t="s">
        <v>610</v>
      </c>
      <c r="G258" s="139" t="s">
        <v>153</v>
      </c>
      <c r="H258" s="140">
        <v>4.6550000000000002</v>
      </c>
      <c r="I258" s="141"/>
      <c r="J258" s="142">
        <f t="shared" si="50"/>
        <v>0</v>
      </c>
      <c r="K258" s="143"/>
      <c r="L258" s="28"/>
      <c r="M258" s="144" t="s">
        <v>1</v>
      </c>
      <c r="N258" s="145" t="s">
        <v>37</v>
      </c>
      <c r="P258" s="146">
        <f t="shared" si="51"/>
        <v>0</v>
      </c>
      <c r="Q258" s="146">
        <v>0</v>
      </c>
      <c r="R258" s="146">
        <f t="shared" si="52"/>
        <v>0</v>
      </c>
      <c r="S258" s="146">
        <v>0</v>
      </c>
      <c r="T258" s="147">
        <f t="shared" si="53"/>
        <v>0</v>
      </c>
      <c r="AR258" s="148" t="s">
        <v>213</v>
      </c>
      <c r="AT258" s="148" t="s">
        <v>150</v>
      </c>
      <c r="AU258" s="148" t="s">
        <v>155</v>
      </c>
      <c r="AY258" s="13" t="s">
        <v>147</v>
      </c>
      <c r="BE258" s="149">
        <f t="shared" si="54"/>
        <v>0</v>
      </c>
      <c r="BF258" s="149">
        <f t="shared" si="55"/>
        <v>0</v>
      </c>
      <c r="BG258" s="149">
        <f t="shared" si="56"/>
        <v>0</v>
      </c>
      <c r="BH258" s="149">
        <f t="shared" si="57"/>
        <v>0</v>
      </c>
      <c r="BI258" s="149">
        <f t="shared" si="58"/>
        <v>0</v>
      </c>
      <c r="BJ258" s="13" t="s">
        <v>155</v>
      </c>
      <c r="BK258" s="149">
        <f t="shared" si="59"/>
        <v>0</v>
      </c>
      <c r="BL258" s="13" t="s">
        <v>213</v>
      </c>
      <c r="BM258" s="148" t="s">
        <v>611</v>
      </c>
    </row>
    <row r="259" spans="2:65" s="1" customFormat="1" ht="16.5" customHeight="1" x14ac:dyDescent="0.2">
      <c r="B259" s="135"/>
      <c r="C259" s="136" t="s">
        <v>612</v>
      </c>
      <c r="D259" s="136" t="s">
        <v>150</v>
      </c>
      <c r="E259" s="137" t="s">
        <v>613</v>
      </c>
      <c r="F259" s="138" t="s">
        <v>614</v>
      </c>
      <c r="G259" s="139" t="s">
        <v>153</v>
      </c>
      <c r="H259" s="140">
        <v>4.6550000000000002</v>
      </c>
      <c r="I259" s="141"/>
      <c r="J259" s="142">
        <f t="shared" si="50"/>
        <v>0</v>
      </c>
      <c r="K259" s="143"/>
      <c r="L259" s="28"/>
      <c r="M259" s="144" t="s">
        <v>1</v>
      </c>
      <c r="N259" s="145" t="s">
        <v>37</v>
      </c>
      <c r="P259" s="146">
        <f t="shared" si="51"/>
        <v>0</v>
      </c>
      <c r="Q259" s="146">
        <v>0</v>
      </c>
      <c r="R259" s="146">
        <f t="shared" si="52"/>
        <v>0</v>
      </c>
      <c r="S259" s="146">
        <v>0</v>
      </c>
      <c r="T259" s="147">
        <f t="shared" si="53"/>
        <v>0</v>
      </c>
      <c r="AR259" s="148" t="s">
        <v>213</v>
      </c>
      <c r="AT259" s="148" t="s">
        <v>150</v>
      </c>
      <c r="AU259" s="148" t="s">
        <v>155</v>
      </c>
      <c r="AY259" s="13" t="s">
        <v>147</v>
      </c>
      <c r="BE259" s="149">
        <f t="shared" si="54"/>
        <v>0</v>
      </c>
      <c r="BF259" s="149">
        <f t="shared" si="55"/>
        <v>0</v>
      </c>
      <c r="BG259" s="149">
        <f t="shared" si="56"/>
        <v>0</v>
      </c>
      <c r="BH259" s="149">
        <f t="shared" si="57"/>
        <v>0</v>
      </c>
      <c r="BI259" s="149">
        <f t="shared" si="58"/>
        <v>0</v>
      </c>
      <c r="BJ259" s="13" t="s">
        <v>155</v>
      </c>
      <c r="BK259" s="149">
        <f t="shared" si="59"/>
        <v>0</v>
      </c>
      <c r="BL259" s="13" t="s">
        <v>213</v>
      </c>
      <c r="BM259" s="148" t="s">
        <v>615</v>
      </c>
    </row>
    <row r="260" spans="2:65" s="1" customFormat="1" ht="24.2" customHeight="1" x14ac:dyDescent="0.2">
      <c r="B260" s="135"/>
      <c r="C260" s="136" t="s">
        <v>616</v>
      </c>
      <c r="D260" s="136" t="s">
        <v>150</v>
      </c>
      <c r="E260" s="137" t="s">
        <v>617</v>
      </c>
      <c r="F260" s="138" t="s">
        <v>618</v>
      </c>
      <c r="G260" s="139" t="s">
        <v>153</v>
      </c>
      <c r="H260" s="140">
        <v>1</v>
      </c>
      <c r="I260" s="141"/>
      <c r="J260" s="142">
        <f t="shared" si="50"/>
        <v>0</v>
      </c>
      <c r="K260" s="143"/>
      <c r="L260" s="28"/>
      <c r="M260" s="144" t="s">
        <v>1</v>
      </c>
      <c r="N260" s="145" t="s">
        <v>37</v>
      </c>
      <c r="P260" s="146">
        <f t="shared" si="51"/>
        <v>0</v>
      </c>
      <c r="Q260" s="146">
        <v>4.4999999999999997E-3</v>
      </c>
      <c r="R260" s="146">
        <f t="shared" si="52"/>
        <v>4.4999999999999997E-3</v>
      </c>
      <c r="S260" s="146">
        <v>0</v>
      </c>
      <c r="T260" s="147">
        <f t="shared" si="53"/>
        <v>0</v>
      </c>
      <c r="AR260" s="148" t="s">
        <v>213</v>
      </c>
      <c r="AT260" s="148" t="s">
        <v>150</v>
      </c>
      <c r="AU260" s="148" t="s">
        <v>155</v>
      </c>
      <c r="AY260" s="13" t="s">
        <v>147</v>
      </c>
      <c r="BE260" s="149">
        <f t="shared" si="54"/>
        <v>0</v>
      </c>
      <c r="BF260" s="149">
        <f t="shared" si="55"/>
        <v>0</v>
      </c>
      <c r="BG260" s="149">
        <f t="shared" si="56"/>
        <v>0</v>
      </c>
      <c r="BH260" s="149">
        <f t="shared" si="57"/>
        <v>0</v>
      </c>
      <c r="BI260" s="149">
        <f t="shared" si="58"/>
        <v>0</v>
      </c>
      <c r="BJ260" s="13" t="s">
        <v>155</v>
      </c>
      <c r="BK260" s="149">
        <f t="shared" si="59"/>
        <v>0</v>
      </c>
      <c r="BL260" s="13" t="s">
        <v>213</v>
      </c>
      <c r="BM260" s="148" t="s">
        <v>619</v>
      </c>
    </row>
    <row r="261" spans="2:65" s="1" customFormat="1" ht="24.2" customHeight="1" x14ac:dyDescent="0.2">
      <c r="B261" s="135"/>
      <c r="C261" s="136" t="s">
        <v>620</v>
      </c>
      <c r="D261" s="136" t="s">
        <v>150</v>
      </c>
      <c r="E261" s="137" t="s">
        <v>621</v>
      </c>
      <c r="F261" s="138" t="s">
        <v>622</v>
      </c>
      <c r="G261" s="139" t="s">
        <v>153</v>
      </c>
      <c r="H261" s="140">
        <v>4.6550000000000002</v>
      </c>
      <c r="I261" s="141"/>
      <c r="J261" s="142">
        <f t="shared" si="50"/>
        <v>0</v>
      </c>
      <c r="K261" s="143"/>
      <c r="L261" s="28"/>
      <c r="M261" s="144" t="s">
        <v>1</v>
      </c>
      <c r="N261" s="145" t="s">
        <v>37</v>
      </c>
      <c r="P261" s="146">
        <f t="shared" si="51"/>
        <v>0</v>
      </c>
      <c r="Q261" s="146">
        <v>4.4999999999999997E-3</v>
      </c>
      <c r="R261" s="146">
        <f t="shared" si="52"/>
        <v>2.0947500000000001E-2</v>
      </c>
      <c r="S261" s="146">
        <v>0</v>
      </c>
      <c r="T261" s="147">
        <f t="shared" si="53"/>
        <v>0</v>
      </c>
      <c r="AR261" s="148" t="s">
        <v>213</v>
      </c>
      <c r="AT261" s="148" t="s">
        <v>150</v>
      </c>
      <c r="AU261" s="148" t="s">
        <v>155</v>
      </c>
      <c r="AY261" s="13" t="s">
        <v>147</v>
      </c>
      <c r="BE261" s="149">
        <f t="shared" si="54"/>
        <v>0</v>
      </c>
      <c r="BF261" s="149">
        <f t="shared" si="55"/>
        <v>0</v>
      </c>
      <c r="BG261" s="149">
        <f t="shared" si="56"/>
        <v>0</v>
      </c>
      <c r="BH261" s="149">
        <f t="shared" si="57"/>
        <v>0</v>
      </c>
      <c r="BI261" s="149">
        <f t="shared" si="58"/>
        <v>0</v>
      </c>
      <c r="BJ261" s="13" t="s">
        <v>155</v>
      </c>
      <c r="BK261" s="149">
        <f t="shared" si="59"/>
        <v>0</v>
      </c>
      <c r="BL261" s="13" t="s">
        <v>213</v>
      </c>
      <c r="BM261" s="148" t="s">
        <v>623</v>
      </c>
    </row>
    <row r="262" spans="2:65" s="1" customFormat="1" ht="24.2" customHeight="1" x14ac:dyDescent="0.2">
      <c r="B262" s="135"/>
      <c r="C262" s="136" t="s">
        <v>624</v>
      </c>
      <c r="D262" s="136" t="s">
        <v>150</v>
      </c>
      <c r="E262" s="137" t="s">
        <v>625</v>
      </c>
      <c r="F262" s="138" t="s">
        <v>626</v>
      </c>
      <c r="G262" s="139" t="s">
        <v>153</v>
      </c>
      <c r="H262" s="140">
        <v>4.6550000000000002</v>
      </c>
      <c r="I262" s="141"/>
      <c r="J262" s="142">
        <f t="shared" si="50"/>
        <v>0</v>
      </c>
      <c r="K262" s="143"/>
      <c r="L262" s="28"/>
      <c r="M262" s="144" t="s">
        <v>1</v>
      </c>
      <c r="N262" s="145" t="s">
        <v>37</v>
      </c>
      <c r="P262" s="146">
        <f t="shared" si="51"/>
        <v>0</v>
      </c>
      <c r="Q262" s="146">
        <v>8.6700000000000006E-3</v>
      </c>
      <c r="R262" s="146">
        <f t="shared" si="52"/>
        <v>4.0358850000000002E-2</v>
      </c>
      <c r="S262" s="146">
        <v>0</v>
      </c>
      <c r="T262" s="147">
        <f t="shared" si="53"/>
        <v>0</v>
      </c>
      <c r="AR262" s="148" t="s">
        <v>213</v>
      </c>
      <c r="AT262" s="148" t="s">
        <v>150</v>
      </c>
      <c r="AU262" s="148" t="s">
        <v>155</v>
      </c>
      <c r="AY262" s="13" t="s">
        <v>147</v>
      </c>
      <c r="BE262" s="149">
        <f t="shared" si="54"/>
        <v>0</v>
      </c>
      <c r="BF262" s="149">
        <f t="shared" si="55"/>
        <v>0</v>
      </c>
      <c r="BG262" s="149">
        <f t="shared" si="56"/>
        <v>0</v>
      </c>
      <c r="BH262" s="149">
        <f t="shared" si="57"/>
        <v>0</v>
      </c>
      <c r="BI262" s="149">
        <f t="shared" si="58"/>
        <v>0</v>
      </c>
      <c r="BJ262" s="13" t="s">
        <v>155</v>
      </c>
      <c r="BK262" s="149">
        <f t="shared" si="59"/>
        <v>0</v>
      </c>
      <c r="BL262" s="13" t="s">
        <v>213</v>
      </c>
      <c r="BM262" s="148" t="s">
        <v>627</v>
      </c>
    </row>
    <row r="263" spans="2:65" s="1" customFormat="1" ht="16.5" customHeight="1" x14ac:dyDescent="0.2">
      <c r="B263" s="135"/>
      <c r="C263" s="136" t="s">
        <v>628</v>
      </c>
      <c r="D263" s="136" t="s">
        <v>150</v>
      </c>
      <c r="E263" s="137" t="s">
        <v>629</v>
      </c>
      <c r="F263" s="138" t="s">
        <v>630</v>
      </c>
      <c r="G263" s="139" t="s">
        <v>186</v>
      </c>
      <c r="H263" s="140">
        <v>26.3</v>
      </c>
      <c r="I263" s="141"/>
      <c r="J263" s="142">
        <f t="shared" si="50"/>
        <v>0</v>
      </c>
      <c r="K263" s="143"/>
      <c r="L263" s="28"/>
      <c r="M263" s="144" t="s">
        <v>1</v>
      </c>
      <c r="N263" s="145" t="s">
        <v>37</v>
      </c>
      <c r="P263" s="146">
        <f t="shared" si="51"/>
        <v>0</v>
      </c>
      <c r="Q263" s="146">
        <v>1.2999999999999999E-4</v>
      </c>
      <c r="R263" s="146">
        <f t="shared" si="52"/>
        <v>3.4189999999999997E-3</v>
      </c>
      <c r="S263" s="146">
        <v>0</v>
      </c>
      <c r="T263" s="147">
        <f t="shared" si="53"/>
        <v>0</v>
      </c>
      <c r="AR263" s="148" t="s">
        <v>213</v>
      </c>
      <c r="AT263" s="148" t="s">
        <v>150</v>
      </c>
      <c r="AU263" s="148" t="s">
        <v>155</v>
      </c>
      <c r="AY263" s="13" t="s">
        <v>147</v>
      </c>
      <c r="BE263" s="149">
        <f t="shared" si="54"/>
        <v>0</v>
      </c>
      <c r="BF263" s="149">
        <f t="shared" si="55"/>
        <v>0</v>
      </c>
      <c r="BG263" s="149">
        <f t="shared" si="56"/>
        <v>0</v>
      </c>
      <c r="BH263" s="149">
        <f t="shared" si="57"/>
        <v>0</v>
      </c>
      <c r="BI263" s="149">
        <f t="shared" si="58"/>
        <v>0</v>
      </c>
      <c r="BJ263" s="13" t="s">
        <v>155</v>
      </c>
      <c r="BK263" s="149">
        <f t="shared" si="59"/>
        <v>0</v>
      </c>
      <c r="BL263" s="13" t="s">
        <v>213</v>
      </c>
      <c r="BM263" s="148" t="s">
        <v>631</v>
      </c>
    </row>
    <row r="264" spans="2:65" s="1" customFormat="1" ht="16.5" customHeight="1" x14ac:dyDescent="0.2">
      <c r="B264" s="135"/>
      <c r="C264" s="136" t="s">
        <v>632</v>
      </c>
      <c r="D264" s="136" t="s">
        <v>150</v>
      </c>
      <c r="E264" s="137" t="s">
        <v>633</v>
      </c>
      <c r="F264" s="138" t="s">
        <v>634</v>
      </c>
      <c r="G264" s="139" t="s">
        <v>186</v>
      </c>
      <c r="H264" s="140">
        <v>22.3</v>
      </c>
      <c r="I264" s="141"/>
      <c r="J264" s="142">
        <f t="shared" si="50"/>
        <v>0</v>
      </c>
      <c r="K264" s="143"/>
      <c r="L264" s="28"/>
      <c r="M264" s="144" t="s">
        <v>1</v>
      </c>
      <c r="N264" s="145" t="s">
        <v>37</v>
      </c>
      <c r="P264" s="146">
        <f t="shared" si="51"/>
        <v>0</v>
      </c>
      <c r="Q264" s="146">
        <v>8.0000000000000007E-5</v>
      </c>
      <c r="R264" s="146">
        <f t="shared" si="52"/>
        <v>1.7840000000000002E-3</v>
      </c>
      <c r="S264" s="146">
        <v>0</v>
      </c>
      <c r="T264" s="147">
        <f t="shared" si="53"/>
        <v>0</v>
      </c>
      <c r="AR264" s="148" t="s">
        <v>213</v>
      </c>
      <c r="AT264" s="148" t="s">
        <v>150</v>
      </c>
      <c r="AU264" s="148" t="s">
        <v>155</v>
      </c>
      <c r="AY264" s="13" t="s">
        <v>147</v>
      </c>
      <c r="BE264" s="149">
        <f t="shared" si="54"/>
        <v>0</v>
      </c>
      <c r="BF264" s="149">
        <f t="shared" si="55"/>
        <v>0</v>
      </c>
      <c r="BG264" s="149">
        <f t="shared" si="56"/>
        <v>0</v>
      </c>
      <c r="BH264" s="149">
        <f t="shared" si="57"/>
        <v>0</v>
      </c>
      <c r="BI264" s="149">
        <f t="shared" si="58"/>
        <v>0</v>
      </c>
      <c r="BJ264" s="13" t="s">
        <v>155</v>
      </c>
      <c r="BK264" s="149">
        <f t="shared" si="59"/>
        <v>0</v>
      </c>
      <c r="BL264" s="13" t="s">
        <v>213</v>
      </c>
      <c r="BM264" s="148" t="s">
        <v>635</v>
      </c>
    </row>
    <row r="265" spans="2:65" s="1" customFormat="1" ht="24.2" customHeight="1" x14ac:dyDescent="0.2">
      <c r="B265" s="135"/>
      <c r="C265" s="136" t="s">
        <v>636</v>
      </c>
      <c r="D265" s="136" t="s">
        <v>150</v>
      </c>
      <c r="E265" s="137" t="s">
        <v>637</v>
      </c>
      <c r="F265" s="138" t="s">
        <v>638</v>
      </c>
      <c r="G265" s="139" t="s">
        <v>420</v>
      </c>
      <c r="H265" s="161"/>
      <c r="I265" s="141"/>
      <c r="J265" s="142">
        <f t="shared" si="50"/>
        <v>0</v>
      </c>
      <c r="K265" s="143"/>
      <c r="L265" s="28"/>
      <c r="M265" s="144" t="s">
        <v>1</v>
      </c>
      <c r="N265" s="145" t="s">
        <v>37</v>
      </c>
      <c r="P265" s="146">
        <f t="shared" si="51"/>
        <v>0</v>
      </c>
      <c r="Q265" s="146">
        <v>0</v>
      </c>
      <c r="R265" s="146">
        <f t="shared" si="52"/>
        <v>0</v>
      </c>
      <c r="S265" s="146">
        <v>0</v>
      </c>
      <c r="T265" s="147">
        <f t="shared" si="53"/>
        <v>0</v>
      </c>
      <c r="AR265" s="148" t="s">
        <v>213</v>
      </c>
      <c r="AT265" s="148" t="s">
        <v>150</v>
      </c>
      <c r="AU265" s="148" t="s">
        <v>155</v>
      </c>
      <c r="AY265" s="13" t="s">
        <v>147</v>
      </c>
      <c r="BE265" s="149">
        <f t="shared" si="54"/>
        <v>0</v>
      </c>
      <c r="BF265" s="149">
        <f t="shared" si="55"/>
        <v>0</v>
      </c>
      <c r="BG265" s="149">
        <f t="shared" si="56"/>
        <v>0</v>
      </c>
      <c r="BH265" s="149">
        <f t="shared" si="57"/>
        <v>0</v>
      </c>
      <c r="BI265" s="149">
        <f t="shared" si="58"/>
        <v>0</v>
      </c>
      <c r="BJ265" s="13" t="s">
        <v>155</v>
      </c>
      <c r="BK265" s="149">
        <f t="shared" si="59"/>
        <v>0</v>
      </c>
      <c r="BL265" s="13" t="s">
        <v>213</v>
      </c>
      <c r="BM265" s="148" t="s">
        <v>639</v>
      </c>
    </row>
    <row r="266" spans="2:65" s="11" customFormat="1" ht="22.9" customHeight="1" x14ac:dyDescent="0.2">
      <c r="B266" s="123"/>
      <c r="D266" s="124" t="s">
        <v>70</v>
      </c>
      <c r="E266" s="133" t="s">
        <v>640</v>
      </c>
      <c r="F266" s="133" t="s">
        <v>641</v>
      </c>
      <c r="I266" s="126"/>
      <c r="J266" s="134">
        <f>BK266</f>
        <v>0</v>
      </c>
      <c r="L266" s="123"/>
      <c r="M266" s="128"/>
      <c r="P266" s="129">
        <f>SUM(P267:P270)</f>
        <v>0</v>
      </c>
      <c r="R266" s="129">
        <f>SUM(R267:R270)</f>
        <v>0.37588014000000003</v>
      </c>
      <c r="T266" s="130">
        <f>SUM(T267:T270)</f>
        <v>0</v>
      </c>
      <c r="AR266" s="124" t="s">
        <v>155</v>
      </c>
      <c r="AT266" s="131" t="s">
        <v>70</v>
      </c>
      <c r="AU266" s="131" t="s">
        <v>79</v>
      </c>
      <c r="AY266" s="124" t="s">
        <v>147</v>
      </c>
      <c r="BK266" s="132">
        <f>SUM(BK267:BK270)</f>
        <v>0</v>
      </c>
    </row>
    <row r="267" spans="2:65" s="1" customFormat="1" ht="33" customHeight="1" x14ac:dyDescent="0.2">
      <c r="B267" s="135"/>
      <c r="C267" s="136" t="s">
        <v>642</v>
      </c>
      <c r="D267" s="136" t="s">
        <v>150</v>
      </c>
      <c r="E267" s="137" t="s">
        <v>643</v>
      </c>
      <c r="F267" s="138" t="s">
        <v>644</v>
      </c>
      <c r="G267" s="139" t="s">
        <v>153</v>
      </c>
      <c r="H267" s="140">
        <v>16.87</v>
      </c>
      <c r="I267" s="141"/>
      <c r="J267" s="142">
        <f>ROUND(I267*H267,2)</f>
        <v>0</v>
      </c>
      <c r="K267" s="143"/>
      <c r="L267" s="28"/>
      <c r="M267" s="144" t="s">
        <v>1</v>
      </c>
      <c r="N267" s="145" t="s">
        <v>37</v>
      </c>
      <c r="P267" s="146">
        <f>O267*H267</f>
        <v>0</v>
      </c>
      <c r="Q267" s="146">
        <v>2.65E-3</v>
      </c>
      <c r="R267" s="146">
        <f>Q267*H267</f>
        <v>4.4705500000000002E-2</v>
      </c>
      <c r="S267" s="146">
        <v>0</v>
      </c>
      <c r="T267" s="147">
        <f>S267*H267</f>
        <v>0</v>
      </c>
      <c r="AR267" s="148" t="s">
        <v>213</v>
      </c>
      <c r="AT267" s="148" t="s">
        <v>150</v>
      </c>
      <c r="AU267" s="148" t="s">
        <v>155</v>
      </c>
      <c r="AY267" s="13" t="s">
        <v>147</v>
      </c>
      <c r="BE267" s="149">
        <f>IF(N267="základná",J267,0)</f>
        <v>0</v>
      </c>
      <c r="BF267" s="149">
        <f>IF(N267="znížená",J267,0)</f>
        <v>0</v>
      </c>
      <c r="BG267" s="149">
        <f>IF(N267="zákl. prenesená",J267,0)</f>
        <v>0</v>
      </c>
      <c r="BH267" s="149">
        <f>IF(N267="zníž. prenesená",J267,0)</f>
        <v>0</v>
      </c>
      <c r="BI267" s="149">
        <f>IF(N267="nulová",J267,0)</f>
        <v>0</v>
      </c>
      <c r="BJ267" s="13" t="s">
        <v>155</v>
      </c>
      <c r="BK267" s="149">
        <f>ROUND(I267*H267,2)</f>
        <v>0</v>
      </c>
      <c r="BL267" s="13" t="s">
        <v>213</v>
      </c>
      <c r="BM267" s="148" t="s">
        <v>645</v>
      </c>
    </row>
    <row r="268" spans="2:65" s="1" customFormat="1" ht="16.5" customHeight="1" x14ac:dyDescent="0.2">
      <c r="B268" s="135"/>
      <c r="C268" s="150" t="s">
        <v>646</v>
      </c>
      <c r="D268" s="150" t="s">
        <v>197</v>
      </c>
      <c r="E268" s="151" t="s">
        <v>647</v>
      </c>
      <c r="F268" s="152" t="s">
        <v>648</v>
      </c>
      <c r="G268" s="153" t="s">
        <v>153</v>
      </c>
      <c r="H268" s="154">
        <v>17.882000000000001</v>
      </c>
      <c r="I268" s="155"/>
      <c r="J268" s="156">
        <f>ROUND(I268*H268,2)</f>
        <v>0</v>
      </c>
      <c r="K268" s="157"/>
      <c r="L268" s="158"/>
      <c r="M268" s="159" t="s">
        <v>1</v>
      </c>
      <c r="N268" s="160" t="s">
        <v>37</v>
      </c>
      <c r="P268" s="146">
        <f>O268*H268</f>
        <v>0</v>
      </c>
      <c r="Q268" s="146">
        <v>1.8519999999999998E-2</v>
      </c>
      <c r="R268" s="146">
        <f>Q268*H268</f>
        <v>0.33117464000000002</v>
      </c>
      <c r="S268" s="146">
        <v>0</v>
      </c>
      <c r="T268" s="147">
        <f>S268*H268</f>
        <v>0</v>
      </c>
      <c r="AR268" s="148" t="s">
        <v>280</v>
      </c>
      <c r="AT268" s="148" t="s">
        <v>197</v>
      </c>
      <c r="AU268" s="148" t="s">
        <v>155</v>
      </c>
      <c r="AY268" s="13" t="s">
        <v>147</v>
      </c>
      <c r="BE268" s="149">
        <f>IF(N268="základná",J268,0)</f>
        <v>0</v>
      </c>
      <c r="BF268" s="149">
        <f>IF(N268="znížená",J268,0)</f>
        <v>0</v>
      </c>
      <c r="BG268" s="149">
        <f>IF(N268="zákl. prenesená",J268,0)</f>
        <v>0</v>
      </c>
      <c r="BH268" s="149">
        <f>IF(N268="zníž. prenesená",J268,0)</f>
        <v>0</v>
      </c>
      <c r="BI268" s="149">
        <f>IF(N268="nulová",J268,0)</f>
        <v>0</v>
      </c>
      <c r="BJ268" s="13" t="s">
        <v>155</v>
      </c>
      <c r="BK268" s="149">
        <f>ROUND(I268*H268,2)</f>
        <v>0</v>
      </c>
      <c r="BL268" s="13" t="s">
        <v>213</v>
      </c>
      <c r="BM268" s="148" t="s">
        <v>649</v>
      </c>
    </row>
    <row r="269" spans="2:65" s="1" customFormat="1" ht="24.2" customHeight="1" x14ac:dyDescent="0.2">
      <c r="B269" s="135"/>
      <c r="C269" s="136" t="s">
        <v>650</v>
      </c>
      <c r="D269" s="136" t="s">
        <v>150</v>
      </c>
      <c r="E269" s="137" t="s">
        <v>651</v>
      </c>
      <c r="F269" s="138" t="s">
        <v>652</v>
      </c>
      <c r="G269" s="139" t="s">
        <v>274</v>
      </c>
      <c r="H269" s="140">
        <v>7</v>
      </c>
      <c r="I269" s="141"/>
      <c r="J269" s="142">
        <f>ROUND(I269*H269,2)</f>
        <v>0</v>
      </c>
      <c r="K269" s="143"/>
      <c r="L269" s="28"/>
      <c r="M269" s="144" t="s">
        <v>1</v>
      </c>
      <c r="N269" s="145" t="s">
        <v>37</v>
      </c>
      <c r="P269" s="146">
        <f>O269*H269</f>
        <v>0</v>
      </c>
      <c r="Q269" s="146">
        <v>0</v>
      </c>
      <c r="R269" s="146">
        <f>Q269*H269</f>
        <v>0</v>
      </c>
      <c r="S269" s="146">
        <v>0</v>
      </c>
      <c r="T269" s="147">
        <f>S269*H269</f>
        <v>0</v>
      </c>
      <c r="AR269" s="148" t="s">
        <v>213</v>
      </c>
      <c r="AT269" s="148" t="s">
        <v>150</v>
      </c>
      <c r="AU269" s="148" t="s">
        <v>155</v>
      </c>
      <c r="AY269" s="13" t="s">
        <v>147</v>
      </c>
      <c r="BE269" s="149">
        <f>IF(N269="základná",J269,0)</f>
        <v>0</v>
      </c>
      <c r="BF269" s="149">
        <f>IF(N269="znížená",J269,0)</f>
        <v>0</v>
      </c>
      <c r="BG269" s="149">
        <f>IF(N269="zákl. prenesená",J269,0)</f>
        <v>0</v>
      </c>
      <c r="BH269" s="149">
        <f>IF(N269="zníž. prenesená",J269,0)</f>
        <v>0</v>
      </c>
      <c r="BI269" s="149">
        <f>IF(N269="nulová",J269,0)</f>
        <v>0</v>
      </c>
      <c r="BJ269" s="13" t="s">
        <v>155</v>
      </c>
      <c r="BK269" s="149">
        <f>ROUND(I269*H269,2)</f>
        <v>0</v>
      </c>
      <c r="BL269" s="13" t="s">
        <v>213</v>
      </c>
      <c r="BM269" s="148" t="s">
        <v>653</v>
      </c>
    </row>
    <row r="270" spans="2:65" s="1" customFormat="1" ht="24.2" customHeight="1" x14ac:dyDescent="0.2">
      <c r="B270" s="135"/>
      <c r="C270" s="136" t="s">
        <v>654</v>
      </c>
      <c r="D270" s="136" t="s">
        <v>150</v>
      </c>
      <c r="E270" s="137" t="s">
        <v>655</v>
      </c>
      <c r="F270" s="138" t="s">
        <v>656</v>
      </c>
      <c r="G270" s="139" t="s">
        <v>420</v>
      </c>
      <c r="H270" s="161"/>
      <c r="I270" s="141"/>
      <c r="J270" s="142">
        <f>ROUND(I270*H270,2)</f>
        <v>0</v>
      </c>
      <c r="K270" s="143"/>
      <c r="L270" s="28"/>
      <c r="M270" s="144" t="s">
        <v>1</v>
      </c>
      <c r="N270" s="145" t="s">
        <v>37</v>
      </c>
      <c r="P270" s="146">
        <f>O270*H270</f>
        <v>0</v>
      </c>
      <c r="Q270" s="146">
        <v>0</v>
      </c>
      <c r="R270" s="146">
        <f>Q270*H270</f>
        <v>0</v>
      </c>
      <c r="S270" s="146">
        <v>0</v>
      </c>
      <c r="T270" s="147">
        <f>S270*H270</f>
        <v>0</v>
      </c>
      <c r="AR270" s="148" t="s">
        <v>213</v>
      </c>
      <c r="AT270" s="148" t="s">
        <v>150</v>
      </c>
      <c r="AU270" s="148" t="s">
        <v>155</v>
      </c>
      <c r="AY270" s="13" t="s">
        <v>147</v>
      </c>
      <c r="BE270" s="149">
        <f>IF(N270="základná",J270,0)</f>
        <v>0</v>
      </c>
      <c r="BF270" s="149">
        <f>IF(N270="znížená",J270,0)</f>
        <v>0</v>
      </c>
      <c r="BG270" s="149">
        <f>IF(N270="zákl. prenesená",J270,0)</f>
        <v>0</v>
      </c>
      <c r="BH270" s="149">
        <f>IF(N270="zníž. prenesená",J270,0)</f>
        <v>0</v>
      </c>
      <c r="BI270" s="149">
        <f>IF(N270="nulová",J270,0)</f>
        <v>0</v>
      </c>
      <c r="BJ270" s="13" t="s">
        <v>155</v>
      </c>
      <c r="BK270" s="149">
        <f>ROUND(I270*H270,2)</f>
        <v>0</v>
      </c>
      <c r="BL270" s="13" t="s">
        <v>213</v>
      </c>
      <c r="BM270" s="148" t="s">
        <v>657</v>
      </c>
    </row>
    <row r="271" spans="2:65" s="11" customFormat="1" ht="22.9" customHeight="1" x14ac:dyDescent="0.2">
      <c r="B271" s="123"/>
      <c r="D271" s="124" t="s">
        <v>70</v>
      </c>
      <c r="E271" s="133" t="s">
        <v>658</v>
      </c>
      <c r="F271" s="133" t="s">
        <v>659</v>
      </c>
      <c r="I271" s="126"/>
      <c r="J271" s="134">
        <f>BK271</f>
        <v>0</v>
      </c>
      <c r="L271" s="123"/>
      <c r="M271" s="128"/>
      <c r="P271" s="129">
        <f>SUM(P272:P273)</f>
        <v>0</v>
      </c>
      <c r="R271" s="129">
        <f>SUM(R272:R273)</f>
        <v>1.7545872E-4</v>
      </c>
      <c r="T271" s="130">
        <f>SUM(T272:T273)</f>
        <v>0</v>
      </c>
      <c r="AR271" s="124" t="s">
        <v>155</v>
      </c>
      <c r="AT271" s="131" t="s">
        <v>70</v>
      </c>
      <c r="AU271" s="131" t="s">
        <v>79</v>
      </c>
      <c r="AY271" s="124" t="s">
        <v>147</v>
      </c>
      <c r="BK271" s="132">
        <f>SUM(BK272:BK273)</f>
        <v>0</v>
      </c>
    </row>
    <row r="272" spans="2:65" s="1" customFormat="1" ht="33" customHeight="1" x14ac:dyDescent="0.2">
      <c r="B272" s="135"/>
      <c r="C272" s="136" t="s">
        <v>660</v>
      </c>
      <c r="D272" s="136" t="s">
        <v>150</v>
      </c>
      <c r="E272" s="137" t="s">
        <v>661</v>
      </c>
      <c r="F272" s="138" t="s">
        <v>662</v>
      </c>
      <c r="G272" s="139" t="s">
        <v>153</v>
      </c>
      <c r="H272" s="140">
        <v>1.0580000000000001</v>
      </c>
      <c r="I272" s="141"/>
      <c r="J272" s="142">
        <f>ROUND(I272*H272,2)</f>
        <v>0</v>
      </c>
      <c r="K272" s="143"/>
      <c r="L272" s="28"/>
      <c r="M272" s="144" t="s">
        <v>1</v>
      </c>
      <c r="N272" s="145" t="s">
        <v>37</v>
      </c>
      <c r="P272" s="146">
        <f>O272*H272</f>
        <v>0</v>
      </c>
      <c r="Q272" s="146">
        <v>0</v>
      </c>
      <c r="R272" s="146">
        <f>Q272*H272</f>
        <v>0</v>
      </c>
      <c r="S272" s="146">
        <v>0</v>
      </c>
      <c r="T272" s="147">
        <f>S272*H272</f>
        <v>0</v>
      </c>
      <c r="AR272" s="148" t="s">
        <v>213</v>
      </c>
      <c r="AT272" s="148" t="s">
        <v>150</v>
      </c>
      <c r="AU272" s="148" t="s">
        <v>155</v>
      </c>
      <c r="AY272" s="13" t="s">
        <v>147</v>
      </c>
      <c r="BE272" s="149">
        <f>IF(N272="základná",J272,0)</f>
        <v>0</v>
      </c>
      <c r="BF272" s="149">
        <f>IF(N272="znížená",J272,0)</f>
        <v>0</v>
      </c>
      <c r="BG272" s="149">
        <f>IF(N272="zákl. prenesená",J272,0)</f>
        <v>0</v>
      </c>
      <c r="BH272" s="149">
        <f>IF(N272="zníž. prenesená",J272,0)</f>
        <v>0</v>
      </c>
      <c r="BI272" s="149">
        <f>IF(N272="nulová",J272,0)</f>
        <v>0</v>
      </c>
      <c r="BJ272" s="13" t="s">
        <v>155</v>
      </c>
      <c r="BK272" s="149">
        <f>ROUND(I272*H272,2)</f>
        <v>0</v>
      </c>
      <c r="BL272" s="13" t="s">
        <v>213</v>
      </c>
      <c r="BM272" s="148" t="s">
        <v>663</v>
      </c>
    </row>
    <row r="273" spans="2:65" s="1" customFormat="1" ht="37.9" customHeight="1" x14ac:dyDescent="0.2">
      <c r="B273" s="135"/>
      <c r="C273" s="136" t="s">
        <v>664</v>
      </c>
      <c r="D273" s="136" t="s">
        <v>150</v>
      </c>
      <c r="E273" s="137" t="s">
        <v>665</v>
      </c>
      <c r="F273" s="138" t="s">
        <v>666</v>
      </c>
      <c r="G273" s="139" t="s">
        <v>153</v>
      </c>
      <c r="H273" s="140">
        <v>1.0580000000000001</v>
      </c>
      <c r="I273" s="141"/>
      <c r="J273" s="142">
        <f>ROUND(I273*H273,2)</f>
        <v>0</v>
      </c>
      <c r="K273" s="143"/>
      <c r="L273" s="28"/>
      <c r="M273" s="144" t="s">
        <v>1</v>
      </c>
      <c r="N273" s="145" t="s">
        <v>37</v>
      </c>
      <c r="P273" s="146">
        <f>O273*H273</f>
        <v>0</v>
      </c>
      <c r="Q273" s="146">
        <v>1.6584E-4</v>
      </c>
      <c r="R273" s="146">
        <f>Q273*H273</f>
        <v>1.7545872E-4</v>
      </c>
      <c r="S273" s="146">
        <v>0</v>
      </c>
      <c r="T273" s="147">
        <f>S273*H273</f>
        <v>0</v>
      </c>
      <c r="AR273" s="148" t="s">
        <v>213</v>
      </c>
      <c r="AT273" s="148" t="s">
        <v>150</v>
      </c>
      <c r="AU273" s="148" t="s">
        <v>155</v>
      </c>
      <c r="AY273" s="13" t="s">
        <v>147</v>
      </c>
      <c r="BE273" s="149">
        <f>IF(N273="základná",J273,0)</f>
        <v>0</v>
      </c>
      <c r="BF273" s="149">
        <f>IF(N273="znížená",J273,0)</f>
        <v>0</v>
      </c>
      <c r="BG273" s="149">
        <f>IF(N273="zákl. prenesená",J273,0)</f>
        <v>0</v>
      </c>
      <c r="BH273" s="149">
        <f>IF(N273="zníž. prenesená",J273,0)</f>
        <v>0</v>
      </c>
      <c r="BI273" s="149">
        <f>IF(N273="nulová",J273,0)</f>
        <v>0</v>
      </c>
      <c r="BJ273" s="13" t="s">
        <v>155</v>
      </c>
      <c r="BK273" s="149">
        <f>ROUND(I273*H273,2)</f>
        <v>0</v>
      </c>
      <c r="BL273" s="13" t="s">
        <v>213</v>
      </c>
      <c r="BM273" s="148" t="s">
        <v>667</v>
      </c>
    </row>
    <row r="274" spans="2:65" s="11" customFormat="1" ht="22.9" customHeight="1" x14ac:dyDescent="0.2">
      <c r="B274" s="123"/>
      <c r="D274" s="124" t="s">
        <v>70</v>
      </c>
      <c r="E274" s="133" t="s">
        <v>668</v>
      </c>
      <c r="F274" s="133" t="s">
        <v>669</v>
      </c>
      <c r="I274" s="126"/>
      <c r="J274" s="134">
        <f>BK274</f>
        <v>0</v>
      </c>
      <c r="L274" s="123"/>
      <c r="M274" s="128"/>
      <c r="P274" s="129">
        <f>SUM(P275:P284)</f>
        <v>0</v>
      </c>
      <c r="R274" s="129">
        <f>SUM(R275:R284)</f>
        <v>1.6609600920000002E-2</v>
      </c>
      <c r="T274" s="130">
        <f>SUM(T275:T284)</f>
        <v>5.0450999999999994E-3</v>
      </c>
      <c r="AR274" s="124" t="s">
        <v>155</v>
      </c>
      <c r="AT274" s="131" t="s">
        <v>70</v>
      </c>
      <c r="AU274" s="131" t="s">
        <v>79</v>
      </c>
      <c r="AY274" s="124" t="s">
        <v>147</v>
      </c>
      <c r="BK274" s="132">
        <f>SUM(BK275:BK284)</f>
        <v>0</v>
      </c>
    </row>
    <row r="275" spans="2:65" s="1" customFormat="1" ht="24.2" customHeight="1" x14ac:dyDescent="0.2">
      <c r="B275" s="135"/>
      <c r="C275" s="136" t="s">
        <v>670</v>
      </c>
      <c r="D275" s="136" t="s">
        <v>150</v>
      </c>
      <c r="E275" s="137" t="s">
        <v>671</v>
      </c>
      <c r="F275" s="138" t="s">
        <v>672</v>
      </c>
      <c r="G275" s="139" t="s">
        <v>153</v>
      </c>
      <c r="H275" s="140">
        <v>16.817</v>
      </c>
      <c r="I275" s="141"/>
      <c r="J275" s="142">
        <f t="shared" ref="J275:J284" si="60">ROUND(I275*H275,2)</f>
        <v>0</v>
      </c>
      <c r="K275" s="143"/>
      <c r="L275" s="28"/>
      <c r="M275" s="144" t="s">
        <v>1</v>
      </c>
      <c r="N275" s="145" t="s">
        <v>37</v>
      </c>
      <c r="P275" s="146">
        <f t="shared" ref="P275:P284" si="61">O275*H275</f>
        <v>0</v>
      </c>
      <c r="Q275" s="146">
        <v>0</v>
      </c>
      <c r="R275" s="146">
        <f t="shared" ref="R275:R284" si="62">Q275*H275</f>
        <v>0</v>
      </c>
      <c r="S275" s="146">
        <v>2.9999999999999997E-4</v>
      </c>
      <c r="T275" s="147">
        <f t="shared" ref="T275:T284" si="63">S275*H275</f>
        <v>5.0450999999999994E-3</v>
      </c>
      <c r="AR275" s="148" t="s">
        <v>213</v>
      </c>
      <c r="AT275" s="148" t="s">
        <v>150</v>
      </c>
      <c r="AU275" s="148" t="s">
        <v>155</v>
      </c>
      <c r="AY275" s="13" t="s">
        <v>147</v>
      </c>
      <c r="BE275" s="149">
        <f t="shared" ref="BE275:BE284" si="64">IF(N275="základná",J275,0)</f>
        <v>0</v>
      </c>
      <c r="BF275" s="149">
        <f t="shared" ref="BF275:BF284" si="65">IF(N275="znížená",J275,0)</f>
        <v>0</v>
      </c>
      <c r="BG275" s="149">
        <f t="shared" ref="BG275:BG284" si="66">IF(N275="zákl. prenesená",J275,0)</f>
        <v>0</v>
      </c>
      <c r="BH275" s="149">
        <f t="shared" ref="BH275:BH284" si="67">IF(N275="zníž. prenesená",J275,0)</f>
        <v>0</v>
      </c>
      <c r="BI275" s="149">
        <f t="shared" ref="BI275:BI284" si="68">IF(N275="nulová",J275,0)</f>
        <v>0</v>
      </c>
      <c r="BJ275" s="13" t="s">
        <v>155</v>
      </c>
      <c r="BK275" s="149">
        <f t="shared" ref="BK275:BK284" si="69">ROUND(I275*H275,2)</f>
        <v>0</v>
      </c>
      <c r="BL275" s="13" t="s">
        <v>213</v>
      </c>
      <c r="BM275" s="148" t="s">
        <v>673</v>
      </c>
    </row>
    <row r="276" spans="2:65" s="1" customFormat="1" ht="21.75" customHeight="1" x14ac:dyDescent="0.2">
      <c r="B276" s="135"/>
      <c r="C276" s="136" t="s">
        <v>674</v>
      </c>
      <c r="D276" s="136" t="s">
        <v>150</v>
      </c>
      <c r="E276" s="137" t="s">
        <v>675</v>
      </c>
      <c r="F276" s="138" t="s">
        <v>676</v>
      </c>
      <c r="G276" s="139" t="s">
        <v>274</v>
      </c>
      <c r="H276" s="140">
        <v>1</v>
      </c>
      <c r="I276" s="141"/>
      <c r="J276" s="142">
        <f t="shared" si="60"/>
        <v>0</v>
      </c>
      <c r="K276" s="143"/>
      <c r="L276" s="28"/>
      <c r="M276" s="144" t="s">
        <v>1</v>
      </c>
      <c r="N276" s="145" t="s">
        <v>37</v>
      </c>
      <c r="P276" s="146">
        <f t="shared" si="61"/>
        <v>0</v>
      </c>
      <c r="Q276" s="146">
        <v>7.8000000000000005E-7</v>
      </c>
      <c r="R276" s="146">
        <f t="shared" si="62"/>
        <v>7.8000000000000005E-7</v>
      </c>
      <c r="S276" s="146">
        <v>0</v>
      </c>
      <c r="T276" s="147">
        <f t="shared" si="63"/>
        <v>0</v>
      </c>
      <c r="AR276" s="148" t="s">
        <v>213</v>
      </c>
      <c r="AT276" s="148" t="s">
        <v>150</v>
      </c>
      <c r="AU276" s="148" t="s">
        <v>155</v>
      </c>
      <c r="AY276" s="13" t="s">
        <v>147</v>
      </c>
      <c r="BE276" s="149">
        <f t="shared" si="64"/>
        <v>0</v>
      </c>
      <c r="BF276" s="149">
        <f t="shared" si="65"/>
        <v>0</v>
      </c>
      <c r="BG276" s="149">
        <f t="shared" si="66"/>
        <v>0</v>
      </c>
      <c r="BH276" s="149">
        <f t="shared" si="67"/>
        <v>0</v>
      </c>
      <c r="BI276" s="149">
        <f t="shared" si="68"/>
        <v>0</v>
      </c>
      <c r="BJ276" s="13" t="s">
        <v>155</v>
      </c>
      <c r="BK276" s="149">
        <f t="shared" si="69"/>
        <v>0</v>
      </c>
      <c r="BL276" s="13" t="s">
        <v>213</v>
      </c>
      <c r="BM276" s="148" t="s">
        <v>677</v>
      </c>
    </row>
    <row r="277" spans="2:65" s="1" customFormat="1" ht="24.2" customHeight="1" x14ac:dyDescent="0.2">
      <c r="B277" s="135"/>
      <c r="C277" s="136" t="s">
        <v>678</v>
      </c>
      <c r="D277" s="136" t="s">
        <v>150</v>
      </c>
      <c r="E277" s="137" t="s">
        <v>679</v>
      </c>
      <c r="F277" s="138" t="s">
        <v>680</v>
      </c>
      <c r="G277" s="139" t="s">
        <v>186</v>
      </c>
      <c r="H277" s="140">
        <v>8.6999999999999993</v>
      </c>
      <c r="I277" s="141"/>
      <c r="J277" s="142">
        <f t="shared" si="60"/>
        <v>0</v>
      </c>
      <c r="K277" s="143"/>
      <c r="L277" s="28"/>
      <c r="M277" s="144" t="s">
        <v>1</v>
      </c>
      <c r="N277" s="145" t="s">
        <v>37</v>
      </c>
      <c r="P277" s="146">
        <f t="shared" si="61"/>
        <v>0</v>
      </c>
      <c r="Q277" s="146">
        <v>0</v>
      </c>
      <c r="R277" s="146">
        <f t="shared" si="62"/>
        <v>0</v>
      </c>
      <c r="S277" s="146">
        <v>0</v>
      </c>
      <c r="T277" s="147">
        <f t="shared" si="63"/>
        <v>0</v>
      </c>
      <c r="AR277" s="148" t="s">
        <v>213</v>
      </c>
      <c r="AT277" s="148" t="s">
        <v>150</v>
      </c>
      <c r="AU277" s="148" t="s">
        <v>155</v>
      </c>
      <c r="AY277" s="13" t="s">
        <v>147</v>
      </c>
      <c r="BE277" s="149">
        <f t="shared" si="64"/>
        <v>0</v>
      </c>
      <c r="BF277" s="149">
        <f t="shared" si="65"/>
        <v>0</v>
      </c>
      <c r="BG277" s="149">
        <f t="shared" si="66"/>
        <v>0</v>
      </c>
      <c r="BH277" s="149">
        <f t="shared" si="67"/>
        <v>0</v>
      </c>
      <c r="BI277" s="149">
        <f t="shared" si="68"/>
        <v>0</v>
      </c>
      <c r="BJ277" s="13" t="s">
        <v>155</v>
      </c>
      <c r="BK277" s="149">
        <f t="shared" si="69"/>
        <v>0</v>
      </c>
      <c r="BL277" s="13" t="s">
        <v>213</v>
      </c>
      <c r="BM277" s="148" t="s">
        <v>681</v>
      </c>
    </row>
    <row r="278" spans="2:65" s="1" customFormat="1" ht="24.2" customHeight="1" x14ac:dyDescent="0.2">
      <c r="B278" s="135"/>
      <c r="C278" s="136" t="s">
        <v>682</v>
      </c>
      <c r="D278" s="136" t="s">
        <v>150</v>
      </c>
      <c r="E278" s="137" t="s">
        <v>683</v>
      </c>
      <c r="F278" s="138" t="s">
        <v>684</v>
      </c>
      <c r="G278" s="139" t="s">
        <v>153</v>
      </c>
      <c r="H278" s="140">
        <v>17.087</v>
      </c>
      <c r="I278" s="141"/>
      <c r="J278" s="142">
        <f t="shared" si="60"/>
        <v>0</v>
      </c>
      <c r="K278" s="143"/>
      <c r="L278" s="28"/>
      <c r="M278" s="144" t="s">
        <v>1</v>
      </c>
      <c r="N278" s="145" t="s">
        <v>37</v>
      </c>
      <c r="P278" s="146">
        <f t="shared" si="61"/>
        <v>0</v>
      </c>
      <c r="Q278" s="146">
        <v>1.2999999999999999E-4</v>
      </c>
      <c r="R278" s="146">
        <f t="shared" si="62"/>
        <v>2.2213099999999998E-3</v>
      </c>
      <c r="S278" s="146">
        <v>0</v>
      </c>
      <c r="T278" s="147">
        <f t="shared" si="63"/>
        <v>0</v>
      </c>
      <c r="AR278" s="148" t="s">
        <v>213</v>
      </c>
      <c r="AT278" s="148" t="s">
        <v>150</v>
      </c>
      <c r="AU278" s="148" t="s">
        <v>155</v>
      </c>
      <c r="AY278" s="13" t="s">
        <v>147</v>
      </c>
      <c r="BE278" s="149">
        <f t="shared" si="64"/>
        <v>0</v>
      </c>
      <c r="BF278" s="149">
        <f t="shared" si="65"/>
        <v>0</v>
      </c>
      <c r="BG278" s="149">
        <f t="shared" si="66"/>
        <v>0</v>
      </c>
      <c r="BH278" s="149">
        <f t="shared" si="67"/>
        <v>0</v>
      </c>
      <c r="BI278" s="149">
        <f t="shared" si="68"/>
        <v>0</v>
      </c>
      <c r="BJ278" s="13" t="s">
        <v>155</v>
      </c>
      <c r="BK278" s="149">
        <f t="shared" si="69"/>
        <v>0</v>
      </c>
      <c r="BL278" s="13" t="s">
        <v>213</v>
      </c>
      <c r="BM278" s="148" t="s">
        <v>685</v>
      </c>
    </row>
    <row r="279" spans="2:65" s="1" customFormat="1" ht="24.2" customHeight="1" x14ac:dyDescent="0.2">
      <c r="B279" s="135"/>
      <c r="C279" s="136" t="s">
        <v>686</v>
      </c>
      <c r="D279" s="136" t="s">
        <v>150</v>
      </c>
      <c r="E279" s="137" t="s">
        <v>687</v>
      </c>
      <c r="F279" s="138" t="s">
        <v>688</v>
      </c>
      <c r="G279" s="139" t="s">
        <v>153</v>
      </c>
      <c r="H279" s="140">
        <v>17.087</v>
      </c>
      <c r="I279" s="141"/>
      <c r="J279" s="142">
        <f t="shared" si="60"/>
        <v>0</v>
      </c>
      <c r="K279" s="143"/>
      <c r="L279" s="28"/>
      <c r="M279" s="144" t="s">
        <v>1</v>
      </c>
      <c r="N279" s="145" t="s">
        <v>37</v>
      </c>
      <c r="P279" s="146">
        <f t="shared" si="61"/>
        <v>0</v>
      </c>
      <c r="Q279" s="146">
        <v>0</v>
      </c>
      <c r="R279" s="146">
        <f t="shared" si="62"/>
        <v>0</v>
      </c>
      <c r="S279" s="146">
        <v>0</v>
      </c>
      <c r="T279" s="147">
        <f t="shared" si="63"/>
        <v>0</v>
      </c>
      <c r="AR279" s="148" t="s">
        <v>213</v>
      </c>
      <c r="AT279" s="148" t="s">
        <v>150</v>
      </c>
      <c r="AU279" s="148" t="s">
        <v>155</v>
      </c>
      <c r="AY279" s="13" t="s">
        <v>147</v>
      </c>
      <c r="BE279" s="149">
        <f t="shared" si="64"/>
        <v>0</v>
      </c>
      <c r="BF279" s="149">
        <f t="shared" si="65"/>
        <v>0</v>
      </c>
      <c r="BG279" s="149">
        <f t="shared" si="66"/>
        <v>0</v>
      </c>
      <c r="BH279" s="149">
        <f t="shared" si="67"/>
        <v>0</v>
      </c>
      <c r="BI279" s="149">
        <f t="shared" si="68"/>
        <v>0</v>
      </c>
      <c r="BJ279" s="13" t="s">
        <v>155</v>
      </c>
      <c r="BK279" s="149">
        <f t="shared" si="69"/>
        <v>0</v>
      </c>
      <c r="BL279" s="13" t="s">
        <v>213</v>
      </c>
      <c r="BM279" s="148" t="s">
        <v>689</v>
      </c>
    </row>
    <row r="280" spans="2:65" s="1" customFormat="1" ht="24.2" customHeight="1" x14ac:dyDescent="0.2">
      <c r="B280" s="135"/>
      <c r="C280" s="136" t="s">
        <v>690</v>
      </c>
      <c r="D280" s="136" t="s">
        <v>150</v>
      </c>
      <c r="E280" s="137" t="s">
        <v>691</v>
      </c>
      <c r="F280" s="138" t="s">
        <v>692</v>
      </c>
      <c r="G280" s="139" t="s">
        <v>153</v>
      </c>
      <c r="H280" s="140">
        <v>17.087</v>
      </c>
      <c r="I280" s="141"/>
      <c r="J280" s="142">
        <f t="shared" si="60"/>
        <v>0</v>
      </c>
      <c r="K280" s="143"/>
      <c r="L280" s="28"/>
      <c r="M280" s="144" t="s">
        <v>1</v>
      </c>
      <c r="N280" s="145" t="s">
        <v>37</v>
      </c>
      <c r="P280" s="146">
        <f t="shared" si="61"/>
        <v>0</v>
      </c>
      <c r="Q280" s="146">
        <v>3.116E-5</v>
      </c>
      <c r="R280" s="146">
        <f t="shared" si="62"/>
        <v>5.3243091999999998E-4</v>
      </c>
      <c r="S280" s="146">
        <v>0</v>
      </c>
      <c r="T280" s="147">
        <f t="shared" si="63"/>
        <v>0</v>
      </c>
      <c r="AR280" s="148" t="s">
        <v>213</v>
      </c>
      <c r="AT280" s="148" t="s">
        <v>150</v>
      </c>
      <c r="AU280" s="148" t="s">
        <v>155</v>
      </c>
      <c r="AY280" s="13" t="s">
        <v>147</v>
      </c>
      <c r="BE280" s="149">
        <f t="shared" si="64"/>
        <v>0</v>
      </c>
      <c r="BF280" s="149">
        <f t="shared" si="65"/>
        <v>0</v>
      </c>
      <c r="BG280" s="149">
        <f t="shared" si="66"/>
        <v>0</v>
      </c>
      <c r="BH280" s="149">
        <f t="shared" si="67"/>
        <v>0</v>
      </c>
      <c r="BI280" s="149">
        <f t="shared" si="68"/>
        <v>0</v>
      </c>
      <c r="BJ280" s="13" t="s">
        <v>155</v>
      </c>
      <c r="BK280" s="149">
        <f t="shared" si="69"/>
        <v>0</v>
      </c>
      <c r="BL280" s="13" t="s">
        <v>213</v>
      </c>
      <c r="BM280" s="148" t="s">
        <v>693</v>
      </c>
    </row>
    <row r="281" spans="2:65" s="1" customFormat="1" ht="24.2" customHeight="1" x14ac:dyDescent="0.2">
      <c r="B281" s="135"/>
      <c r="C281" s="136" t="s">
        <v>694</v>
      </c>
      <c r="D281" s="136" t="s">
        <v>150</v>
      </c>
      <c r="E281" s="137" t="s">
        <v>695</v>
      </c>
      <c r="F281" s="138" t="s">
        <v>696</v>
      </c>
      <c r="G281" s="139" t="s">
        <v>153</v>
      </c>
      <c r="H281" s="140">
        <v>20.204999999999998</v>
      </c>
      <c r="I281" s="141"/>
      <c r="J281" s="142">
        <f t="shared" si="60"/>
        <v>0</v>
      </c>
      <c r="K281" s="143"/>
      <c r="L281" s="28"/>
      <c r="M281" s="144" t="s">
        <v>1</v>
      </c>
      <c r="N281" s="145" t="s">
        <v>37</v>
      </c>
      <c r="P281" s="146">
        <f t="shared" si="61"/>
        <v>0</v>
      </c>
      <c r="Q281" s="146">
        <v>1.6000000000000001E-4</v>
      </c>
      <c r="R281" s="146">
        <f t="shared" si="62"/>
        <v>3.2328000000000001E-3</v>
      </c>
      <c r="S281" s="146">
        <v>0</v>
      </c>
      <c r="T281" s="147">
        <f t="shared" si="63"/>
        <v>0</v>
      </c>
      <c r="AR281" s="148" t="s">
        <v>213</v>
      </c>
      <c r="AT281" s="148" t="s">
        <v>150</v>
      </c>
      <c r="AU281" s="148" t="s">
        <v>155</v>
      </c>
      <c r="AY281" s="13" t="s">
        <v>147</v>
      </c>
      <c r="BE281" s="149">
        <f t="shared" si="64"/>
        <v>0</v>
      </c>
      <c r="BF281" s="149">
        <f t="shared" si="65"/>
        <v>0</v>
      </c>
      <c r="BG281" s="149">
        <f t="shared" si="66"/>
        <v>0</v>
      </c>
      <c r="BH281" s="149">
        <f t="shared" si="67"/>
        <v>0</v>
      </c>
      <c r="BI281" s="149">
        <f t="shared" si="68"/>
        <v>0</v>
      </c>
      <c r="BJ281" s="13" t="s">
        <v>155</v>
      </c>
      <c r="BK281" s="149">
        <f t="shared" si="69"/>
        <v>0</v>
      </c>
      <c r="BL281" s="13" t="s">
        <v>213</v>
      </c>
      <c r="BM281" s="148" t="s">
        <v>697</v>
      </c>
    </row>
    <row r="282" spans="2:65" s="1" customFormat="1" ht="24.2" customHeight="1" x14ac:dyDescent="0.2">
      <c r="B282" s="135"/>
      <c r="C282" s="136" t="s">
        <v>698</v>
      </c>
      <c r="D282" s="136" t="s">
        <v>150</v>
      </c>
      <c r="E282" s="137" t="s">
        <v>699</v>
      </c>
      <c r="F282" s="138" t="s">
        <v>700</v>
      </c>
      <c r="G282" s="139" t="s">
        <v>153</v>
      </c>
      <c r="H282" s="140">
        <v>10.78</v>
      </c>
      <c r="I282" s="141"/>
      <c r="J282" s="142">
        <f t="shared" si="60"/>
        <v>0</v>
      </c>
      <c r="K282" s="143"/>
      <c r="L282" s="28"/>
      <c r="M282" s="144" t="s">
        <v>1</v>
      </c>
      <c r="N282" s="145" t="s">
        <v>37</v>
      </c>
      <c r="P282" s="146">
        <f t="shared" si="61"/>
        <v>0</v>
      </c>
      <c r="Q282" s="146">
        <v>2.0000000000000001E-4</v>
      </c>
      <c r="R282" s="146">
        <f t="shared" si="62"/>
        <v>2.1559999999999999E-3</v>
      </c>
      <c r="S282" s="146">
        <v>0</v>
      </c>
      <c r="T282" s="147">
        <f t="shared" si="63"/>
        <v>0</v>
      </c>
      <c r="AR282" s="148" t="s">
        <v>213</v>
      </c>
      <c r="AT282" s="148" t="s">
        <v>150</v>
      </c>
      <c r="AU282" s="148" t="s">
        <v>155</v>
      </c>
      <c r="AY282" s="13" t="s">
        <v>147</v>
      </c>
      <c r="BE282" s="149">
        <f t="shared" si="64"/>
        <v>0</v>
      </c>
      <c r="BF282" s="149">
        <f t="shared" si="65"/>
        <v>0</v>
      </c>
      <c r="BG282" s="149">
        <f t="shared" si="66"/>
        <v>0</v>
      </c>
      <c r="BH282" s="149">
        <f t="shared" si="67"/>
        <v>0</v>
      </c>
      <c r="BI282" s="149">
        <f t="shared" si="68"/>
        <v>0</v>
      </c>
      <c r="BJ282" s="13" t="s">
        <v>155</v>
      </c>
      <c r="BK282" s="149">
        <f t="shared" si="69"/>
        <v>0</v>
      </c>
      <c r="BL282" s="13" t="s">
        <v>213</v>
      </c>
      <c r="BM282" s="148" t="s">
        <v>701</v>
      </c>
    </row>
    <row r="283" spans="2:65" s="1" customFormat="1" ht="24.2" customHeight="1" x14ac:dyDescent="0.2">
      <c r="B283" s="135"/>
      <c r="C283" s="136" t="s">
        <v>702</v>
      </c>
      <c r="D283" s="136" t="s">
        <v>150</v>
      </c>
      <c r="E283" s="137" t="s">
        <v>703</v>
      </c>
      <c r="F283" s="138" t="s">
        <v>704</v>
      </c>
      <c r="G283" s="139" t="s">
        <v>186</v>
      </c>
      <c r="H283" s="140">
        <v>10</v>
      </c>
      <c r="I283" s="141"/>
      <c r="J283" s="142">
        <f t="shared" si="60"/>
        <v>0</v>
      </c>
      <c r="K283" s="143"/>
      <c r="L283" s="28"/>
      <c r="M283" s="144" t="s">
        <v>1</v>
      </c>
      <c r="N283" s="145" t="s">
        <v>37</v>
      </c>
      <c r="P283" s="146">
        <f t="shared" si="61"/>
        <v>0</v>
      </c>
      <c r="Q283" s="146">
        <v>9.48E-5</v>
      </c>
      <c r="R283" s="146">
        <f t="shared" si="62"/>
        <v>9.4800000000000006E-4</v>
      </c>
      <c r="S283" s="146">
        <v>0</v>
      </c>
      <c r="T283" s="147">
        <f t="shared" si="63"/>
        <v>0</v>
      </c>
      <c r="AR283" s="148" t="s">
        <v>213</v>
      </c>
      <c r="AT283" s="148" t="s">
        <v>150</v>
      </c>
      <c r="AU283" s="148" t="s">
        <v>155</v>
      </c>
      <c r="AY283" s="13" t="s">
        <v>147</v>
      </c>
      <c r="BE283" s="149">
        <f t="shared" si="64"/>
        <v>0</v>
      </c>
      <c r="BF283" s="149">
        <f t="shared" si="65"/>
        <v>0</v>
      </c>
      <c r="BG283" s="149">
        <f t="shared" si="66"/>
        <v>0</v>
      </c>
      <c r="BH283" s="149">
        <f t="shared" si="67"/>
        <v>0</v>
      </c>
      <c r="BI283" s="149">
        <f t="shared" si="68"/>
        <v>0</v>
      </c>
      <c r="BJ283" s="13" t="s">
        <v>155</v>
      </c>
      <c r="BK283" s="149">
        <f t="shared" si="69"/>
        <v>0</v>
      </c>
      <c r="BL283" s="13" t="s">
        <v>213</v>
      </c>
      <c r="BM283" s="148" t="s">
        <v>705</v>
      </c>
    </row>
    <row r="284" spans="2:65" s="1" customFormat="1" ht="44.25" customHeight="1" x14ac:dyDescent="0.2">
      <c r="B284" s="135"/>
      <c r="C284" s="136" t="s">
        <v>706</v>
      </c>
      <c r="D284" s="136" t="s">
        <v>150</v>
      </c>
      <c r="E284" s="137" t="s">
        <v>707</v>
      </c>
      <c r="F284" s="138" t="s">
        <v>708</v>
      </c>
      <c r="G284" s="139" t="s">
        <v>153</v>
      </c>
      <c r="H284" s="140">
        <v>17.087</v>
      </c>
      <c r="I284" s="141"/>
      <c r="J284" s="142">
        <f t="shared" si="60"/>
        <v>0</v>
      </c>
      <c r="K284" s="143"/>
      <c r="L284" s="28"/>
      <c r="M284" s="144" t="s">
        <v>1</v>
      </c>
      <c r="N284" s="145" t="s">
        <v>37</v>
      </c>
      <c r="P284" s="146">
        <f t="shared" si="61"/>
        <v>0</v>
      </c>
      <c r="Q284" s="146">
        <v>4.4000000000000002E-4</v>
      </c>
      <c r="R284" s="146">
        <f t="shared" si="62"/>
        <v>7.5182800000000004E-3</v>
      </c>
      <c r="S284" s="146">
        <v>0</v>
      </c>
      <c r="T284" s="147">
        <f t="shared" si="63"/>
        <v>0</v>
      </c>
      <c r="AR284" s="148" t="s">
        <v>213</v>
      </c>
      <c r="AT284" s="148" t="s">
        <v>150</v>
      </c>
      <c r="AU284" s="148" t="s">
        <v>155</v>
      </c>
      <c r="AY284" s="13" t="s">
        <v>147</v>
      </c>
      <c r="BE284" s="149">
        <f t="shared" si="64"/>
        <v>0</v>
      </c>
      <c r="BF284" s="149">
        <f t="shared" si="65"/>
        <v>0</v>
      </c>
      <c r="BG284" s="149">
        <f t="shared" si="66"/>
        <v>0</v>
      </c>
      <c r="BH284" s="149">
        <f t="shared" si="67"/>
        <v>0</v>
      </c>
      <c r="BI284" s="149">
        <f t="shared" si="68"/>
        <v>0</v>
      </c>
      <c r="BJ284" s="13" t="s">
        <v>155</v>
      </c>
      <c r="BK284" s="149">
        <f t="shared" si="69"/>
        <v>0</v>
      </c>
      <c r="BL284" s="13" t="s">
        <v>213</v>
      </c>
      <c r="BM284" s="148" t="s">
        <v>709</v>
      </c>
    </row>
    <row r="285" spans="2:65" s="11" customFormat="1" ht="25.9" customHeight="1" x14ac:dyDescent="0.2">
      <c r="B285" s="123"/>
      <c r="D285" s="124" t="s">
        <v>70</v>
      </c>
      <c r="E285" s="125" t="s">
        <v>197</v>
      </c>
      <c r="F285" s="125" t="s">
        <v>710</v>
      </c>
      <c r="I285" s="126"/>
      <c r="J285" s="127">
        <f>BK285</f>
        <v>0</v>
      </c>
      <c r="L285" s="123"/>
      <c r="M285" s="128"/>
      <c r="P285" s="129">
        <f>P286</f>
        <v>0</v>
      </c>
      <c r="R285" s="129">
        <f>R286</f>
        <v>0</v>
      </c>
      <c r="T285" s="130">
        <f>T286</f>
        <v>0</v>
      </c>
      <c r="AR285" s="124" t="s">
        <v>148</v>
      </c>
      <c r="AT285" s="131" t="s">
        <v>70</v>
      </c>
      <c r="AU285" s="131" t="s">
        <v>71</v>
      </c>
      <c r="AY285" s="124" t="s">
        <v>147</v>
      </c>
      <c r="BK285" s="132">
        <f>BK286</f>
        <v>0</v>
      </c>
    </row>
    <row r="286" spans="2:65" s="11" customFormat="1" ht="22.9" customHeight="1" x14ac:dyDescent="0.2">
      <c r="B286" s="123"/>
      <c r="D286" s="124" t="s">
        <v>70</v>
      </c>
      <c r="E286" s="133" t="s">
        <v>711</v>
      </c>
      <c r="F286" s="133" t="s">
        <v>712</v>
      </c>
      <c r="I286" s="126"/>
      <c r="J286" s="134">
        <f>BK286</f>
        <v>0</v>
      </c>
      <c r="L286" s="123"/>
      <c r="M286" s="128"/>
      <c r="P286" s="129">
        <f>SUM(P287:P289)</f>
        <v>0</v>
      </c>
      <c r="R286" s="129">
        <f>SUM(R287:R289)</f>
        <v>0</v>
      </c>
      <c r="T286" s="130">
        <f>SUM(T287:T289)</f>
        <v>0</v>
      </c>
      <c r="AR286" s="124" t="s">
        <v>148</v>
      </c>
      <c r="AT286" s="131" t="s">
        <v>70</v>
      </c>
      <c r="AU286" s="131" t="s">
        <v>79</v>
      </c>
      <c r="AY286" s="124" t="s">
        <v>147</v>
      </c>
      <c r="BK286" s="132">
        <f>SUM(BK287:BK289)</f>
        <v>0</v>
      </c>
    </row>
    <row r="287" spans="2:65" s="1" customFormat="1" ht="16.5" customHeight="1" x14ac:dyDescent="0.2">
      <c r="B287" s="135"/>
      <c r="C287" s="136" t="s">
        <v>713</v>
      </c>
      <c r="D287" s="136" t="s">
        <v>150</v>
      </c>
      <c r="E287" s="137" t="s">
        <v>714</v>
      </c>
      <c r="F287" s="138" t="s">
        <v>715</v>
      </c>
      <c r="G287" s="139" t="s">
        <v>274</v>
      </c>
      <c r="H287" s="140">
        <v>2</v>
      </c>
      <c r="I287" s="141"/>
      <c r="J287" s="142">
        <f>ROUND(I287*H287,2)</f>
        <v>0</v>
      </c>
      <c r="K287" s="143"/>
      <c r="L287" s="28"/>
      <c r="M287" s="144" t="s">
        <v>1</v>
      </c>
      <c r="N287" s="145" t="s">
        <v>37</v>
      </c>
      <c r="P287" s="146">
        <f>O287*H287</f>
        <v>0</v>
      </c>
      <c r="Q287" s="146">
        <v>0</v>
      </c>
      <c r="R287" s="146">
        <f>Q287*H287</f>
        <v>0</v>
      </c>
      <c r="S287" s="146">
        <v>0</v>
      </c>
      <c r="T287" s="147">
        <f>S287*H287</f>
        <v>0</v>
      </c>
      <c r="AR287" s="148" t="s">
        <v>417</v>
      </c>
      <c r="AT287" s="148" t="s">
        <v>150</v>
      </c>
      <c r="AU287" s="148" t="s">
        <v>155</v>
      </c>
      <c r="AY287" s="13" t="s">
        <v>147</v>
      </c>
      <c r="BE287" s="149">
        <f>IF(N287="základná",J287,0)</f>
        <v>0</v>
      </c>
      <c r="BF287" s="149">
        <f>IF(N287="znížená",J287,0)</f>
        <v>0</v>
      </c>
      <c r="BG287" s="149">
        <f>IF(N287="zákl. prenesená",J287,0)</f>
        <v>0</v>
      </c>
      <c r="BH287" s="149">
        <f>IF(N287="zníž. prenesená",J287,0)</f>
        <v>0</v>
      </c>
      <c r="BI287" s="149">
        <f>IF(N287="nulová",J287,0)</f>
        <v>0</v>
      </c>
      <c r="BJ287" s="13" t="s">
        <v>155</v>
      </c>
      <c r="BK287" s="149">
        <f>ROUND(I287*H287,2)</f>
        <v>0</v>
      </c>
      <c r="BL287" s="13" t="s">
        <v>417</v>
      </c>
      <c r="BM287" s="148" t="s">
        <v>716</v>
      </c>
    </row>
    <row r="288" spans="2:65" s="1" customFormat="1" ht="37.9" customHeight="1" x14ac:dyDescent="0.2">
      <c r="B288" s="135"/>
      <c r="C288" s="136" t="s">
        <v>717</v>
      </c>
      <c r="D288" s="136" t="s">
        <v>150</v>
      </c>
      <c r="E288" s="137" t="s">
        <v>718</v>
      </c>
      <c r="F288" s="138" t="s">
        <v>719</v>
      </c>
      <c r="G288" s="139" t="s">
        <v>274</v>
      </c>
      <c r="H288" s="140">
        <v>1</v>
      </c>
      <c r="I288" s="141"/>
      <c r="J288" s="142">
        <f>ROUND(I288*H288,2)</f>
        <v>0</v>
      </c>
      <c r="K288" s="143"/>
      <c r="L288" s="28"/>
      <c r="M288" s="144" t="s">
        <v>1</v>
      </c>
      <c r="N288" s="145" t="s">
        <v>37</v>
      </c>
      <c r="P288" s="146">
        <f>O288*H288</f>
        <v>0</v>
      </c>
      <c r="Q288" s="146">
        <v>0</v>
      </c>
      <c r="R288" s="146">
        <f>Q288*H288</f>
        <v>0</v>
      </c>
      <c r="S288" s="146">
        <v>0</v>
      </c>
      <c r="T288" s="147">
        <f>S288*H288</f>
        <v>0</v>
      </c>
      <c r="AR288" s="148" t="s">
        <v>154</v>
      </c>
      <c r="AT288" s="148" t="s">
        <v>150</v>
      </c>
      <c r="AU288" s="148" t="s">
        <v>155</v>
      </c>
      <c r="AY288" s="13" t="s">
        <v>147</v>
      </c>
      <c r="BE288" s="149">
        <f>IF(N288="základná",J288,0)</f>
        <v>0</v>
      </c>
      <c r="BF288" s="149">
        <f>IF(N288="znížená",J288,0)</f>
        <v>0</v>
      </c>
      <c r="BG288" s="149">
        <f>IF(N288="zákl. prenesená",J288,0)</f>
        <v>0</v>
      </c>
      <c r="BH288" s="149">
        <f>IF(N288="zníž. prenesená",J288,0)</f>
        <v>0</v>
      </c>
      <c r="BI288" s="149">
        <f>IF(N288="nulová",J288,0)</f>
        <v>0</v>
      </c>
      <c r="BJ288" s="13" t="s">
        <v>155</v>
      </c>
      <c r="BK288" s="149">
        <f>ROUND(I288*H288,2)</f>
        <v>0</v>
      </c>
      <c r="BL288" s="13" t="s">
        <v>154</v>
      </c>
      <c r="BM288" s="148" t="s">
        <v>720</v>
      </c>
    </row>
    <row r="289" spans="2:65" s="1" customFormat="1" ht="33" customHeight="1" x14ac:dyDescent="0.2">
      <c r="B289" s="135"/>
      <c r="C289" s="136" t="s">
        <v>721</v>
      </c>
      <c r="D289" s="136" t="s">
        <v>150</v>
      </c>
      <c r="E289" s="137" t="s">
        <v>722</v>
      </c>
      <c r="F289" s="138" t="s">
        <v>723</v>
      </c>
      <c r="G289" s="139" t="s">
        <v>274</v>
      </c>
      <c r="H289" s="140">
        <v>2</v>
      </c>
      <c r="I289" s="141"/>
      <c r="J289" s="142">
        <f>ROUND(I289*H289,2)</f>
        <v>0</v>
      </c>
      <c r="K289" s="143"/>
      <c r="L289" s="28"/>
      <c r="M289" s="162" t="s">
        <v>1</v>
      </c>
      <c r="N289" s="163" t="s">
        <v>37</v>
      </c>
      <c r="O289" s="164"/>
      <c r="P289" s="165">
        <f>O289*H289</f>
        <v>0</v>
      </c>
      <c r="Q289" s="165">
        <v>0</v>
      </c>
      <c r="R289" s="165">
        <f>Q289*H289</f>
        <v>0</v>
      </c>
      <c r="S289" s="165">
        <v>0</v>
      </c>
      <c r="T289" s="166">
        <f>S289*H289</f>
        <v>0</v>
      </c>
      <c r="AR289" s="148" t="s">
        <v>417</v>
      </c>
      <c r="AT289" s="148" t="s">
        <v>150</v>
      </c>
      <c r="AU289" s="148" t="s">
        <v>155</v>
      </c>
      <c r="AY289" s="13" t="s">
        <v>147</v>
      </c>
      <c r="BE289" s="149">
        <f>IF(N289="základná",J289,0)</f>
        <v>0</v>
      </c>
      <c r="BF289" s="149">
        <f>IF(N289="znížená",J289,0)</f>
        <v>0</v>
      </c>
      <c r="BG289" s="149">
        <f>IF(N289="zákl. prenesená",J289,0)</f>
        <v>0</v>
      </c>
      <c r="BH289" s="149">
        <f>IF(N289="zníž. prenesená",J289,0)</f>
        <v>0</v>
      </c>
      <c r="BI289" s="149">
        <f>IF(N289="nulová",J289,0)</f>
        <v>0</v>
      </c>
      <c r="BJ289" s="13" t="s">
        <v>155</v>
      </c>
      <c r="BK289" s="149">
        <f>ROUND(I289*H289,2)</f>
        <v>0</v>
      </c>
      <c r="BL289" s="13" t="s">
        <v>417</v>
      </c>
      <c r="BM289" s="148" t="s">
        <v>724</v>
      </c>
    </row>
    <row r="290" spans="2:65" s="1" customFormat="1" ht="6.95" customHeight="1" x14ac:dyDescent="0.2">
      <c r="B290" s="43"/>
      <c r="C290" s="44"/>
      <c r="D290" s="44"/>
      <c r="E290" s="44"/>
      <c r="F290" s="44"/>
      <c r="G290" s="44"/>
      <c r="H290" s="44"/>
      <c r="I290" s="44"/>
      <c r="J290" s="44"/>
      <c r="K290" s="44"/>
      <c r="L290" s="28"/>
    </row>
  </sheetData>
  <autoFilter ref="C135:K289" xr:uid="{00000000-0009-0000-0000-000001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87"/>
  <sheetViews>
    <sheetView showGridLines="0" topLeftCell="A120" workbookViewId="0">
      <selection activeCell="Y231" sqref="Y23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83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105</v>
      </c>
      <c r="L4" s="16"/>
      <c r="M4" s="87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14</v>
      </c>
      <c r="L6" s="16"/>
    </row>
    <row r="7" spans="2:46" ht="16.5" customHeight="1" x14ac:dyDescent="0.2">
      <c r="B7" s="16"/>
      <c r="E7" s="210" t="str">
        <f>'Rekapitulácia stavby'!K6</f>
        <v>MHTH - Stavebné úpravy miestností v budove na KVP v Košiciach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106</v>
      </c>
      <c r="L8" s="28"/>
    </row>
    <row r="9" spans="2:46" s="1" customFormat="1" ht="16.5" customHeight="1" x14ac:dyDescent="0.2">
      <c r="B9" s="28"/>
      <c r="E9" s="188" t="s">
        <v>725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18. 9. 2025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204"/>
      <c r="G18" s="204"/>
      <c r="H18" s="20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28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9" t="s">
        <v>31</v>
      </c>
      <c r="J30" s="65">
        <f>ROUND(J136,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ROUND((SUM(BE136:BE286)),  2)</f>
        <v>0</v>
      </c>
      <c r="G33" s="91"/>
      <c r="H33" s="91"/>
      <c r="I33" s="92">
        <v>0.23</v>
      </c>
      <c r="J33" s="90">
        <f>ROUND(((SUM(BE136:BE286))*I33),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ROUND((SUM(BF136:BF286)),  2)</f>
        <v>0</v>
      </c>
      <c r="G34" s="91"/>
      <c r="H34" s="91"/>
      <c r="I34" s="92">
        <v>0.23</v>
      </c>
      <c r="J34" s="90">
        <f>ROUND(((SUM(BF136:BF286))*I34),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ROUND((SUM(BG136:BG286)),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ROUND((SUM(BH136:BH286)),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ROUND((SUM(BI136:BI286)),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108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14</v>
      </c>
      <c r="L84" s="28"/>
    </row>
    <row r="85" spans="2:47" s="1" customFormat="1" ht="16.5" customHeight="1" x14ac:dyDescent="0.2">
      <c r="B85" s="28"/>
      <c r="E85" s="210" t="str">
        <f>E7</f>
        <v>MHTH - Stavebné úpravy miestností v budove na KVP v Košiciach</v>
      </c>
      <c r="F85" s="211"/>
      <c r="G85" s="211"/>
      <c r="H85" s="211"/>
      <c r="L85" s="28"/>
    </row>
    <row r="86" spans="2:47" s="1" customFormat="1" ht="12" customHeight="1" x14ac:dyDescent="0.2">
      <c r="B86" s="28"/>
      <c r="C86" s="23" t="s">
        <v>106</v>
      </c>
      <c r="L86" s="28"/>
    </row>
    <row r="87" spans="2:47" s="1" customFormat="1" ht="16.5" customHeight="1" x14ac:dyDescent="0.2">
      <c r="B87" s="28"/>
      <c r="E87" s="188" t="str">
        <f>E9</f>
        <v>02 - Väčšia miestnosť pre sprchy na 1.NP</v>
      </c>
      <c r="F87" s="209"/>
      <c r="G87" s="209"/>
      <c r="H87" s="209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18</v>
      </c>
      <c r="F89" s="21" t="str">
        <f>F12</f>
        <v xml:space="preserve"> </v>
      </c>
      <c r="I89" s="23" t="s">
        <v>20</v>
      </c>
      <c r="J89" s="51" t="str">
        <f>IF(J12="","",J12)</f>
        <v>18. 9. 2025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25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3" t="s">
        <v>109</v>
      </c>
      <c r="D94" s="95"/>
      <c r="E94" s="95"/>
      <c r="F94" s="95"/>
      <c r="G94" s="95"/>
      <c r="H94" s="95"/>
      <c r="I94" s="95"/>
      <c r="J94" s="104" t="s">
        <v>110</v>
      </c>
      <c r="K94" s="9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5" t="s">
        <v>111</v>
      </c>
      <c r="J96" s="65">
        <f>J136</f>
        <v>0</v>
      </c>
      <c r="L96" s="28"/>
      <c r="AU96" s="13" t="s">
        <v>112</v>
      </c>
    </row>
    <row r="97" spans="2:12" s="8" customFormat="1" ht="24.95" customHeight="1" x14ac:dyDescent="0.2">
      <c r="B97" s="106"/>
      <c r="D97" s="107" t="s">
        <v>113</v>
      </c>
      <c r="E97" s="108"/>
      <c r="F97" s="108"/>
      <c r="G97" s="108"/>
      <c r="H97" s="108"/>
      <c r="I97" s="108"/>
      <c r="J97" s="109">
        <f>J137</f>
        <v>0</v>
      </c>
      <c r="L97" s="106"/>
    </row>
    <row r="98" spans="2:12" s="9" customFormat="1" ht="19.899999999999999" customHeight="1" x14ac:dyDescent="0.2">
      <c r="B98" s="110"/>
      <c r="D98" s="111" t="s">
        <v>114</v>
      </c>
      <c r="E98" s="112"/>
      <c r="F98" s="112"/>
      <c r="G98" s="112"/>
      <c r="H98" s="112"/>
      <c r="I98" s="112"/>
      <c r="J98" s="113">
        <f>J138</f>
        <v>0</v>
      </c>
      <c r="L98" s="110"/>
    </row>
    <row r="99" spans="2:12" s="9" customFormat="1" ht="19.899999999999999" customHeight="1" x14ac:dyDescent="0.2">
      <c r="B99" s="110"/>
      <c r="D99" s="111" t="s">
        <v>115</v>
      </c>
      <c r="E99" s="112"/>
      <c r="F99" s="112"/>
      <c r="G99" s="112"/>
      <c r="H99" s="112"/>
      <c r="I99" s="112"/>
      <c r="J99" s="113">
        <f>J140</f>
        <v>0</v>
      </c>
      <c r="L99" s="110"/>
    </row>
    <row r="100" spans="2:12" s="9" customFormat="1" ht="19.899999999999999" customHeight="1" x14ac:dyDescent="0.2">
      <c r="B100" s="110"/>
      <c r="D100" s="111" t="s">
        <v>116</v>
      </c>
      <c r="E100" s="112"/>
      <c r="F100" s="112"/>
      <c r="G100" s="112"/>
      <c r="H100" s="112"/>
      <c r="I100" s="112"/>
      <c r="J100" s="113">
        <f>J158</f>
        <v>0</v>
      </c>
      <c r="L100" s="110"/>
    </row>
    <row r="101" spans="2:12" s="9" customFormat="1" ht="19.899999999999999" customHeight="1" x14ac:dyDescent="0.2">
      <c r="B101" s="110"/>
      <c r="D101" s="111" t="s">
        <v>117</v>
      </c>
      <c r="E101" s="112"/>
      <c r="F101" s="112"/>
      <c r="G101" s="112"/>
      <c r="H101" s="112"/>
      <c r="I101" s="112"/>
      <c r="J101" s="113">
        <f>J179</f>
        <v>0</v>
      </c>
      <c r="L101" s="110"/>
    </row>
    <row r="102" spans="2:12" s="8" customFormat="1" ht="24.95" customHeight="1" x14ac:dyDescent="0.2">
      <c r="B102" s="106"/>
      <c r="D102" s="107" t="s">
        <v>118</v>
      </c>
      <c r="E102" s="108"/>
      <c r="F102" s="108"/>
      <c r="G102" s="108"/>
      <c r="H102" s="108"/>
      <c r="I102" s="108"/>
      <c r="J102" s="109">
        <f>J183</f>
        <v>0</v>
      </c>
      <c r="L102" s="106"/>
    </row>
    <row r="103" spans="2:12" s="9" customFormat="1" ht="19.899999999999999" customHeight="1" x14ac:dyDescent="0.2">
      <c r="B103" s="110"/>
      <c r="D103" s="111" t="s">
        <v>119</v>
      </c>
      <c r="E103" s="112"/>
      <c r="F103" s="112"/>
      <c r="G103" s="112"/>
      <c r="H103" s="112"/>
      <c r="I103" s="112"/>
      <c r="J103" s="113">
        <f>J184</f>
        <v>0</v>
      </c>
      <c r="L103" s="110"/>
    </row>
    <row r="104" spans="2:12" s="9" customFormat="1" ht="19.899999999999999" customHeight="1" x14ac:dyDescent="0.2">
      <c r="B104" s="110"/>
      <c r="D104" s="111" t="s">
        <v>120</v>
      </c>
      <c r="E104" s="112"/>
      <c r="F104" s="112"/>
      <c r="G104" s="112"/>
      <c r="H104" s="112"/>
      <c r="I104" s="112"/>
      <c r="J104" s="113">
        <f>J187</f>
        <v>0</v>
      </c>
      <c r="L104" s="110"/>
    </row>
    <row r="105" spans="2:12" s="9" customFormat="1" ht="19.899999999999999" customHeight="1" x14ac:dyDescent="0.2">
      <c r="B105" s="110"/>
      <c r="D105" s="111" t="s">
        <v>121</v>
      </c>
      <c r="E105" s="112"/>
      <c r="F105" s="112"/>
      <c r="G105" s="112"/>
      <c r="H105" s="112"/>
      <c r="I105" s="112"/>
      <c r="J105" s="113">
        <f>J203</f>
        <v>0</v>
      </c>
      <c r="L105" s="110"/>
    </row>
    <row r="106" spans="2:12" s="9" customFormat="1" ht="19.899999999999999" customHeight="1" x14ac:dyDescent="0.2">
      <c r="B106" s="110"/>
      <c r="D106" s="111" t="s">
        <v>122</v>
      </c>
      <c r="E106" s="112"/>
      <c r="F106" s="112"/>
      <c r="G106" s="112"/>
      <c r="H106" s="112"/>
      <c r="I106" s="112"/>
      <c r="J106" s="113">
        <f>J214</f>
        <v>0</v>
      </c>
      <c r="L106" s="110"/>
    </row>
    <row r="107" spans="2:12" s="9" customFormat="1" ht="19.899999999999999" customHeight="1" x14ac:dyDescent="0.2">
      <c r="B107" s="110"/>
      <c r="D107" s="111" t="s">
        <v>123</v>
      </c>
      <c r="E107" s="112"/>
      <c r="F107" s="112"/>
      <c r="G107" s="112"/>
      <c r="H107" s="112"/>
      <c r="I107" s="112"/>
      <c r="J107" s="113">
        <f>J229</f>
        <v>0</v>
      </c>
      <c r="L107" s="110"/>
    </row>
    <row r="108" spans="2:12" s="9" customFormat="1" ht="19.899999999999999" customHeight="1" x14ac:dyDescent="0.2">
      <c r="B108" s="110"/>
      <c r="D108" s="111" t="s">
        <v>124</v>
      </c>
      <c r="E108" s="112"/>
      <c r="F108" s="112"/>
      <c r="G108" s="112"/>
      <c r="H108" s="112"/>
      <c r="I108" s="112"/>
      <c r="J108" s="113">
        <f>J233</f>
        <v>0</v>
      </c>
      <c r="L108" s="110"/>
    </row>
    <row r="109" spans="2:12" s="9" customFormat="1" ht="19.899999999999999" customHeight="1" x14ac:dyDescent="0.2">
      <c r="B109" s="110"/>
      <c r="D109" s="111" t="s">
        <v>125</v>
      </c>
      <c r="E109" s="112"/>
      <c r="F109" s="112"/>
      <c r="G109" s="112"/>
      <c r="H109" s="112"/>
      <c r="I109" s="112"/>
      <c r="J109" s="113">
        <f>J238</f>
        <v>0</v>
      </c>
      <c r="L109" s="110"/>
    </row>
    <row r="110" spans="2:12" s="9" customFormat="1" ht="19.899999999999999" customHeight="1" x14ac:dyDescent="0.2">
      <c r="B110" s="110"/>
      <c r="D110" s="111" t="s">
        <v>126</v>
      </c>
      <c r="E110" s="112"/>
      <c r="F110" s="112"/>
      <c r="G110" s="112"/>
      <c r="H110" s="112"/>
      <c r="I110" s="112"/>
      <c r="J110" s="113">
        <f>J244</f>
        <v>0</v>
      </c>
      <c r="L110" s="110"/>
    </row>
    <row r="111" spans="2:12" s="9" customFormat="1" ht="19.899999999999999" customHeight="1" x14ac:dyDescent="0.2">
      <c r="B111" s="110"/>
      <c r="D111" s="111" t="s">
        <v>127</v>
      </c>
      <c r="E111" s="112"/>
      <c r="F111" s="112"/>
      <c r="G111" s="112"/>
      <c r="H111" s="112"/>
      <c r="I111" s="112"/>
      <c r="J111" s="113">
        <f>J248</f>
        <v>0</v>
      </c>
      <c r="L111" s="110"/>
    </row>
    <row r="112" spans="2:12" s="9" customFormat="1" ht="19.899999999999999" customHeight="1" x14ac:dyDescent="0.2">
      <c r="B112" s="110"/>
      <c r="D112" s="111" t="s">
        <v>128</v>
      </c>
      <c r="E112" s="112"/>
      <c r="F112" s="112"/>
      <c r="G112" s="112"/>
      <c r="H112" s="112"/>
      <c r="I112" s="112"/>
      <c r="J112" s="113">
        <f>J259</f>
        <v>0</v>
      </c>
      <c r="L112" s="110"/>
    </row>
    <row r="113" spans="2:12" s="9" customFormat="1" ht="19.899999999999999" customHeight="1" x14ac:dyDescent="0.2">
      <c r="B113" s="110"/>
      <c r="D113" s="111" t="s">
        <v>129</v>
      </c>
      <c r="E113" s="112"/>
      <c r="F113" s="112"/>
      <c r="G113" s="112"/>
      <c r="H113" s="112"/>
      <c r="I113" s="112"/>
      <c r="J113" s="113">
        <f>J268</f>
        <v>0</v>
      </c>
      <c r="L113" s="110"/>
    </row>
    <row r="114" spans="2:12" s="9" customFormat="1" ht="19.899999999999999" customHeight="1" x14ac:dyDescent="0.2">
      <c r="B114" s="110"/>
      <c r="D114" s="111" t="s">
        <v>130</v>
      </c>
      <c r="E114" s="112"/>
      <c r="F114" s="112"/>
      <c r="G114" s="112"/>
      <c r="H114" s="112"/>
      <c r="I114" s="112"/>
      <c r="J114" s="113">
        <f>J271</f>
        <v>0</v>
      </c>
      <c r="L114" s="110"/>
    </row>
    <row r="115" spans="2:12" s="8" customFormat="1" ht="24.95" customHeight="1" x14ac:dyDescent="0.2">
      <c r="B115" s="106"/>
      <c r="D115" s="107" t="s">
        <v>131</v>
      </c>
      <c r="E115" s="108"/>
      <c r="F115" s="108"/>
      <c r="G115" s="108"/>
      <c r="H115" s="108"/>
      <c r="I115" s="108"/>
      <c r="J115" s="109">
        <f>J282</f>
        <v>0</v>
      </c>
      <c r="L115" s="106"/>
    </row>
    <row r="116" spans="2:12" s="9" customFormat="1" ht="19.899999999999999" customHeight="1" x14ac:dyDescent="0.2">
      <c r="B116" s="110"/>
      <c r="D116" s="111" t="s">
        <v>132</v>
      </c>
      <c r="E116" s="112"/>
      <c r="F116" s="112"/>
      <c r="G116" s="112"/>
      <c r="H116" s="112"/>
      <c r="I116" s="112"/>
      <c r="J116" s="113">
        <f>J283</f>
        <v>0</v>
      </c>
      <c r="L116" s="110"/>
    </row>
    <row r="117" spans="2:12" s="1" customFormat="1" ht="21.75" customHeight="1" x14ac:dyDescent="0.2">
      <c r="B117" s="28"/>
      <c r="L117" s="28"/>
    </row>
    <row r="118" spans="2:12" s="1" customFormat="1" ht="6.95" customHeight="1" x14ac:dyDescent="0.2">
      <c r="B118" s="43"/>
      <c r="C118" s="44"/>
      <c r="D118" s="44"/>
      <c r="E118" s="44"/>
      <c r="F118" s="44"/>
      <c r="G118" s="44"/>
      <c r="H118" s="44"/>
      <c r="I118" s="44"/>
      <c r="J118" s="44"/>
      <c r="K118" s="44"/>
      <c r="L118" s="28"/>
    </row>
    <row r="122" spans="2:12" s="1" customFormat="1" ht="6.95" customHeight="1" x14ac:dyDescent="0.2">
      <c r="B122" s="45"/>
      <c r="C122" s="46"/>
      <c r="D122" s="46"/>
      <c r="E122" s="46"/>
      <c r="F122" s="46"/>
      <c r="G122" s="46"/>
      <c r="H122" s="46"/>
      <c r="I122" s="46"/>
      <c r="J122" s="46"/>
      <c r="K122" s="46"/>
      <c r="L122" s="28"/>
    </row>
    <row r="123" spans="2:12" s="1" customFormat="1" ht="24.95" customHeight="1" x14ac:dyDescent="0.2">
      <c r="B123" s="28"/>
      <c r="C123" s="17" t="s">
        <v>133</v>
      </c>
      <c r="L123" s="28"/>
    </row>
    <row r="124" spans="2:12" s="1" customFormat="1" ht="6.95" customHeight="1" x14ac:dyDescent="0.2">
      <c r="B124" s="28"/>
      <c r="L124" s="28"/>
    </row>
    <row r="125" spans="2:12" s="1" customFormat="1" ht="12" customHeight="1" x14ac:dyDescent="0.2">
      <c r="B125" s="28"/>
      <c r="C125" s="23" t="s">
        <v>14</v>
      </c>
      <c r="L125" s="28"/>
    </row>
    <row r="126" spans="2:12" s="1" customFormat="1" ht="16.5" customHeight="1" x14ac:dyDescent="0.2">
      <c r="B126" s="28"/>
      <c r="E126" s="210" t="str">
        <f>E7</f>
        <v>MHTH - Stavebné úpravy miestností v budove na KVP v Košiciach</v>
      </c>
      <c r="F126" s="211"/>
      <c r="G126" s="211"/>
      <c r="H126" s="211"/>
      <c r="L126" s="28"/>
    </row>
    <row r="127" spans="2:12" s="1" customFormat="1" ht="12" customHeight="1" x14ac:dyDescent="0.2">
      <c r="B127" s="28"/>
      <c r="C127" s="23" t="s">
        <v>106</v>
      </c>
      <c r="L127" s="28"/>
    </row>
    <row r="128" spans="2:12" s="1" customFormat="1" ht="16.5" customHeight="1" x14ac:dyDescent="0.2">
      <c r="B128" s="28"/>
      <c r="E128" s="188" t="str">
        <f>E9</f>
        <v>02 - Väčšia miestnosť pre sprchy na 1.NP</v>
      </c>
      <c r="F128" s="209"/>
      <c r="G128" s="209"/>
      <c r="H128" s="209"/>
      <c r="L128" s="28"/>
    </row>
    <row r="129" spans="2:65" s="1" customFormat="1" ht="6.95" customHeight="1" x14ac:dyDescent="0.2">
      <c r="B129" s="28"/>
      <c r="L129" s="28"/>
    </row>
    <row r="130" spans="2:65" s="1" customFormat="1" ht="12" customHeight="1" x14ac:dyDescent="0.2">
      <c r="B130" s="28"/>
      <c r="C130" s="23" t="s">
        <v>18</v>
      </c>
      <c r="F130" s="21" t="str">
        <f>F12</f>
        <v xml:space="preserve"> </v>
      </c>
      <c r="I130" s="23" t="s">
        <v>20</v>
      </c>
      <c r="J130" s="51" t="str">
        <f>IF(J12="","",J12)</f>
        <v>18. 9. 2025</v>
      </c>
      <c r="L130" s="28"/>
    </row>
    <row r="131" spans="2:65" s="1" customFormat="1" ht="6.95" customHeight="1" x14ac:dyDescent="0.2">
      <c r="B131" s="28"/>
      <c r="L131" s="28"/>
    </row>
    <row r="132" spans="2:65" s="1" customFormat="1" ht="15.2" customHeight="1" x14ac:dyDescent="0.2">
      <c r="B132" s="28"/>
      <c r="C132" s="23" t="s">
        <v>22</v>
      </c>
      <c r="F132" s="21" t="str">
        <f>E15</f>
        <v xml:space="preserve"> </v>
      </c>
      <c r="I132" s="23" t="s">
        <v>27</v>
      </c>
      <c r="J132" s="26" t="str">
        <f>E21</f>
        <v xml:space="preserve"> </v>
      </c>
      <c r="L132" s="28"/>
    </row>
    <row r="133" spans="2:65" s="1" customFormat="1" ht="15.2" customHeight="1" x14ac:dyDescent="0.2">
      <c r="B133" s="28"/>
      <c r="C133" s="23" t="s">
        <v>25</v>
      </c>
      <c r="F133" s="21" t="str">
        <f>IF(E18="","",E18)</f>
        <v>Vyplň údaj</v>
      </c>
      <c r="I133" s="23" t="s">
        <v>28</v>
      </c>
      <c r="J133" s="26" t="str">
        <f>E24</f>
        <v xml:space="preserve"> </v>
      </c>
      <c r="L133" s="28"/>
    </row>
    <row r="134" spans="2:65" s="1" customFormat="1" ht="10.35" customHeight="1" x14ac:dyDescent="0.2">
      <c r="B134" s="28"/>
      <c r="L134" s="28"/>
    </row>
    <row r="135" spans="2:65" s="10" customFormat="1" ht="29.25" customHeight="1" x14ac:dyDescent="0.2">
      <c r="B135" s="114"/>
      <c r="C135" s="115" t="s">
        <v>134</v>
      </c>
      <c r="D135" s="116" t="s">
        <v>56</v>
      </c>
      <c r="E135" s="116" t="s">
        <v>52</v>
      </c>
      <c r="F135" s="116" t="s">
        <v>53</v>
      </c>
      <c r="G135" s="116" t="s">
        <v>135</v>
      </c>
      <c r="H135" s="116" t="s">
        <v>136</v>
      </c>
      <c r="I135" s="116" t="s">
        <v>137</v>
      </c>
      <c r="J135" s="117" t="s">
        <v>110</v>
      </c>
      <c r="K135" s="118" t="s">
        <v>138</v>
      </c>
      <c r="L135" s="114"/>
      <c r="M135" s="58" t="s">
        <v>1</v>
      </c>
      <c r="N135" s="59" t="s">
        <v>35</v>
      </c>
      <c r="O135" s="59" t="s">
        <v>139</v>
      </c>
      <c r="P135" s="59" t="s">
        <v>140</v>
      </c>
      <c r="Q135" s="59" t="s">
        <v>141</v>
      </c>
      <c r="R135" s="59" t="s">
        <v>142</v>
      </c>
      <c r="S135" s="59" t="s">
        <v>143</v>
      </c>
      <c r="T135" s="60" t="s">
        <v>144</v>
      </c>
    </row>
    <row r="136" spans="2:65" s="1" customFormat="1" ht="22.9" customHeight="1" x14ac:dyDescent="0.25">
      <c r="B136" s="28"/>
      <c r="C136" s="63" t="s">
        <v>111</v>
      </c>
      <c r="J136" s="119">
        <f>BK136</f>
        <v>0</v>
      </c>
      <c r="L136" s="28"/>
      <c r="M136" s="61"/>
      <c r="N136" s="52"/>
      <c r="O136" s="52"/>
      <c r="P136" s="120">
        <f>P137+P183+P282</f>
        <v>0</v>
      </c>
      <c r="Q136" s="52"/>
      <c r="R136" s="120">
        <f>R137+R183+R282</f>
        <v>2.9637711829600004</v>
      </c>
      <c r="S136" s="52"/>
      <c r="T136" s="121">
        <f>T137+T183+T282</f>
        <v>4.3387547</v>
      </c>
      <c r="AT136" s="13" t="s">
        <v>70</v>
      </c>
      <c r="AU136" s="13" t="s">
        <v>112</v>
      </c>
      <c r="BK136" s="122">
        <f>BK137+BK183+BK282</f>
        <v>0</v>
      </c>
    </row>
    <row r="137" spans="2:65" s="11" customFormat="1" ht="25.9" customHeight="1" x14ac:dyDescent="0.2">
      <c r="B137" s="123"/>
      <c r="D137" s="124" t="s">
        <v>70</v>
      </c>
      <c r="E137" s="125" t="s">
        <v>145</v>
      </c>
      <c r="F137" s="125" t="s">
        <v>146</v>
      </c>
      <c r="I137" s="126"/>
      <c r="J137" s="127">
        <f>BK137</f>
        <v>0</v>
      </c>
      <c r="L137" s="123"/>
      <c r="M137" s="128"/>
      <c r="P137" s="129">
        <f>P138+P140+P158+P179</f>
        <v>0</v>
      </c>
      <c r="R137" s="129">
        <f>R138+R140+R158+R179</f>
        <v>1.7421342200000005</v>
      </c>
      <c r="T137" s="130">
        <f>T138+T140+T158+T179</f>
        <v>4.280392</v>
      </c>
      <c r="AR137" s="124" t="s">
        <v>79</v>
      </c>
      <c r="AT137" s="131" t="s">
        <v>70</v>
      </c>
      <c r="AU137" s="131" t="s">
        <v>71</v>
      </c>
      <c r="AY137" s="124" t="s">
        <v>147</v>
      </c>
      <c r="BK137" s="132">
        <f>BK138+BK140+BK158+BK179</f>
        <v>0</v>
      </c>
    </row>
    <row r="138" spans="2:65" s="11" customFormat="1" ht="22.9" customHeight="1" x14ac:dyDescent="0.2">
      <c r="B138" s="123"/>
      <c r="D138" s="124" t="s">
        <v>70</v>
      </c>
      <c r="E138" s="133" t="s">
        <v>148</v>
      </c>
      <c r="F138" s="133" t="s">
        <v>149</v>
      </c>
      <c r="I138" s="126"/>
      <c r="J138" s="134">
        <f>BK138</f>
        <v>0</v>
      </c>
      <c r="L138" s="123"/>
      <c r="M138" s="128"/>
      <c r="P138" s="129">
        <f>P139</f>
        <v>0</v>
      </c>
      <c r="R138" s="129">
        <f>R139</f>
        <v>0.13890872000000001</v>
      </c>
      <c r="T138" s="130">
        <f>T139</f>
        <v>0</v>
      </c>
      <c r="AR138" s="124" t="s">
        <v>79</v>
      </c>
      <c r="AT138" s="131" t="s">
        <v>70</v>
      </c>
      <c r="AU138" s="131" t="s">
        <v>79</v>
      </c>
      <c r="AY138" s="124" t="s">
        <v>147</v>
      </c>
      <c r="BK138" s="132">
        <f>BK139</f>
        <v>0</v>
      </c>
    </row>
    <row r="139" spans="2:65" s="1" customFormat="1" ht="33" customHeight="1" x14ac:dyDescent="0.2">
      <c r="B139" s="135"/>
      <c r="C139" s="136" t="s">
        <v>79</v>
      </c>
      <c r="D139" s="136" t="s">
        <v>150</v>
      </c>
      <c r="E139" s="137" t="s">
        <v>151</v>
      </c>
      <c r="F139" s="138" t="s">
        <v>152</v>
      </c>
      <c r="G139" s="139" t="s">
        <v>153</v>
      </c>
      <c r="H139" s="140">
        <v>1.4930000000000001</v>
      </c>
      <c r="I139" s="141"/>
      <c r="J139" s="142">
        <f>ROUND(I139*H139,2)</f>
        <v>0</v>
      </c>
      <c r="K139" s="143"/>
      <c r="L139" s="28"/>
      <c r="M139" s="144" t="s">
        <v>1</v>
      </c>
      <c r="N139" s="145" t="s">
        <v>37</v>
      </c>
      <c r="P139" s="146">
        <f>O139*H139</f>
        <v>0</v>
      </c>
      <c r="Q139" s="146">
        <v>9.3039999999999998E-2</v>
      </c>
      <c r="R139" s="146">
        <f>Q139*H139</f>
        <v>0.13890872000000001</v>
      </c>
      <c r="S139" s="146">
        <v>0</v>
      </c>
      <c r="T139" s="147">
        <f>S139*H139</f>
        <v>0</v>
      </c>
      <c r="AR139" s="148" t="s">
        <v>154</v>
      </c>
      <c r="AT139" s="148" t="s">
        <v>150</v>
      </c>
      <c r="AU139" s="148" t="s">
        <v>155</v>
      </c>
      <c r="AY139" s="13" t="s">
        <v>147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155</v>
      </c>
      <c r="BK139" s="149">
        <f>ROUND(I139*H139,2)</f>
        <v>0</v>
      </c>
      <c r="BL139" s="13" t="s">
        <v>154</v>
      </c>
      <c r="BM139" s="148" t="s">
        <v>726</v>
      </c>
    </row>
    <row r="140" spans="2:65" s="11" customFormat="1" ht="22.9" customHeight="1" x14ac:dyDescent="0.2">
      <c r="B140" s="123"/>
      <c r="D140" s="124" t="s">
        <v>70</v>
      </c>
      <c r="E140" s="133" t="s">
        <v>157</v>
      </c>
      <c r="F140" s="133" t="s">
        <v>158</v>
      </c>
      <c r="I140" s="126"/>
      <c r="J140" s="134">
        <f>BK140</f>
        <v>0</v>
      </c>
      <c r="L140" s="123"/>
      <c r="M140" s="128"/>
      <c r="P140" s="129">
        <f>SUM(P141:P157)</f>
        <v>0</v>
      </c>
      <c r="R140" s="129">
        <f>SUM(R141:R157)</f>
        <v>1.0200558700000002</v>
      </c>
      <c r="T140" s="130">
        <f>SUM(T141:T157)</f>
        <v>0</v>
      </c>
      <c r="AR140" s="124" t="s">
        <v>79</v>
      </c>
      <c r="AT140" s="131" t="s">
        <v>70</v>
      </c>
      <c r="AU140" s="131" t="s">
        <v>79</v>
      </c>
      <c r="AY140" s="124" t="s">
        <v>147</v>
      </c>
      <c r="BK140" s="132">
        <f>SUM(BK141:BK157)</f>
        <v>0</v>
      </c>
    </row>
    <row r="141" spans="2:65" s="1" customFormat="1" ht="37.9" customHeight="1" x14ac:dyDescent="0.2">
      <c r="B141" s="135"/>
      <c r="C141" s="136" t="s">
        <v>155</v>
      </c>
      <c r="D141" s="136" t="s">
        <v>150</v>
      </c>
      <c r="E141" s="137" t="s">
        <v>159</v>
      </c>
      <c r="F141" s="138" t="s">
        <v>160</v>
      </c>
      <c r="G141" s="139" t="s">
        <v>153</v>
      </c>
      <c r="H141" s="140">
        <v>0.372</v>
      </c>
      <c r="I141" s="141"/>
      <c r="J141" s="142">
        <f t="shared" ref="J141:J157" si="0">ROUND(I141*H141,2)</f>
        <v>0</v>
      </c>
      <c r="K141" s="143"/>
      <c r="L141" s="28"/>
      <c r="M141" s="144" t="s">
        <v>1</v>
      </c>
      <c r="N141" s="145" t="s">
        <v>37</v>
      </c>
      <c r="P141" s="146">
        <f t="shared" ref="P141:P157" si="1">O141*H141</f>
        <v>0</v>
      </c>
      <c r="Q141" s="146">
        <v>1.4999999999999999E-4</v>
      </c>
      <c r="R141" s="146">
        <f t="shared" ref="R141:R157" si="2">Q141*H141</f>
        <v>5.5799999999999994E-5</v>
      </c>
      <c r="S141" s="146">
        <v>0</v>
      </c>
      <c r="T141" s="147">
        <f t="shared" ref="T141:T157" si="3">S141*H141</f>
        <v>0</v>
      </c>
      <c r="AR141" s="148" t="s">
        <v>154</v>
      </c>
      <c r="AT141" s="148" t="s">
        <v>150</v>
      </c>
      <c r="AU141" s="148" t="s">
        <v>155</v>
      </c>
      <c r="AY141" s="13" t="s">
        <v>147</v>
      </c>
      <c r="BE141" s="149">
        <f t="shared" ref="BE141:BE157" si="4">IF(N141="základná",J141,0)</f>
        <v>0</v>
      </c>
      <c r="BF141" s="149">
        <f t="shared" ref="BF141:BF157" si="5">IF(N141="znížená",J141,0)</f>
        <v>0</v>
      </c>
      <c r="BG141" s="149">
        <f t="shared" ref="BG141:BG157" si="6">IF(N141="zákl. prenesená",J141,0)</f>
        <v>0</v>
      </c>
      <c r="BH141" s="149">
        <f t="shared" ref="BH141:BH157" si="7">IF(N141="zníž. prenesená",J141,0)</f>
        <v>0</v>
      </c>
      <c r="BI141" s="149">
        <f t="shared" ref="BI141:BI157" si="8">IF(N141="nulová",J141,0)</f>
        <v>0</v>
      </c>
      <c r="BJ141" s="13" t="s">
        <v>155</v>
      </c>
      <c r="BK141" s="149">
        <f t="shared" ref="BK141:BK157" si="9">ROUND(I141*H141,2)</f>
        <v>0</v>
      </c>
      <c r="BL141" s="13" t="s">
        <v>154</v>
      </c>
      <c r="BM141" s="148" t="s">
        <v>727</v>
      </c>
    </row>
    <row r="142" spans="2:65" s="1" customFormat="1" ht="24.2" customHeight="1" x14ac:dyDescent="0.2">
      <c r="B142" s="135"/>
      <c r="C142" s="136" t="s">
        <v>148</v>
      </c>
      <c r="D142" s="136" t="s">
        <v>150</v>
      </c>
      <c r="E142" s="137" t="s">
        <v>162</v>
      </c>
      <c r="F142" s="138" t="s">
        <v>163</v>
      </c>
      <c r="G142" s="139" t="s">
        <v>153</v>
      </c>
      <c r="H142" s="140">
        <v>0.372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37</v>
      </c>
      <c r="P142" s="146">
        <f t="shared" si="1"/>
        <v>0</v>
      </c>
      <c r="Q142" s="146">
        <v>1.0999999999999999E-2</v>
      </c>
      <c r="R142" s="146">
        <f t="shared" si="2"/>
        <v>4.0920000000000002E-3</v>
      </c>
      <c r="S142" s="146">
        <v>0</v>
      </c>
      <c r="T142" s="147">
        <f t="shared" si="3"/>
        <v>0</v>
      </c>
      <c r="AR142" s="148" t="s">
        <v>154</v>
      </c>
      <c r="AT142" s="148" t="s">
        <v>150</v>
      </c>
      <c r="AU142" s="148" t="s">
        <v>155</v>
      </c>
      <c r="AY142" s="13" t="s">
        <v>147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155</v>
      </c>
      <c r="BK142" s="149">
        <f t="shared" si="9"/>
        <v>0</v>
      </c>
      <c r="BL142" s="13" t="s">
        <v>154</v>
      </c>
      <c r="BM142" s="148" t="s">
        <v>728</v>
      </c>
    </row>
    <row r="143" spans="2:65" s="1" customFormat="1" ht="37.9" customHeight="1" x14ac:dyDescent="0.2">
      <c r="B143" s="135"/>
      <c r="C143" s="136" t="s">
        <v>154</v>
      </c>
      <c r="D143" s="136" t="s">
        <v>150</v>
      </c>
      <c r="E143" s="137" t="s">
        <v>165</v>
      </c>
      <c r="F143" s="138" t="s">
        <v>166</v>
      </c>
      <c r="G143" s="139" t="s">
        <v>153</v>
      </c>
      <c r="H143" s="140">
        <v>33.887999999999998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37</v>
      </c>
      <c r="P143" s="146">
        <f t="shared" si="1"/>
        <v>0</v>
      </c>
      <c r="Q143" s="146">
        <v>1.4999999999999999E-4</v>
      </c>
      <c r="R143" s="146">
        <f t="shared" si="2"/>
        <v>5.0831999999999995E-3</v>
      </c>
      <c r="S143" s="146">
        <v>0</v>
      </c>
      <c r="T143" s="147">
        <f t="shared" si="3"/>
        <v>0</v>
      </c>
      <c r="AR143" s="148" t="s">
        <v>154</v>
      </c>
      <c r="AT143" s="148" t="s">
        <v>150</v>
      </c>
      <c r="AU143" s="148" t="s">
        <v>155</v>
      </c>
      <c r="AY143" s="13" t="s">
        <v>147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155</v>
      </c>
      <c r="BK143" s="149">
        <f t="shared" si="9"/>
        <v>0</v>
      </c>
      <c r="BL143" s="13" t="s">
        <v>154</v>
      </c>
      <c r="BM143" s="148" t="s">
        <v>729</v>
      </c>
    </row>
    <row r="144" spans="2:65" s="1" customFormat="1" ht="24.2" customHeight="1" x14ac:dyDescent="0.2">
      <c r="B144" s="135"/>
      <c r="C144" s="136" t="s">
        <v>168</v>
      </c>
      <c r="D144" s="136" t="s">
        <v>150</v>
      </c>
      <c r="E144" s="137" t="s">
        <v>169</v>
      </c>
      <c r="F144" s="138" t="s">
        <v>170</v>
      </c>
      <c r="G144" s="139" t="s">
        <v>153</v>
      </c>
      <c r="H144" s="140">
        <v>25.07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37</v>
      </c>
      <c r="P144" s="146">
        <f t="shared" si="1"/>
        <v>0</v>
      </c>
      <c r="Q144" s="146">
        <v>2.0000000000000001E-4</v>
      </c>
      <c r="R144" s="146">
        <f t="shared" si="2"/>
        <v>5.0140000000000002E-3</v>
      </c>
      <c r="S144" s="146">
        <v>0</v>
      </c>
      <c r="T144" s="147">
        <f t="shared" si="3"/>
        <v>0</v>
      </c>
      <c r="AR144" s="148" t="s">
        <v>154</v>
      </c>
      <c r="AT144" s="148" t="s">
        <v>150</v>
      </c>
      <c r="AU144" s="148" t="s">
        <v>155</v>
      </c>
      <c r="AY144" s="13" t="s">
        <v>147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155</v>
      </c>
      <c r="BK144" s="149">
        <f t="shared" si="9"/>
        <v>0</v>
      </c>
      <c r="BL144" s="13" t="s">
        <v>154</v>
      </c>
      <c r="BM144" s="148" t="s">
        <v>730</v>
      </c>
    </row>
    <row r="145" spans="2:65" s="1" customFormat="1" ht="24.2" customHeight="1" x14ac:dyDescent="0.2">
      <c r="B145" s="135"/>
      <c r="C145" s="136" t="s">
        <v>157</v>
      </c>
      <c r="D145" s="136" t="s">
        <v>150</v>
      </c>
      <c r="E145" s="137" t="s">
        <v>172</v>
      </c>
      <c r="F145" s="138" t="s">
        <v>173</v>
      </c>
      <c r="G145" s="139" t="s">
        <v>153</v>
      </c>
      <c r="H145" s="140">
        <v>8.8190000000000008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37</v>
      </c>
      <c r="P145" s="146">
        <f t="shared" si="1"/>
        <v>0</v>
      </c>
      <c r="Q145" s="146">
        <v>4.0000000000000002E-4</v>
      </c>
      <c r="R145" s="146">
        <f t="shared" si="2"/>
        <v>3.5276000000000005E-3</v>
      </c>
      <c r="S145" s="146">
        <v>0</v>
      </c>
      <c r="T145" s="147">
        <f t="shared" si="3"/>
        <v>0</v>
      </c>
      <c r="AR145" s="148" t="s">
        <v>154</v>
      </c>
      <c r="AT145" s="148" t="s">
        <v>150</v>
      </c>
      <c r="AU145" s="148" t="s">
        <v>155</v>
      </c>
      <c r="AY145" s="13" t="s">
        <v>147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155</v>
      </c>
      <c r="BK145" s="149">
        <f t="shared" si="9"/>
        <v>0</v>
      </c>
      <c r="BL145" s="13" t="s">
        <v>154</v>
      </c>
      <c r="BM145" s="148" t="s">
        <v>731</v>
      </c>
    </row>
    <row r="146" spans="2:65" s="1" customFormat="1" ht="24.2" customHeight="1" x14ac:dyDescent="0.2">
      <c r="B146" s="135"/>
      <c r="C146" s="136" t="s">
        <v>175</v>
      </c>
      <c r="D146" s="136" t="s">
        <v>150</v>
      </c>
      <c r="E146" s="137" t="s">
        <v>176</v>
      </c>
      <c r="F146" s="138" t="s">
        <v>177</v>
      </c>
      <c r="G146" s="139" t="s">
        <v>153</v>
      </c>
      <c r="H146" s="140">
        <v>33.887999999999998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37</v>
      </c>
      <c r="P146" s="146">
        <f t="shared" si="1"/>
        <v>0</v>
      </c>
      <c r="Q146" s="146">
        <v>1.575E-2</v>
      </c>
      <c r="R146" s="146">
        <f t="shared" si="2"/>
        <v>0.53373599999999999</v>
      </c>
      <c r="S146" s="146">
        <v>0</v>
      </c>
      <c r="T146" s="147">
        <f t="shared" si="3"/>
        <v>0</v>
      </c>
      <c r="AR146" s="148" t="s">
        <v>154</v>
      </c>
      <c r="AT146" s="148" t="s">
        <v>150</v>
      </c>
      <c r="AU146" s="148" t="s">
        <v>155</v>
      </c>
      <c r="AY146" s="13" t="s">
        <v>147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155</v>
      </c>
      <c r="BK146" s="149">
        <f t="shared" si="9"/>
        <v>0</v>
      </c>
      <c r="BL146" s="13" t="s">
        <v>154</v>
      </c>
      <c r="BM146" s="148" t="s">
        <v>732</v>
      </c>
    </row>
    <row r="147" spans="2:65" s="1" customFormat="1" ht="24.2" customHeight="1" x14ac:dyDescent="0.2">
      <c r="B147" s="135"/>
      <c r="C147" s="136" t="s">
        <v>179</v>
      </c>
      <c r="D147" s="136" t="s">
        <v>150</v>
      </c>
      <c r="E147" s="137" t="s">
        <v>180</v>
      </c>
      <c r="F147" s="138" t="s">
        <v>181</v>
      </c>
      <c r="G147" s="139" t="s">
        <v>153</v>
      </c>
      <c r="H147" s="140">
        <v>8.8190000000000008</v>
      </c>
      <c r="I147" s="141"/>
      <c r="J147" s="142">
        <f t="shared" si="0"/>
        <v>0</v>
      </c>
      <c r="K147" s="143"/>
      <c r="L147" s="28"/>
      <c r="M147" s="144" t="s">
        <v>1</v>
      </c>
      <c r="N147" s="145" t="s">
        <v>37</v>
      </c>
      <c r="P147" s="146">
        <f t="shared" si="1"/>
        <v>0</v>
      </c>
      <c r="Q147" s="146">
        <v>4.7299999999999998E-3</v>
      </c>
      <c r="R147" s="146">
        <f t="shared" si="2"/>
        <v>4.171387E-2</v>
      </c>
      <c r="S147" s="146">
        <v>0</v>
      </c>
      <c r="T147" s="147">
        <f t="shared" si="3"/>
        <v>0</v>
      </c>
      <c r="AR147" s="148" t="s">
        <v>154</v>
      </c>
      <c r="AT147" s="148" t="s">
        <v>150</v>
      </c>
      <c r="AU147" s="148" t="s">
        <v>155</v>
      </c>
      <c r="AY147" s="13" t="s">
        <v>147</v>
      </c>
      <c r="BE147" s="149">
        <f t="shared" si="4"/>
        <v>0</v>
      </c>
      <c r="BF147" s="149">
        <f t="shared" si="5"/>
        <v>0</v>
      </c>
      <c r="BG147" s="149">
        <f t="shared" si="6"/>
        <v>0</v>
      </c>
      <c r="BH147" s="149">
        <f t="shared" si="7"/>
        <v>0</v>
      </c>
      <c r="BI147" s="149">
        <f t="shared" si="8"/>
        <v>0</v>
      </c>
      <c r="BJ147" s="13" t="s">
        <v>155</v>
      </c>
      <c r="BK147" s="149">
        <f t="shared" si="9"/>
        <v>0</v>
      </c>
      <c r="BL147" s="13" t="s">
        <v>154</v>
      </c>
      <c r="BM147" s="148" t="s">
        <v>733</v>
      </c>
    </row>
    <row r="148" spans="2:65" s="1" customFormat="1" ht="33" customHeight="1" x14ac:dyDescent="0.2">
      <c r="B148" s="135"/>
      <c r="C148" s="136" t="s">
        <v>183</v>
      </c>
      <c r="D148" s="136" t="s">
        <v>150</v>
      </c>
      <c r="E148" s="137" t="s">
        <v>184</v>
      </c>
      <c r="F148" s="138" t="s">
        <v>185</v>
      </c>
      <c r="G148" s="139" t="s">
        <v>186</v>
      </c>
      <c r="H148" s="140">
        <v>40.6</v>
      </c>
      <c r="I148" s="141"/>
      <c r="J148" s="142">
        <f t="shared" si="0"/>
        <v>0</v>
      </c>
      <c r="K148" s="143"/>
      <c r="L148" s="28"/>
      <c r="M148" s="144" t="s">
        <v>1</v>
      </c>
      <c r="N148" s="145" t="s">
        <v>37</v>
      </c>
      <c r="P148" s="146">
        <f t="shared" si="1"/>
        <v>0</v>
      </c>
      <c r="Q148" s="146">
        <v>1.91E-3</v>
      </c>
      <c r="R148" s="146">
        <f t="shared" si="2"/>
        <v>7.7546000000000004E-2</v>
      </c>
      <c r="S148" s="146">
        <v>0</v>
      </c>
      <c r="T148" s="147">
        <f t="shared" si="3"/>
        <v>0</v>
      </c>
      <c r="AR148" s="148" t="s">
        <v>154</v>
      </c>
      <c r="AT148" s="148" t="s">
        <v>150</v>
      </c>
      <c r="AU148" s="148" t="s">
        <v>155</v>
      </c>
      <c r="AY148" s="13" t="s">
        <v>147</v>
      </c>
      <c r="BE148" s="149">
        <f t="shared" si="4"/>
        <v>0</v>
      </c>
      <c r="BF148" s="149">
        <f t="shared" si="5"/>
        <v>0</v>
      </c>
      <c r="BG148" s="149">
        <f t="shared" si="6"/>
        <v>0</v>
      </c>
      <c r="BH148" s="149">
        <f t="shared" si="7"/>
        <v>0</v>
      </c>
      <c r="BI148" s="149">
        <f t="shared" si="8"/>
        <v>0</v>
      </c>
      <c r="BJ148" s="13" t="s">
        <v>155</v>
      </c>
      <c r="BK148" s="149">
        <f t="shared" si="9"/>
        <v>0</v>
      </c>
      <c r="BL148" s="13" t="s">
        <v>154</v>
      </c>
      <c r="BM148" s="148" t="s">
        <v>734</v>
      </c>
    </row>
    <row r="149" spans="2:65" s="1" customFormat="1" ht="24.2" customHeight="1" x14ac:dyDescent="0.2">
      <c r="B149" s="135"/>
      <c r="C149" s="136" t="s">
        <v>188</v>
      </c>
      <c r="D149" s="136" t="s">
        <v>150</v>
      </c>
      <c r="E149" s="137" t="s">
        <v>189</v>
      </c>
      <c r="F149" s="138" t="s">
        <v>190</v>
      </c>
      <c r="G149" s="139" t="s">
        <v>186</v>
      </c>
      <c r="H149" s="140">
        <v>10.7</v>
      </c>
      <c r="I149" s="141"/>
      <c r="J149" s="142">
        <f t="shared" si="0"/>
        <v>0</v>
      </c>
      <c r="K149" s="143"/>
      <c r="L149" s="28"/>
      <c r="M149" s="144" t="s">
        <v>1</v>
      </c>
      <c r="N149" s="145" t="s">
        <v>37</v>
      </c>
      <c r="P149" s="146">
        <f t="shared" si="1"/>
        <v>0</v>
      </c>
      <c r="Q149" s="146">
        <v>1.91E-3</v>
      </c>
      <c r="R149" s="146">
        <f t="shared" si="2"/>
        <v>2.0437E-2</v>
      </c>
      <c r="S149" s="146">
        <v>0</v>
      </c>
      <c r="T149" s="147">
        <f t="shared" si="3"/>
        <v>0</v>
      </c>
      <c r="AR149" s="148" t="s">
        <v>154</v>
      </c>
      <c r="AT149" s="148" t="s">
        <v>150</v>
      </c>
      <c r="AU149" s="148" t="s">
        <v>155</v>
      </c>
      <c r="AY149" s="13" t="s">
        <v>147</v>
      </c>
      <c r="BE149" s="149">
        <f t="shared" si="4"/>
        <v>0</v>
      </c>
      <c r="BF149" s="149">
        <f t="shared" si="5"/>
        <v>0</v>
      </c>
      <c r="BG149" s="149">
        <f t="shared" si="6"/>
        <v>0</v>
      </c>
      <c r="BH149" s="149">
        <f t="shared" si="7"/>
        <v>0</v>
      </c>
      <c r="BI149" s="149">
        <f t="shared" si="8"/>
        <v>0</v>
      </c>
      <c r="BJ149" s="13" t="s">
        <v>155</v>
      </c>
      <c r="BK149" s="149">
        <f t="shared" si="9"/>
        <v>0</v>
      </c>
      <c r="BL149" s="13" t="s">
        <v>154</v>
      </c>
      <c r="BM149" s="148" t="s">
        <v>735</v>
      </c>
    </row>
    <row r="150" spans="2:65" s="1" customFormat="1" ht="24.2" customHeight="1" x14ac:dyDescent="0.2">
      <c r="B150" s="135"/>
      <c r="C150" s="136" t="s">
        <v>192</v>
      </c>
      <c r="D150" s="136" t="s">
        <v>150</v>
      </c>
      <c r="E150" s="137" t="s">
        <v>193</v>
      </c>
      <c r="F150" s="138" t="s">
        <v>194</v>
      </c>
      <c r="G150" s="139" t="s">
        <v>153</v>
      </c>
      <c r="H150" s="140">
        <v>3.3</v>
      </c>
      <c r="I150" s="141"/>
      <c r="J150" s="142">
        <f t="shared" si="0"/>
        <v>0</v>
      </c>
      <c r="K150" s="143"/>
      <c r="L150" s="28"/>
      <c r="M150" s="144" t="s">
        <v>1</v>
      </c>
      <c r="N150" s="145" t="s">
        <v>37</v>
      </c>
      <c r="P150" s="146">
        <f t="shared" si="1"/>
        <v>0</v>
      </c>
      <c r="Q150" s="146">
        <v>0</v>
      </c>
      <c r="R150" s="146">
        <f t="shared" si="2"/>
        <v>0</v>
      </c>
      <c r="S150" s="146">
        <v>0</v>
      </c>
      <c r="T150" s="147">
        <f t="shared" si="3"/>
        <v>0</v>
      </c>
      <c r="AR150" s="148" t="s">
        <v>154</v>
      </c>
      <c r="AT150" s="148" t="s">
        <v>150</v>
      </c>
      <c r="AU150" s="148" t="s">
        <v>155</v>
      </c>
      <c r="AY150" s="13" t="s">
        <v>147</v>
      </c>
      <c r="BE150" s="149">
        <f t="shared" si="4"/>
        <v>0</v>
      </c>
      <c r="BF150" s="149">
        <f t="shared" si="5"/>
        <v>0</v>
      </c>
      <c r="BG150" s="149">
        <f t="shared" si="6"/>
        <v>0</v>
      </c>
      <c r="BH150" s="149">
        <f t="shared" si="7"/>
        <v>0</v>
      </c>
      <c r="BI150" s="149">
        <f t="shared" si="8"/>
        <v>0</v>
      </c>
      <c r="BJ150" s="13" t="s">
        <v>155</v>
      </c>
      <c r="BK150" s="149">
        <f t="shared" si="9"/>
        <v>0</v>
      </c>
      <c r="BL150" s="13" t="s">
        <v>154</v>
      </c>
      <c r="BM150" s="148" t="s">
        <v>736</v>
      </c>
    </row>
    <row r="151" spans="2:65" s="1" customFormat="1" ht="16.5" customHeight="1" x14ac:dyDescent="0.2">
      <c r="B151" s="135"/>
      <c r="C151" s="150" t="s">
        <v>196</v>
      </c>
      <c r="D151" s="150" t="s">
        <v>197</v>
      </c>
      <c r="E151" s="151" t="s">
        <v>198</v>
      </c>
      <c r="F151" s="152" t="s">
        <v>199</v>
      </c>
      <c r="G151" s="153" t="s">
        <v>153</v>
      </c>
      <c r="H151" s="154">
        <v>3.7949999999999999</v>
      </c>
      <c r="I151" s="155"/>
      <c r="J151" s="156">
        <f t="shared" si="0"/>
        <v>0</v>
      </c>
      <c r="K151" s="157"/>
      <c r="L151" s="158"/>
      <c r="M151" s="159" t="s">
        <v>1</v>
      </c>
      <c r="N151" s="160" t="s">
        <v>37</v>
      </c>
      <c r="P151" s="146">
        <f t="shared" si="1"/>
        <v>0</v>
      </c>
      <c r="Q151" s="146">
        <v>1E-4</v>
      </c>
      <c r="R151" s="146">
        <f t="shared" si="2"/>
        <v>3.7950000000000001E-4</v>
      </c>
      <c r="S151" s="146">
        <v>0</v>
      </c>
      <c r="T151" s="147">
        <f t="shared" si="3"/>
        <v>0</v>
      </c>
      <c r="AR151" s="148" t="s">
        <v>179</v>
      </c>
      <c r="AT151" s="148" t="s">
        <v>197</v>
      </c>
      <c r="AU151" s="148" t="s">
        <v>155</v>
      </c>
      <c r="AY151" s="13" t="s">
        <v>147</v>
      </c>
      <c r="BE151" s="149">
        <f t="shared" si="4"/>
        <v>0</v>
      </c>
      <c r="BF151" s="149">
        <f t="shared" si="5"/>
        <v>0</v>
      </c>
      <c r="BG151" s="149">
        <f t="shared" si="6"/>
        <v>0</v>
      </c>
      <c r="BH151" s="149">
        <f t="shared" si="7"/>
        <v>0</v>
      </c>
      <c r="BI151" s="149">
        <f t="shared" si="8"/>
        <v>0</v>
      </c>
      <c r="BJ151" s="13" t="s">
        <v>155</v>
      </c>
      <c r="BK151" s="149">
        <f t="shared" si="9"/>
        <v>0</v>
      </c>
      <c r="BL151" s="13" t="s">
        <v>154</v>
      </c>
      <c r="BM151" s="148" t="s">
        <v>737</v>
      </c>
    </row>
    <row r="152" spans="2:65" s="1" customFormat="1" ht="16.5" customHeight="1" x14ac:dyDescent="0.2">
      <c r="B152" s="135"/>
      <c r="C152" s="136" t="s">
        <v>201</v>
      </c>
      <c r="D152" s="136" t="s">
        <v>150</v>
      </c>
      <c r="E152" s="137" t="s">
        <v>202</v>
      </c>
      <c r="F152" s="138" t="s">
        <v>203</v>
      </c>
      <c r="G152" s="139" t="s">
        <v>186</v>
      </c>
      <c r="H152" s="140">
        <v>10.6</v>
      </c>
      <c r="I152" s="141"/>
      <c r="J152" s="142">
        <f t="shared" si="0"/>
        <v>0</v>
      </c>
      <c r="K152" s="143"/>
      <c r="L152" s="28"/>
      <c r="M152" s="144" t="s">
        <v>1</v>
      </c>
      <c r="N152" s="145" t="s">
        <v>37</v>
      </c>
      <c r="P152" s="146">
        <f t="shared" si="1"/>
        <v>0</v>
      </c>
      <c r="Q152" s="146">
        <v>0</v>
      </c>
      <c r="R152" s="146">
        <f t="shared" si="2"/>
        <v>0</v>
      </c>
      <c r="S152" s="146">
        <v>0</v>
      </c>
      <c r="T152" s="147">
        <f t="shared" si="3"/>
        <v>0</v>
      </c>
      <c r="AR152" s="148" t="s">
        <v>154</v>
      </c>
      <c r="AT152" s="148" t="s">
        <v>150</v>
      </c>
      <c r="AU152" s="148" t="s">
        <v>155</v>
      </c>
      <c r="AY152" s="13" t="s">
        <v>147</v>
      </c>
      <c r="BE152" s="149">
        <f t="shared" si="4"/>
        <v>0</v>
      </c>
      <c r="BF152" s="149">
        <f t="shared" si="5"/>
        <v>0</v>
      </c>
      <c r="BG152" s="149">
        <f t="shared" si="6"/>
        <v>0</v>
      </c>
      <c r="BH152" s="149">
        <f t="shared" si="7"/>
        <v>0</v>
      </c>
      <c r="BI152" s="149">
        <f t="shared" si="8"/>
        <v>0</v>
      </c>
      <c r="BJ152" s="13" t="s">
        <v>155</v>
      </c>
      <c r="BK152" s="149">
        <f t="shared" si="9"/>
        <v>0</v>
      </c>
      <c r="BL152" s="13" t="s">
        <v>154</v>
      </c>
      <c r="BM152" s="148" t="s">
        <v>738</v>
      </c>
    </row>
    <row r="153" spans="2:65" s="1" customFormat="1" ht="33" customHeight="1" x14ac:dyDescent="0.2">
      <c r="B153" s="135"/>
      <c r="C153" s="150" t="s">
        <v>205</v>
      </c>
      <c r="D153" s="150" t="s">
        <v>197</v>
      </c>
      <c r="E153" s="151" t="s">
        <v>206</v>
      </c>
      <c r="F153" s="152" t="s">
        <v>207</v>
      </c>
      <c r="G153" s="153" t="s">
        <v>186</v>
      </c>
      <c r="H153" s="154">
        <v>10.706</v>
      </c>
      <c r="I153" s="155"/>
      <c r="J153" s="156">
        <f t="shared" si="0"/>
        <v>0</v>
      </c>
      <c r="K153" s="157"/>
      <c r="L153" s="158"/>
      <c r="M153" s="159" t="s">
        <v>1</v>
      </c>
      <c r="N153" s="160" t="s">
        <v>37</v>
      </c>
      <c r="P153" s="146">
        <f t="shared" si="1"/>
        <v>0</v>
      </c>
      <c r="Q153" s="146">
        <v>1.4999999999999999E-4</v>
      </c>
      <c r="R153" s="146">
        <f t="shared" si="2"/>
        <v>1.6058999999999997E-3</v>
      </c>
      <c r="S153" s="146">
        <v>0</v>
      </c>
      <c r="T153" s="147">
        <f t="shared" si="3"/>
        <v>0</v>
      </c>
      <c r="AR153" s="148" t="s">
        <v>179</v>
      </c>
      <c r="AT153" s="148" t="s">
        <v>197</v>
      </c>
      <c r="AU153" s="148" t="s">
        <v>155</v>
      </c>
      <c r="AY153" s="13" t="s">
        <v>147</v>
      </c>
      <c r="BE153" s="149">
        <f t="shared" si="4"/>
        <v>0</v>
      </c>
      <c r="BF153" s="149">
        <f t="shared" si="5"/>
        <v>0</v>
      </c>
      <c r="BG153" s="149">
        <f t="shared" si="6"/>
        <v>0</v>
      </c>
      <c r="BH153" s="149">
        <f t="shared" si="7"/>
        <v>0</v>
      </c>
      <c r="BI153" s="149">
        <f t="shared" si="8"/>
        <v>0</v>
      </c>
      <c r="BJ153" s="13" t="s">
        <v>155</v>
      </c>
      <c r="BK153" s="149">
        <f t="shared" si="9"/>
        <v>0</v>
      </c>
      <c r="BL153" s="13" t="s">
        <v>154</v>
      </c>
      <c r="BM153" s="148" t="s">
        <v>739</v>
      </c>
    </row>
    <row r="154" spans="2:65" s="1" customFormat="1" ht="24.2" customHeight="1" x14ac:dyDescent="0.2">
      <c r="B154" s="135"/>
      <c r="C154" s="136" t="s">
        <v>209</v>
      </c>
      <c r="D154" s="136" t="s">
        <v>150</v>
      </c>
      <c r="E154" s="137" t="s">
        <v>210</v>
      </c>
      <c r="F154" s="138" t="s">
        <v>211</v>
      </c>
      <c r="G154" s="139" t="s">
        <v>153</v>
      </c>
      <c r="H154" s="140">
        <v>3.3</v>
      </c>
      <c r="I154" s="141"/>
      <c r="J154" s="142">
        <f t="shared" si="0"/>
        <v>0</v>
      </c>
      <c r="K154" s="143"/>
      <c r="L154" s="28"/>
      <c r="M154" s="144" t="s">
        <v>1</v>
      </c>
      <c r="N154" s="145" t="s">
        <v>37</v>
      </c>
      <c r="P154" s="146">
        <f t="shared" si="1"/>
        <v>0</v>
      </c>
      <c r="Q154" s="146">
        <v>0</v>
      </c>
      <c r="R154" s="146">
        <f t="shared" si="2"/>
        <v>0</v>
      </c>
      <c r="S154" s="146">
        <v>0</v>
      </c>
      <c r="T154" s="147">
        <f t="shared" si="3"/>
        <v>0</v>
      </c>
      <c r="AR154" s="148" t="s">
        <v>154</v>
      </c>
      <c r="AT154" s="148" t="s">
        <v>150</v>
      </c>
      <c r="AU154" s="148" t="s">
        <v>155</v>
      </c>
      <c r="AY154" s="13" t="s">
        <v>147</v>
      </c>
      <c r="BE154" s="149">
        <f t="shared" si="4"/>
        <v>0</v>
      </c>
      <c r="BF154" s="149">
        <f t="shared" si="5"/>
        <v>0</v>
      </c>
      <c r="BG154" s="149">
        <f t="shared" si="6"/>
        <v>0</v>
      </c>
      <c r="BH154" s="149">
        <f t="shared" si="7"/>
        <v>0</v>
      </c>
      <c r="BI154" s="149">
        <f t="shared" si="8"/>
        <v>0</v>
      </c>
      <c r="BJ154" s="13" t="s">
        <v>155</v>
      </c>
      <c r="BK154" s="149">
        <f t="shared" si="9"/>
        <v>0</v>
      </c>
      <c r="BL154" s="13" t="s">
        <v>154</v>
      </c>
      <c r="BM154" s="148" t="s">
        <v>740</v>
      </c>
    </row>
    <row r="155" spans="2:65" s="1" customFormat="1" ht="16.5" customHeight="1" x14ac:dyDescent="0.2">
      <c r="B155" s="135"/>
      <c r="C155" s="150" t="s">
        <v>213</v>
      </c>
      <c r="D155" s="150" t="s">
        <v>197</v>
      </c>
      <c r="E155" s="151" t="s">
        <v>214</v>
      </c>
      <c r="F155" s="152" t="s">
        <v>215</v>
      </c>
      <c r="G155" s="153" t="s">
        <v>216</v>
      </c>
      <c r="H155" s="154">
        <v>0.66</v>
      </c>
      <c r="I155" s="155"/>
      <c r="J155" s="156">
        <f t="shared" si="0"/>
        <v>0</v>
      </c>
      <c r="K155" s="157"/>
      <c r="L155" s="158"/>
      <c r="M155" s="159" t="s">
        <v>1</v>
      </c>
      <c r="N155" s="160" t="s">
        <v>37</v>
      </c>
      <c r="P155" s="146">
        <f t="shared" si="1"/>
        <v>0</v>
      </c>
      <c r="Q155" s="146">
        <v>1E-3</v>
      </c>
      <c r="R155" s="146">
        <f t="shared" si="2"/>
        <v>6.6E-4</v>
      </c>
      <c r="S155" s="146">
        <v>0</v>
      </c>
      <c r="T155" s="147">
        <f t="shared" si="3"/>
        <v>0</v>
      </c>
      <c r="AR155" s="148" t="s">
        <v>179</v>
      </c>
      <c r="AT155" s="148" t="s">
        <v>197</v>
      </c>
      <c r="AU155" s="148" t="s">
        <v>155</v>
      </c>
      <c r="AY155" s="13" t="s">
        <v>147</v>
      </c>
      <c r="BE155" s="149">
        <f t="shared" si="4"/>
        <v>0</v>
      </c>
      <c r="BF155" s="149">
        <f t="shared" si="5"/>
        <v>0</v>
      </c>
      <c r="BG155" s="149">
        <f t="shared" si="6"/>
        <v>0</v>
      </c>
      <c r="BH155" s="149">
        <f t="shared" si="7"/>
        <v>0</v>
      </c>
      <c r="BI155" s="149">
        <f t="shared" si="8"/>
        <v>0</v>
      </c>
      <c r="BJ155" s="13" t="s">
        <v>155</v>
      </c>
      <c r="BK155" s="149">
        <f t="shared" si="9"/>
        <v>0</v>
      </c>
      <c r="BL155" s="13" t="s">
        <v>154</v>
      </c>
      <c r="BM155" s="148" t="s">
        <v>741</v>
      </c>
    </row>
    <row r="156" spans="2:65" s="1" customFormat="1" ht="24.2" customHeight="1" x14ac:dyDescent="0.2">
      <c r="B156" s="135"/>
      <c r="C156" s="136" t="s">
        <v>218</v>
      </c>
      <c r="D156" s="136" t="s">
        <v>150</v>
      </c>
      <c r="E156" s="137" t="s">
        <v>219</v>
      </c>
      <c r="F156" s="138" t="s">
        <v>220</v>
      </c>
      <c r="G156" s="139" t="s">
        <v>153</v>
      </c>
      <c r="H156" s="140">
        <v>3.3</v>
      </c>
      <c r="I156" s="141"/>
      <c r="J156" s="142">
        <f t="shared" si="0"/>
        <v>0</v>
      </c>
      <c r="K156" s="143"/>
      <c r="L156" s="28"/>
      <c r="M156" s="144" t="s">
        <v>1</v>
      </c>
      <c r="N156" s="145" t="s">
        <v>37</v>
      </c>
      <c r="P156" s="146">
        <f t="shared" si="1"/>
        <v>0</v>
      </c>
      <c r="Q156" s="146">
        <v>1E-3</v>
      </c>
      <c r="R156" s="146">
        <f t="shared" si="2"/>
        <v>3.3E-3</v>
      </c>
      <c r="S156" s="146">
        <v>0</v>
      </c>
      <c r="T156" s="147">
        <f t="shared" si="3"/>
        <v>0</v>
      </c>
      <c r="AR156" s="148" t="s">
        <v>154</v>
      </c>
      <c r="AT156" s="148" t="s">
        <v>150</v>
      </c>
      <c r="AU156" s="148" t="s">
        <v>155</v>
      </c>
      <c r="AY156" s="13" t="s">
        <v>147</v>
      </c>
      <c r="BE156" s="149">
        <f t="shared" si="4"/>
        <v>0</v>
      </c>
      <c r="BF156" s="149">
        <f t="shared" si="5"/>
        <v>0</v>
      </c>
      <c r="BG156" s="149">
        <f t="shared" si="6"/>
        <v>0</v>
      </c>
      <c r="BH156" s="149">
        <f t="shared" si="7"/>
        <v>0</v>
      </c>
      <c r="BI156" s="149">
        <f t="shared" si="8"/>
        <v>0</v>
      </c>
      <c r="BJ156" s="13" t="s">
        <v>155</v>
      </c>
      <c r="BK156" s="149">
        <f t="shared" si="9"/>
        <v>0</v>
      </c>
      <c r="BL156" s="13" t="s">
        <v>154</v>
      </c>
      <c r="BM156" s="148" t="s">
        <v>742</v>
      </c>
    </row>
    <row r="157" spans="2:65" s="1" customFormat="1" ht="24.2" customHeight="1" x14ac:dyDescent="0.2">
      <c r="B157" s="135"/>
      <c r="C157" s="136" t="s">
        <v>222</v>
      </c>
      <c r="D157" s="136" t="s">
        <v>150</v>
      </c>
      <c r="E157" s="137" t="s">
        <v>223</v>
      </c>
      <c r="F157" s="138" t="s">
        <v>224</v>
      </c>
      <c r="G157" s="139" t="s">
        <v>153</v>
      </c>
      <c r="H157" s="140">
        <v>3.3</v>
      </c>
      <c r="I157" s="141"/>
      <c r="J157" s="142">
        <f t="shared" si="0"/>
        <v>0</v>
      </c>
      <c r="K157" s="143"/>
      <c r="L157" s="28"/>
      <c r="M157" s="144" t="s">
        <v>1</v>
      </c>
      <c r="N157" s="145" t="s">
        <v>37</v>
      </c>
      <c r="P157" s="146">
        <f t="shared" si="1"/>
        <v>0</v>
      </c>
      <c r="Q157" s="146">
        <v>9.7850000000000006E-2</v>
      </c>
      <c r="R157" s="146">
        <f t="shared" si="2"/>
        <v>0.322905</v>
      </c>
      <c r="S157" s="146">
        <v>0</v>
      </c>
      <c r="T157" s="147">
        <f t="shared" si="3"/>
        <v>0</v>
      </c>
      <c r="AR157" s="148" t="s">
        <v>154</v>
      </c>
      <c r="AT157" s="148" t="s">
        <v>150</v>
      </c>
      <c r="AU157" s="148" t="s">
        <v>155</v>
      </c>
      <c r="AY157" s="13" t="s">
        <v>147</v>
      </c>
      <c r="BE157" s="149">
        <f t="shared" si="4"/>
        <v>0</v>
      </c>
      <c r="BF157" s="149">
        <f t="shared" si="5"/>
        <v>0</v>
      </c>
      <c r="BG157" s="149">
        <f t="shared" si="6"/>
        <v>0</v>
      </c>
      <c r="BH157" s="149">
        <f t="shared" si="7"/>
        <v>0</v>
      </c>
      <c r="BI157" s="149">
        <f t="shared" si="8"/>
        <v>0</v>
      </c>
      <c r="BJ157" s="13" t="s">
        <v>155</v>
      </c>
      <c r="BK157" s="149">
        <f t="shared" si="9"/>
        <v>0</v>
      </c>
      <c r="BL157" s="13" t="s">
        <v>154</v>
      </c>
      <c r="BM157" s="148" t="s">
        <v>743</v>
      </c>
    </row>
    <row r="158" spans="2:65" s="11" customFormat="1" ht="22.9" customHeight="1" x14ac:dyDescent="0.2">
      <c r="B158" s="123"/>
      <c r="D158" s="124" t="s">
        <v>70</v>
      </c>
      <c r="E158" s="133" t="s">
        <v>183</v>
      </c>
      <c r="F158" s="133" t="s">
        <v>226</v>
      </c>
      <c r="I158" s="126"/>
      <c r="J158" s="134">
        <f>BK158</f>
        <v>0</v>
      </c>
      <c r="L158" s="123"/>
      <c r="M158" s="128"/>
      <c r="P158" s="129">
        <f>SUM(P159:P178)</f>
        <v>0</v>
      </c>
      <c r="R158" s="129">
        <f>SUM(R159:R178)</f>
        <v>0.58316963000000011</v>
      </c>
      <c r="T158" s="130">
        <f>SUM(T159:T178)</f>
        <v>4.280392</v>
      </c>
      <c r="AR158" s="124" t="s">
        <v>79</v>
      </c>
      <c r="AT158" s="131" t="s">
        <v>70</v>
      </c>
      <c r="AU158" s="131" t="s">
        <v>79</v>
      </c>
      <c r="AY158" s="124" t="s">
        <v>147</v>
      </c>
      <c r="BK158" s="132">
        <f>SUM(BK159:BK178)</f>
        <v>0</v>
      </c>
    </row>
    <row r="159" spans="2:65" s="1" customFormat="1" ht="24.2" customHeight="1" x14ac:dyDescent="0.2">
      <c r="B159" s="135"/>
      <c r="C159" s="136" t="s">
        <v>227</v>
      </c>
      <c r="D159" s="136" t="s">
        <v>150</v>
      </c>
      <c r="E159" s="137" t="s">
        <v>228</v>
      </c>
      <c r="F159" s="138" t="s">
        <v>229</v>
      </c>
      <c r="G159" s="139" t="s">
        <v>230</v>
      </c>
      <c r="H159" s="140">
        <v>7.4470000000000001</v>
      </c>
      <c r="I159" s="141"/>
      <c r="J159" s="142">
        <f t="shared" ref="J159:J178" si="10">ROUND(I159*H159,2)</f>
        <v>0</v>
      </c>
      <c r="K159" s="143"/>
      <c r="L159" s="28"/>
      <c r="M159" s="144" t="s">
        <v>1</v>
      </c>
      <c r="N159" s="145" t="s">
        <v>37</v>
      </c>
      <c r="P159" s="146">
        <f t="shared" ref="P159:P178" si="11">O159*H159</f>
        <v>0</v>
      </c>
      <c r="Q159" s="146">
        <v>2.8680000000000001E-2</v>
      </c>
      <c r="R159" s="146">
        <f t="shared" ref="R159:R178" si="12">Q159*H159</f>
        <v>0.21357996000000001</v>
      </c>
      <c r="S159" s="146">
        <v>0</v>
      </c>
      <c r="T159" s="147">
        <f t="shared" ref="T159:T178" si="13">S159*H159</f>
        <v>0</v>
      </c>
      <c r="AR159" s="148" t="s">
        <v>154</v>
      </c>
      <c r="AT159" s="148" t="s">
        <v>150</v>
      </c>
      <c r="AU159" s="148" t="s">
        <v>155</v>
      </c>
      <c r="AY159" s="13" t="s">
        <v>147</v>
      </c>
      <c r="BE159" s="149">
        <f t="shared" ref="BE159:BE178" si="14">IF(N159="základná",J159,0)</f>
        <v>0</v>
      </c>
      <c r="BF159" s="149">
        <f t="shared" ref="BF159:BF178" si="15">IF(N159="znížená",J159,0)</f>
        <v>0</v>
      </c>
      <c r="BG159" s="149">
        <f t="shared" ref="BG159:BG178" si="16">IF(N159="zákl. prenesená",J159,0)</f>
        <v>0</v>
      </c>
      <c r="BH159" s="149">
        <f t="shared" ref="BH159:BH178" si="17">IF(N159="zníž. prenesená",J159,0)</f>
        <v>0</v>
      </c>
      <c r="BI159" s="149">
        <f t="shared" ref="BI159:BI178" si="18">IF(N159="nulová",J159,0)</f>
        <v>0</v>
      </c>
      <c r="BJ159" s="13" t="s">
        <v>155</v>
      </c>
      <c r="BK159" s="149">
        <f t="shared" ref="BK159:BK178" si="19">ROUND(I159*H159,2)</f>
        <v>0</v>
      </c>
      <c r="BL159" s="13" t="s">
        <v>154</v>
      </c>
      <c r="BM159" s="148" t="s">
        <v>744</v>
      </c>
    </row>
    <row r="160" spans="2:65" s="1" customFormat="1" ht="37.9" customHeight="1" x14ac:dyDescent="0.2">
      <c r="B160" s="135"/>
      <c r="C160" s="136" t="s">
        <v>232</v>
      </c>
      <c r="D160" s="136" t="s">
        <v>150</v>
      </c>
      <c r="E160" s="137" t="s">
        <v>233</v>
      </c>
      <c r="F160" s="138" t="s">
        <v>234</v>
      </c>
      <c r="G160" s="139" t="s">
        <v>230</v>
      </c>
      <c r="H160" s="140">
        <v>7.4470000000000001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37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0</v>
      </c>
      <c r="T160" s="147">
        <f t="shared" si="13"/>
        <v>0</v>
      </c>
      <c r="AR160" s="148" t="s">
        <v>154</v>
      </c>
      <c r="AT160" s="148" t="s">
        <v>150</v>
      </c>
      <c r="AU160" s="148" t="s">
        <v>155</v>
      </c>
      <c r="AY160" s="13" t="s">
        <v>147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155</v>
      </c>
      <c r="BK160" s="149">
        <f t="shared" si="19"/>
        <v>0</v>
      </c>
      <c r="BL160" s="13" t="s">
        <v>154</v>
      </c>
      <c r="BM160" s="148" t="s">
        <v>745</v>
      </c>
    </row>
    <row r="161" spans="2:65" s="1" customFormat="1" ht="24.2" customHeight="1" x14ac:dyDescent="0.2">
      <c r="B161" s="135"/>
      <c r="C161" s="136" t="s">
        <v>236</v>
      </c>
      <c r="D161" s="136" t="s">
        <v>150</v>
      </c>
      <c r="E161" s="137" t="s">
        <v>237</v>
      </c>
      <c r="F161" s="138" t="s">
        <v>238</v>
      </c>
      <c r="G161" s="139" t="s">
        <v>230</v>
      </c>
      <c r="H161" s="140">
        <v>7.4470000000000001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37</v>
      </c>
      <c r="P161" s="146">
        <f t="shared" si="11"/>
        <v>0</v>
      </c>
      <c r="Q161" s="146">
        <v>2.3900000000000001E-2</v>
      </c>
      <c r="R161" s="146">
        <f t="shared" si="12"/>
        <v>0.17798330000000001</v>
      </c>
      <c r="S161" s="146">
        <v>0</v>
      </c>
      <c r="T161" s="147">
        <f t="shared" si="13"/>
        <v>0</v>
      </c>
      <c r="AR161" s="148" t="s">
        <v>154</v>
      </c>
      <c r="AT161" s="148" t="s">
        <v>150</v>
      </c>
      <c r="AU161" s="148" t="s">
        <v>155</v>
      </c>
      <c r="AY161" s="13" t="s">
        <v>147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155</v>
      </c>
      <c r="BK161" s="149">
        <f t="shared" si="19"/>
        <v>0</v>
      </c>
      <c r="BL161" s="13" t="s">
        <v>154</v>
      </c>
      <c r="BM161" s="148" t="s">
        <v>746</v>
      </c>
    </row>
    <row r="162" spans="2:65" s="1" customFormat="1" ht="21.75" customHeight="1" x14ac:dyDescent="0.2">
      <c r="B162" s="135"/>
      <c r="C162" s="136" t="s">
        <v>240</v>
      </c>
      <c r="D162" s="136" t="s">
        <v>150</v>
      </c>
      <c r="E162" s="137" t="s">
        <v>241</v>
      </c>
      <c r="F162" s="138" t="s">
        <v>242</v>
      </c>
      <c r="G162" s="139" t="s">
        <v>153</v>
      </c>
      <c r="H162" s="140">
        <v>7.4470000000000001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37</v>
      </c>
      <c r="P162" s="146">
        <f t="shared" si="11"/>
        <v>0</v>
      </c>
      <c r="Q162" s="146">
        <v>1.2855E-2</v>
      </c>
      <c r="R162" s="146">
        <f t="shared" si="12"/>
        <v>9.5731184999999996E-2</v>
      </c>
      <c r="S162" s="146">
        <v>0</v>
      </c>
      <c r="T162" s="147">
        <f t="shared" si="13"/>
        <v>0</v>
      </c>
      <c r="AR162" s="148" t="s">
        <v>154</v>
      </c>
      <c r="AT162" s="148" t="s">
        <v>150</v>
      </c>
      <c r="AU162" s="148" t="s">
        <v>155</v>
      </c>
      <c r="AY162" s="13" t="s">
        <v>147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155</v>
      </c>
      <c r="BK162" s="149">
        <f t="shared" si="19"/>
        <v>0</v>
      </c>
      <c r="BL162" s="13" t="s">
        <v>154</v>
      </c>
      <c r="BM162" s="148" t="s">
        <v>747</v>
      </c>
    </row>
    <row r="163" spans="2:65" s="1" customFormat="1" ht="33" customHeight="1" x14ac:dyDescent="0.2">
      <c r="B163" s="135"/>
      <c r="C163" s="136" t="s">
        <v>7</v>
      </c>
      <c r="D163" s="136" t="s">
        <v>150</v>
      </c>
      <c r="E163" s="137" t="s">
        <v>244</v>
      </c>
      <c r="F163" s="138" t="s">
        <v>245</v>
      </c>
      <c r="G163" s="139" t="s">
        <v>153</v>
      </c>
      <c r="H163" s="140">
        <v>7.4470000000000001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37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154</v>
      </c>
      <c r="AT163" s="148" t="s">
        <v>150</v>
      </c>
      <c r="AU163" s="148" t="s">
        <v>155</v>
      </c>
      <c r="AY163" s="13" t="s">
        <v>147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155</v>
      </c>
      <c r="BK163" s="149">
        <f t="shared" si="19"/>
        <v>0</v>
      </c>
      <c r="BL163" s="13" t="s">
        <v>154</v>
      </c>
      <c r="BM163" s="148" t="s">
        <v>748</v>
      </c>
    </row>
    <row r="164" spans="2:65" s="1" customFormat="1" ht="24.2" customHeight="1" x14ac:dyDescent="0.2">
      <c r="B164" s="135"/>
      <c r="C164" s="136" t="s">
        <v>247</v>
      </c>
      <c r="D164" s="136" t="s">
        <v>150</v>
      </c>
      <c r="E164" s="137" t="s">
        <v>248</v>
      </c>
      <c r="F164" s="138" t="s">
        <v>249</v>
      </c>
      <c r="G164" s="139" t="s">
        <v>153</v>
      </c>
      <c r="H164" s="140">
        <v>7.4470000000000001</v>
      </c>
      <c r="I164" s="141"/>
      <c r="J164" s="142">
        <f t="shared" si="10"/>
        <v>0</v>
      </c>
      <c r="K164" s="143"/>
      <c r="L164" s="28"/>
      <c r="M164" s="144" t="s">
        <v>1</v>
      </c>
      <c r="N164" s="145" t="s">
        <v>37</v>
      </c>
      <c r="P164" s="146">
        <f t="shared" si="11"/>
        <v>0</v>
      </c>
      <c r="Q164" s="146">
        <v>1.2855E-2</v>
      </c>
      <c r="R164" s="146">
        <f t="shared" si="12"/>
        <v>9.5731184999999996E-2</v>
      </c>
      <c r="S164" s="146">
        <v>0</v>
      </c>
      <c r="T164" s="147">
        <f t="shared" si="13"/>
        <v>0</v>
      </c>
      <c r="AR164" s="148" t="s">
        <v>154</v>
      </c>
      <c r="AT164" s="148" t="s">
        <v>150</v>
      </c>
      <c r="AU164" s="148" t="s">
        <v>155</v>
      </c>
      <c r="AY164" s="13" t="s">
        <v>147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155</v>
      </c>
      <c r="BK164" s="149">
        <f t="shared" si="19"/>
        <v>0</v>
      </c>
      <c r="BL164" s="13" t="s">
        <v>154</v>
      </c>
      <c r="BM164" s="148" t="s">
        <v>749</v>
      </c>
    </row>
    <row r="165" spans="2:65" s="1" customFormat="1" ht="55.5" customHeight="1" x14ac:dyDescent="0.2">
      <c r="B165" s="135"/>
      <c r="C165" s="136" t="s">
        <v>251</v>
      </c>
      <c r="D165" s="136" t="s">
        <v>150</v>
      </c>
      <c r="E165" s="137" t="s">
        <v>256</v>
      </c>
      <c r="F165" s="138" t="s">
        <v>257</v>
      </c>
      <c r="G165" s="139" t="s">
        <v>153</v>
      </c>
      <c r="H165" s="140">
        <v>2.8359999999999999</v>
      </c>
      <c r="I165" s="141"/>
      <c r="J165" s="142">
        <f t="shared" si="10"/>
        <v>0</v>
      </c>
      <c r="K165" s="143"/>
      <c r="L165" s="28"/>
      <c r="M165" s="144" t="s">
        <v>1</v>
      </c>
      <c r="N165" s="145" t="s">
        <v>37</v>
      </c>
      <c r="P165" s="146">
        <f t="shared" si="11"/>
        <v>0</v>
      </c>
      <c r="Q165" s="146">
        <v>0</v>
      </c>
      <c r="R165" s="146">
        <f t="shared" si="12"/>
        <v>0</v>
      </c>
      <c r="S165" s="146">
        <v>0.26100000000000001</v>
      </c>
      <c r="T165" s="147">
        <f t="shared" si="13"/>
        <v>0.74019599999999997</v>
      </c>
      <c r="AR165" s="148" t="s">
        <v>154</v>
      </c>
      <c r="AT165" s="148" t="s">
        <v>150</v>
      </c>
      <c r="AU165" s="148" t="s">
        <v>155</v>
      </c>
      <c r="AY165" s="13" t="s">
        <v>147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155</v>
      </c>
      <c r="BK165" s="149">
        <f t="shared" si="19"/>
        <v>0</v>
      </c>
      <c r="BL165" s="13" t="s">
        <v>154</v>
      </c>
      <c r="BM165" s="148" t="s">
        <v>750</v>
      </c>
    </row>
    <row r="166" spans="2:65" s="1" customFormat="1" ht="37.9" customHeight="1" x14ac:dyDescent="0.2">
      <c r="B166" s="135"/>
      <c r="C166" s="136" t="s">
        <v>255</v>
      </c>
      <c r="D166" s="136" t="s">
        <v>150</v>
      </c>
      <c r="E166" s="137" t="s">
        <v>264</v>
      </c>
      <c r="F166" s="138" t="s">
        <v>265</v>
      </c>
      <c r="G166" s="139" t="s">
        <v>153</v>
      </c>
      <c r="H166" s="140">
        <v>8.3339999999999996</v>
      </c>
      <c r="I166" s="141"/>
      <c r="J166" s="142">
        <f t="shared" si="10"/>
        <v>0</v>
      </c>
      <c r="K166" s="143"/>
      <c r="L166" s="28"/>
      <c r="M166" s="144" t="s">
        <v>1</v>
      </c>
      <c r="N166" s="145" t="s">
        <v>37</v>
      </c>
      <c r="P166" s="146">
        <f t="shared" si="11"/>
        <v>0</v>
      </c>
      <c r="Q166" s="146">
        <v>0</v>
      </c>
      <c r="R166" s="146">
        <f t="shared" si="12"/>
        <v>0</v>
      </c>
      <c r="S166" s="146">
        <v>6.5000000000000002E-2</v>
      </c>
      <c r="T166" s="147">
        <f t="shared" si="13"/>
        <v>0.54171000000000002</v>
      </c>
      <c r="AR166" s="148" t="s">
        <v>154</v>
      </c>
      <c r="AT166" s="148" t="s">
        <v>150</v>
      </c>
      <c r="AU166" s="148" t="s">
        <v>155</v>
      </c>
      <c r="AY166" s="13" t="s">
        <v>147</v>
      </c>
      <c r="BE166" s="149">
        <f t="shared" si="14"/>
        <v>0</v>
      </c>
      <c r="BF166" s="149">
        <f t="shared" si="15"/>
        <v>0</v>
      </c>
      <c r="BG166" s="149">
        <f t="shared" si="16"/>
        <v>0</v>
      </c>
      <c r="BH166" s="149">
        <f t="shared" si="17"/>
        <v>0</v>
      </c>
      <c r="BI166" s="149">
        <f t="shared" si="18"/>
        <v>0</v>
      </c>
      <c r="BJ166" s="13" t="s">
        <v>155</v>
      </c>
      <c r="BK166" s="149">
        <f t="shared" si="19"/>
        <v>0</v>
      </c>
      <c r="BL166" s="13" t="s">
        <v>154</v>
      </c>
      <c r="BM166" s="148" t="s">
        <v>751</v>
      </c>
    </row>
    <row r="167" spans="2:65" s="1" customFormat="1" ht="24.2" customHeight="1" x14ac:dyDescent="0.2">
      <c r="B167" s="135"/>
      <c r="C167" s="136" t="s">
        <v>259</v>
      </c>
      <c r="D167" s="136" t="s">
        <v>150</v>
      </c>
      <c r="E167" s="137" t="s">
        <v>272</v>
      </c>
      <c r="F167" s="138" t="s">
        <v>273</v>
      </c>
      <c r="G167" s="139" t="s">
        <v>274</v>
      </c>
      <c r="H167" s="140">
        <v>1</v>
      </c>
      <c r="I167" s="141"/>
      <c r="J167" s="142">
        <f t="shared" si="10"/>
        <v>0</v>
      </c>
      <c r="K167" s="143"/>
      <c r="L167" s="28"/>
      <c r="M167" s="144" t="s">
        <v>1</v>
      </c>
      <c r="N167" s="145" t="s">
        <v>37</v>
      </c>
      <c r="P167" s="146">
        <f t="shared" si="11"/>
        <v>0</v>
      </c>
      <c r="Q167" s="146">
        <v>0</v>
      </c>
      <c r="R167" s="146">
        <f t="shared" si="12"/>
        <v>0</v>
      </c>
      <c r="S167" s="146">
        <v>2.4E-2</v>
      </c>
      <c r="T167" s="147">
        <f t="shared" si="13"/>
        <v>2.4E-2</v>
      </c>
      <c r="AR167" s="148" t="s">
        <v>154</v>
      </c>
      <c r="AT167" s="148" t="s">
        <v>150</v>
      </c>
      <c r="AU167" s="148" t="s">
        <v>155</v>
      </c>
      <c r="AY167" s="13" t="s">
        <v>147</v>
      </c>
      <c r="BE167" s="149">
        <f t="shared" si="14"/>
        <v>0</v>
      </c>
      <c r="BF167" s="149">
        <f t="shared" si="15"/>
        <v>0</v>
      </c>
      <c r="BG167" s="149">
        <f t="shared" si="16"/>
        <v>0</v>
      </c>
      <c r="BH167" s="149">
        <f t="shared" si="17"/>
        <v>0</v>
      </c>
      <c r="BI167" s="149">
        <f t="shared" si="18"/>
        <v>0</v>
      </c>
      <c r="BJ167" s="13" t="s">
        <v>155</v>
      </c>
      <c r="BK167" s="149">
        <f t="shared" si="19"/>
        <v>0</v>
      </c>
      <c r="BL167" s="13" t="s">
        <v>154</v>
      </c>
      <c r="BM167" s="148" t="s">
        <v>752</v>
      </c>
    </row>
    <row r="168" spans="2:65" s="1" customFormat="1" ht="24.2" customHeight="1" x14ac:dyDescent="0.2">
      <c r="B168" s="135"/>
      <c r="C168" s="136" t="s">
        <v>263</v>
      </c>
      <c r="D168" s="136" t="s">
        <v>150</v>
      </c>
      <c r="E168" s="137" t="s">
        <v>277</v>
      </c>
      <c r="F168" s="138" t="s">
        <v>278</v>
      </c>
      <c r="G168" s="139" t="s">
        <v>274</v>
      </c>
      <c r="H168" s="140">
        <v>3</v>
      </c>
      <c r="I168" s="141"/>
      <c r="J168" s="142">
        <f t="shared" si="10"/>
        <v>0</v>
      </c>
      <c r="K168" s="143"/>
      <c r="L168" s="28"/>
      <c r="M168" s="144" t="s">
        <v>1</v>
      </c>
      <c r="N168" s="145" t="s">
        <v>37</v>
      </c>
      <c r="P168" s="146">
        <f t="shared" si="11"/>
        <v>0</v>
      </c>
      <c r="Q168" s="146">
        <v>0</v>
      </c>
      <c r="R168" s="146">
        <f t="shared" si="12"/>
        <v>0</v>
      </c>
      <c r="S168" s="146">
        <v>0.04</v>
      </c>
      <c r="T168" s="147">
        <f t="shared" si="13"/>
        <v>0.12</v>
      </c>
      <c r="AR168" s="148" t="s">
        <v>154</v>
      </c>
      <c r="AT168" s="148" t="s">
        <v>150</v>
      </c>
      <c r="AU168" s="148" t="s">
        <v>155</v>
      </c>
      <c r="AY168" s="13" t="s">
        <v>147</v>
      </c>
      <c r="BE168" s="149">
        <f t="shared" si="14"/>
        <v>0</v>
      </c>
      <c r="BF168" s="149">
        <f t="shared" si="15"/>
        <v>0</v>
      </c>
      <c r="BG168" s="149">
        <f t="shared" si="16"/>
        <v>0</v>
      </c>
      <c r="BH168" s="149">
        <f t="shared" si="17"/>
        <v>0</v>
      </c>
      <c r="BI168" s="149">
        <f t="shared" si="18"/>
        <v>0</v>
      </c>
      <c r="BJ168" s="13" t="s">
        <v>155</v>
      </c>
      <c r="BK168" s="149">
        <f t="shared" si="19"/>
        <v>0</v>
      </c>
      <c r="BL168" s="13" t="s">
        <v>154</v>
      </c>
      <c r="BM168" s="148" t="s">
        <v>753</v>
      </c>
    </row>
    <row r="169" spans="2:65" s="1" customFormat="1" ht="37.9" customHeight="1" x14ac:dyDescent="0.2">
      <c r="B169" s="135"/>
      <c r="C169" s="136" t="s">
        <v>267</v>
      </c>
      <c r="D169" s="136" t="s">
        <v>150</v>
      </c>
      <c r="E169" s="137" t="s">
        <v>281</v>
      </c>
      <c r="F169" s="138" t="s">
        <v>282</v>
      </c>
      <c r="G169" s="139" t="s">
        <v>186</v>
      </c>
      <c r="H169" s="140">
        <v>3</v>
      </c>
      <c r="I169" s="141"/>
      <c r="J169" s="142">
        <f t="shared" si="10"/>
        <v>0</v>
      </c>
      <c r="K169" s="143"/>
      <c r="L169" s="28"/>
      <c r="M169" s="144" t="s">
        <v>1</v>
      </c>
      <c r="N169" s="145" t="s">
        <v>37</v>
      </c>
      <c r="P169" s="146">
        <f t="shared" si="11"/>
        <v>0</v>
      </c>
      <c r="Q169" s="146">
        <v>0</v>
      </c>
      <c r="R169" s="146">
        <f t="shared" si="12"/>
        <v>0</v>
      </c>
      <c r="S169" s="146">
        <v>8.9999999999999993E-3</v>
      </c>
      <c r="T169" s="147">
        <f t="shared" si="13"/>
        <v>2.6999999999999996E-2</v>
      </c>
      <c r="AR169" s="148" t="s">
        <v>154</v>
      </c>
      <c r="AT169" s="148" t="s">
        <v>150</v>
      </c>
      <c r="AU169" s="148" t="s">
        <v>155</v>
      </c>
      <c r="AY169" s="13" t="s">
        <v>147</v>
      </c>
      <c r="BE169" s="149">
        <f t="shared" si="14"/>
        <v>0</v>
      </c>
      <c r="BF169" s="149">
        <f t="shared" si="15"/>
        <v>0</v>
      </c>
      <c r="BG169" s="149">
        <f t="shared" si="16"/>
        <v>0</v>
      </c>
      <c r="BH169" s="149">
        <f t="shared" si="17"/>
        <v>0</v>
      </c>
      <c r="BI169" s="149">
        <f t="shared" si="18"/>
        <v>0</v>
      </c>
      <c r="BJ169" s="13" t="s">
        <v>155</v>
      </c>
      <c r="BK169" s="149">
        <f t="shared" si="19"/>
        <v>0</v>
      </c>
      <c r="BL169" s="13" t="s">
        <v>154</v>
      </c>
      <c r="BM169" s="148" t="s">
        <v>754</v>
      </c>
    </row>
    <row r="170" spans="2:65" s="1" customFormat="1" ht="24.2" customHeight="1" x14ac:dyDescent="0.2">
      <c r="B170" s="135"/>
      <c r="C170" s="136" t="s">
        <v>271</v>
      </c>
      <c r="D170" s="136" t="s">
        <v>150</v>
      </c>
      <c r="E170" s="137" t="s">
        <v>293</v>
      </c>
      <c r="F170" s="138" t="s">
        <v>294</v>
      </c>
      <c r="G170" s="139" t="s">
        <v>186</v>
      </c>
      <c r="H170" s="140">
        <v>3</v>
      </c>
      <c r="I170" s="141"/>
      <c r="J170" s="142">
        <f t="shared" si="10"/>
        <v>0</v>
      </c>
      <c r="K170" s="143"/>
      <c r="L170" s="28"/>
      <c r="M170" s="144" t="s">
        <v>1</v>
      </c>
      <c r="N170" s="145" t="s">
        <v>37</v>
      </c>
      <c r="P170" s="146">
        <f t="shared" si="11"/>
        <v>0</v>
      </c>
      <c r="Q170" s="146">
        <v>0</v>
      </c>
      <c r="R170" s="146">
        <f t="shared" si="12"/>
        <v>0</v>
      </c>
      <c r="S170" s="146">
        <v>0.05</v>
      </c>
      <c r="T170" s="147">
        <f t="shared" si="13"/>
        <v>0.15000000000000002</v>
      </c>
      <c r="AR170" s="148" t="s">
        <v>154</v>
      </c>
      <c r="AT170" s="148" t="s">
        <v>150</v>
      </c>
      <c r="AU170" s="148" t="s">
        <v>155</v>
      </c>
      <c r="AY170" s="13" t="s">
        <v>147</v>
      </c>
      <c r="BE170" s="149">
        <f t="shared" si="14"/>
        <v>0</v>
      </c>
      <c r="BF170" s="149">
        <f t="shared" si="15"/>
        <v>0</v>
      </c>
      <c r="BG170" s="149">
        <f t="shared" si="16"/>
        <v>0</v>
      </c>
      <c r="BH170" s="149">
        <f t="shared" si="17"/>
        <v>0</v>
      </c>
      <c r="BI170" s="149">
        <f t="shared" si="18"/>
        <v>0</v>
      </c>
      <c r="BJ170" s="13" t="s">
        <v>155</v>
      </c>
      <c r="BK170" s="149">
        <f t="shared" si="19"/>
        <v>0</v>
      </c>
      <c r="BL170" s="13" t="s">
        <v>154</v>
      </c>
      <c r="BM170" s="148" t="s">
        <v>755</v>
      </c>
    </row>
    <row r="171" spans="2:65" s="1" customFormat="1" ht="24.2" customHeight="1" x14ac:dyDescent="0.2">
      <c r="B171" s="135"/>
      <c r="C171" s="136" t="s">
        <v>276</v>
      </c>
      <c r="D171" s="136" t="s">
        <v>150</v>
      </c>
      <c r="E171" s="137" t="s">
        <v>301</v>
      </c>
      <c r="F171" s="138" t="s">
        <v>302</v>
      </c>
      <c r="G171" s="139" t="s">
        <v>186</v>
      </c>
      <c r="H171" s="140">
        <v>14.4</v>
      </c>
      <c r="I171" s="141"/>
      <c r="J171" s="142">
        <f t="shared" si="10"/>
        <v>0</v>
      </c>
      <c r="K171" s="143"/>
      <c r="L171" s="28"/>
      <c r="M171" s="144" t="s">
        <v>1</v>
      </c>
      <c r="N171" s="145" t="s">
        <v>37</v>
      </c>
      <c r="P171" s="146">
        <f t="shared" si="11"/>
        <v>0</v>
      </c>
      <c r="Q171" s="146">
        <v>1.0000000000000001E-5</v>
      </c>
      <c r="R171" s="146">
        <f t="shared" si="12"/>
        <v>1.44E-4</v>
      </c>
      <c r="S171" s="146">
        <v>0</v>
      </c>
      <c r="T171" s="147">
        <f t="shared" si="13"/>
        <v>0</v>
      </c>
      <c r="AR171" s="148" t="s">
        <v>154</v>
      </c>
      <c r="AT171" s="148" t="s">
        <v>150</v>
      </c>
      <c r="AU171" s="148" t="s">
        <v>155</v>
      </c>
      <c r="AY171" s="13" t="s">
        <v>147</v>
      </c>
      <c r="BE171" s="149">
        <f t="shared" si="14"/>
        <v>0</v>
      </c>
      <c r="BF171" s="149">
        <f t="shared" si="15"/>
        <v>0</v>
      </c>
      <c r="BG171" s="149">
        <f t="shared" si="16"/>
        <v>0</v>
      </c>
      <c r="BH171" s="149">
        <f t="shared" si="17"/>
        <v>0</v>
      </c>
      <c r="BI171" s="149">
        <f t="shared" si="18"/>
        <v>0</v>
      </c>
      <c r="BJ171" s="13" t="s">
        <v>155</v>
      </c>
      <c r="BK171" s="149">
        <f t="shared" si="19"/>
        <v>0</v>
      </c>
      <c r="BL171" s="13" t="s">
        <v>154</v>
      </c>
      <c r="BM171" s="148" t="s">
        <v>756</v>
      </c>
    </row>
    <row r="172" spans="2:65" s="1" customFormat="1" ht="33" customHeight="1" x14ac:dyDescent="0.2">
      <c r="B172" s="135"/>
      <c r="C172" s="136" t="s">
        <v>280</v>
      </c>
      <c r="D172" s="136" t="s">
        <v>150</v>
      </c>
      <c r="E172" s="137" t="s">
        <v>305</v>
      </c>
      <c r="F172" s="138" t="s">
        <v>306</v>
      </c>
      <c r="G172" s="139" t="s">
        <v>153</v>
      </c>
      <c r="H172" s="140">
        <v>7.4470000000000001</v>
      </c>
      <c r="I172" s="141"/>
      <c r="J172" s="142">
        <f t="shared" si="10"/>
        <v>0</v>
      </c>
      <c r="K172" s="143"/>
      <c r="L172" s="28"/>
      <c r="M172" s="144" t="s">
        <v>1</v>
      </c>
      <c r="N172" s="145" t="s">
        <v>37</v>
      </c>
      <c r="P172" s="146">
        <f t="shared" si="11"/>
        <v>0</v>
      </c>
      <c r="Q172" s="146">
        <v>0</v>
      </c>
      <c r="R172" s="146">
        <f t="shared" si="12"/>
        <v>0</v>
      </c>
      <c r="S172" s="146">
        <v>2E-3</v>
      </c>
      <c r="T172" s="147">
        <f t="shared" si="13"/>
        <v>1.4894000000000001E-2</v>
      </c>
      <c r="AR172" s="148" t="s">
        <v>154</v>
      </c>
      <c r="AT172" s="148" t="s">
        <v>150</v>
      </c>
      <c r="AU172" s="148" t="s">
        <v>155</v>
      </c>
      <c r="AY172" s="13" t="s">
        <v>147</v>
      </c>
      <c r="BE172" s="149">
        <f t="shared" si="14"/>
        <v>0</v>
      </c>
      <c r="BF172" s="149">
        <f t="shared" si="15"/>
        <v>0</v>
      </c>
      <c r="BG172" s="149">
        <f t="shared" si="16"/>
        <v>0</v>
      </c>
      <c r="BH172" s="149">
        <f t="shared" si="17"/>
        <v>0</v>
      </c>
      <c r="BI172" s="149">
        <f t="shared" si="18"/>
        <v>0</v>
      </c>
      <c r="BJ172" s="13" t="s">
        <v>155</v>
      </c>
      <c r="BK172" s="149">
        <f t="shared" si="19"/>
        <v>0</v>
      </c>
      <c r="BL172" s="13" t="s">
        <v>154</v>
      </c>
      <c r="BM172" s="148" t="s">
        <v>757</v>
      </c>
    </row>
    <row r="173" spans="2:65" s="1" customFormat="1" ht="33" customHeight="1" x14ac:dyDescent="0.2">
      <c r="B173" s="135"/>
      <c r="C173" s="136" t="s">
        <v>284</v>
      </c>
      <c r="D173" s="136" t="s">
        <v>150</v>
      </c>
      <c r="E173" s="137" t="s">
        <v>309</v>
      </c>
      <c r="F173" s="138" t="s">
        <v>310</v>
      </c>
      <c r="G173" s="139" t="s">
        <v>153</v>
      </c>
      <c r="H173" s="140">
        <v>31.902000000000001</v>
      </c>
      <c r="I173" s="141"/>
      <c r="J173" s="142">
        <f t="shared" si="10"/>
        <v>0</v>
      </c>
      <c r="K173" s="143"/>
      <c r="L173" s="28"/>
      <c r="M173" s="144" t="s">
        <v>1</v>
      </c>
      <c r="N173" s="145" t="s">
        <v>37</v>
      </c>
      <c r="P173" s="146">
        <f t="shared" si="11"/>
        <v>0</v>
      </c>
      <c r="Q173" s="146">
        <v>0</v>
      </c>
      <c r="R173" s="146">
        <f t="shared" si="12"/>
        <v>0</v>
      </c>
      <c r="S173" s="146">
        <v>4.5999999999999999E-2</v>
      </c>
      <c r="T173" s="147">
        <f t="shared" si="13"/>
        <v>1.467492</v>
      </c>
      <c r="AR173" s="148" t="s">
        <v>154</v>
      </c>
      <c r="AT173" s="148" t="s">
        <v>150</v>
      </c>
      <c r="AU173" s="148" t="s">
        <v>155</v>
      </c>
      <c r="AY173" s="13" t="s">
        <v>147</v>
      </c>
      <c r="BE173" s="149">
        <f t="shared" si="14"/>
        <v>0</v>
      </c>
      <c r="BF173" s="149">
        <f t="shared" si="15"/>
        <v>0</v>
      </c>
      <c r="BG173" s="149">
        <f t="shared" si="16"/>
        <v>0</v>
      </c>
      <c r="BH173" s="149">
        <f t="shared" si="17"/>
        <v>0</v>
      </c>
      <c r="BI173" s="149">
        <f t="shared" si="18"/>
        <v>0</v>
      </c>
      <c r="BJ173" s="13" t="s">
        <v>155</v>
      </c>
      <c r="BK173" s="149">
        <f t="shared" si="19"/>
        <v>0</v>
      </c>
      <c r="BL173" s="13" t="s">
        <v>154</v>
      </c>
      <c r="BM173" s="148" t="s">
        <v>758</v>
      </c>
    </row>
    <row r="174" spans="2:65" s="1" customFormat="1" ht="37.9" customHeight="1" x14ac:dyDescent="0.2">
      <c r="B174" s="135"/>
      <c r="C174" s="136" t="s">
        <v>288</v>
      </c>
      <c r="D174" s="136" t="s">
        <v>150</v>
      </c>
      <c r="E174" s="137" t="s">
        <v>313</v>
      </c>
      <c r="F174" s="138" t="s">
        <v>314</v>
      </c>
      <c r="G174" s="139" t="s">
        <v>153</v>
      </c>
      <c r="H174" s="140">
        <v>17.574999999999999</v>
      </c>
      <c r="I174" s="141"/>
      <c r="J174" s="142">
        <f t="shared" si="10"/>
        <v>0</v>
      </c>
      <c r="K174" s="143"/>
      <c r="L174" s="28"/>
      <c r="M174" s="144" t="s">
        <v>1</v>
      </c>
      <c r="N174" s="145" t="s">
        <v>37</v>
      </c>
      <c r="P174" s="146">
        <f t="shared" si="11"/>
        <v>0</v>
      </c>
      <c r="Q174" s="146">
        <v>0</v>
      </c>
      <c r="R174" s="146">
        <f t="shared" si="12"/>
        <v>0</v>
      </c>
      <c r="S174" s="146">
        <v>6.8000000000000005E-2</v>
      </c>
      <c r="T174" s="147">
        <f t="shared" si="13"/>
        <v>1.1951000000000001</v>
      </c>
      <c r="AR174" s="148" t="s">
        <v>154</v>
      </c>
      <c r="AT174" s="148" t="s">
        <v>150</v>
      </c>
      <c r="AU174" s="148" t="s">
        <v>155</v>
      </c>
      <c r="AY174" s="13" t="s">
        <v>147</v>
      </c>
      <c r="BE174" s="149">
        <f t="shared" si="14"/>
        <v>0</v>
      </c>
      <c r="BF174" s="149">
        <f t="shared" si="15"/>
        <v>0</v>
      </c>
      <c r="BG174" s="149">
        <f t="shared" si="16"/>
        <v>0</v>
      </c>
      <c r="BH174" s="149">
        <f t="shared" si="17"/>
        <v>0</v>
      </c>
      <c r="BI174" s="149">
        <f t="shared" si="18"/>
        <v>0</v>
      </c>
      <c r="BJ174" s="13" t="s">
        <v>155</v>
      </c>
      <c r="BK174" s="149">
        <f t="shared" si="19"/>
        <v>0</v>
      </c>
      <c r="BL174" s="13" t="s">
        <v>154</v>
      </c>
      <c r="BM174" s="148" t="s">
        <v>759</v>
      </c>
    </row>
    <row r="175" spans="2:65" s="1" customFormat="1" ht="21.75" customHeight="1" x14ac:dyDescent="0.2">
      <c r="B175" s="135"/>
      <c r="C175" s="136" t="s">
        <v>292</v>
      </c>
      <c r="D175" s="136" t="s">
        <v>150</v>
      </c>
      <c r="E175" s="137" t="s">
        <v>317</v>
      </c>
      <c r="F175" s="138" t="s">
        <v>318</v>
      </c>
      <c r="G175" s="139" t="s">
        <v>319</v>
      </c>
      <c r="H175" s="140">
        <v>4.3460000000000001</v>
      </c>
      <c r="I175" s="141"/>
      <c r="J175" s="142">
        <f t="shared" si="10"/>
        <v>0</v>
      </c>
      <c r="K175" s="143"/>
      <c r="L175" s="28"/>
      <c r="M175" s="144" t="s">
        <v>1</v>
      </c>
      <c r="N175" s="145" t="s">
        <v>37</v>
      </c>
      <c r="P175" s="146">
        <f t="shared" si="11"/>
        <v>0</v>
      </c>
      <c r="Q175" s="146">
        <v>0</v>
      </c>
      <c r="R175" s="146">
        <f t="shared" si="12"/>
        <v>0</v>
      </c>
      <c r="S175" s="146">
        <v>0</v>
      </c>
      <c r="T175" s="147">
        <f t="shared" si="13"/>
        <v>0</v>
      </c>
      <c r="AR175" s="148" t="s">
        <v>154</v>
      </c>
      <c r="AT175" s="148" t="s">
        <v>150</v>
      </c>
      <c r="AU175" s="148" t="s">
        <v>155</v>
      </c>
      <c r="AY175" s="13" t="s">
        <v>147</v>
      </c>
      <c r="BE175" s="149">
        <f t="shared" si="14"/>
        <v>0</v>
      </c>
      <c r="BF175" s="149">
        <f t="shared" si="15"/>
        <v>0</v>
      </c>
      <c r="BG175" s="149">
        <f t="shared" si="16"/>
        <v>0</v>
      </c>
      <c r="BH175" s="149">
        <f t="shared" si="17"/>
        <v>0</v>
      </c>
      <c r="BI175" s="149">
        <f t="shared" si="18"/>
        <v>0</v>
      </c>
      <c r="BJ175" s="13" t="s">
        <v>155</v>
      </c>
      <c r="BK175" s="149">
        <f t="shared" si="19"/>
        <v>0</v>
      </c>
      <c r="BL175" s="13" t="s">
        <v>154</v>
      </c>
      <c r="BM175" s="148" t="s">
        <v>760</v>
      </c>
    </row>
    <row r="176" spans="2:65" s="1" customFormat="1" ht="24.2" customHeight="1" x14ac:dyDescent="0.2">
      <c r="B176" s="135"/>
      <c r="C176" s="136" t="s">
        <v>296</v>
      </c>
      <c r="D176" s="136" t="s">
        <v>150</v>
      </c>
      <c r="E176" s="137" t="s">
        <v>322</v>
      </c>
      <c r="F176" s="138" t="s">
        <v>323</v>
      </c>
      <c r="G176" s="139" t="s">
        <v>319</v>
      </c>
      <c r="H176" s="140">
        <v>4.3460000000000001</v>
      </c>
      <c r="I176" s="141"/>
      <c r="J176" s="142">
        <f t="shared" si="10"/>
        <v>0</v>
      </c>
      <c r="K176" s="143"/>
      <c r="L176" s="28"/>
      <c r="M176" s="144" t="s">
        <v>1</v>
      </c>
      <c r="N176" s="145" t="s">
        <v>37</v>
      </c>
      <c r="P176" s="146">
        <f t="shared" si="11"/>
        <v>0</v>
      </c>
      <c r="Q176" s="146">
        <v>0</v>
      </c>
      <c r="R176" s="146">
        <f t="shared" si="12"/>
        <v>0</v>
      </c>
      <c r="S176" s="146">
        <v>0</v>
      </c>
      <c r="T176" s="147">
        <f t="shared" si="13"/>
        <v>0</v>
      </c>
      <c r="AR176" s="148" t="s">
        <v>154</v>
      </c>
      <c r="AT176" s="148" t="s">
        <v>150</v>
      </c>
      <c r="AU176" s="148" t="s">
        <v>155</v>
      </c>
      <c r="AY176" s="13" t="s">
        <v>147</v>
      </c>
      <c r="BE176" s="149">
        <f t="shared" si="14"/>
        <v>0</v>
      </c>
      <c r="BF176" s="149">
        <f t="shared" si="15"/>
        <v>0</v>
      </c>
      <c r="BG176" s="149">
        <f t="shared" si="16"/>
        <v>0</v>
      </c>
      <c r="BH176" s="149">
        <f t="shared" si="17"/>
        <v>0</v>
      </c>
      <c r="BI176" s="149">
        <f t="shared" si="18"/>
        <v>0</v>
      </c>
      <c r="BJ176" s="13" t="s">
        <v>155</v>
      </c>
      <c r="BK176" s="149">
        <f t="shared" si="19"/>
        <v>0</v>
      </c>
      <c r="BL176" s="13" t="s">
        <v>154</v>
      </c>
      <c r="BM176" s="148" t="s">
        <v>761</v>
      </c>
    </row>
    <row r="177" spans="2:65" s="1" customFormat="1" ht="24.2" customHeight="1" x14ac:dyDescent="0.2">
      <c r="B177" s="135"/>
      <c r="C177" s="136" t="s">
        <v>300</v>
      </c>
      <c r="D177" s="136" t="s">
        <v>150</v>
      </c>
      <c r="E177" s="137" t="s">
        <v>326</v>
      </c>
      <c r="F177" s="138" t="s">
        <v>327</v>
      </c>
      <c r="G177" s="139" t="s">
        <v>319</v>
      </c>
      <c r="H177" s="140">
        <v>8.6920000000000002</v>
      </c>
      <c r="I177" s="141"/>
      <c r="J177" s="142">
        <f t="shared" si="10"/>
        <v>0</v>
      </c>
      <c r="K177" s="143"/>
      <c r="L177" s="28"/>
      <c r="M177" s="144" t="s">
        <v>1</v>
      </c>
      <c r="N177" s="145" t="s">
        <v>37</v>
      </c>
      <c r="P177" s="146">
        <f t="shared" si="11"/>
        <v>0</v>
      </c>
      <c r="Q177" s="146">
        <v>0</v>
      </c>
      <c r="R177" s="146">
        <f t="shared" si="12"/>
        <v>0</v>
      </c>
      <c r="S177" s="146">
        <v>0</v>
      </c>
      <c r="T177" s="147">
        <f t="shared" si="13"/>
        <v>0</v>
      </c>
      <c r="AR177" s="148" t="s">
        <v>154</v>
      </c>
      <c r="AT177" s="148" t="s">
        <v>150</v>
      </c>
      <c r="AU177" s="148" t="s">
        <v>155</v>
      </c>
      <c r="AY177" s="13" t="s">
        <v>147</v>
      </c>
      <c r="BE177" s="149">
        <f t="shared" si="14"/>
        <v>0</v>
      </c>
      <c r="BF177" s="149">
        <f t="shared" si="15"/>
        <v>0</v>
      </c>
      <c r="BG177" s="149">
        <f t="shared" si="16"/>
        <v>0</v>
      </c>
      <c r="BH177" s="149">
        <f t="shared" si="17"/>
        <v>0</v>
      </c>
      <c r="BI177" s="149">
        <f t="shared" si="18"/>
        <v>0</v>
      </c>
      <c r="BJ177" s="13" t="s">
        <v>155</v>
      </c>
      <c r="BK177" s="149">
        <f t="shared" si="19"/>
        <v>0</v>
      </c>
      <c r="BL177" s="13" t="s">
        <v>154</v>
      </c>
      <c r="BM177" s="148" t="s">
        <v>762</v>
      </c>
    </row>
    <row r="178" spans="2:65" s="1" customFormat="1" ht="24.2" customHeight="1" x14ac:dyDescent="0.2">
      <c r="B178" s="135"/>
      <c r="C178" s="136" t="s">
        <v>304</v>
      </c>
      <c r="D178" s="136" t="s">
        <v>150</v>
      </c>
      <c r="E178" s="137" t="s">
        <v>330</v>
      </c>
      <c r="F178" s="138" t="s">
        <v>331</v>
      </c>
      <c r="G178" s="139" t="s">
        <v>319</v>
      </c>
      <c r="H178" s="140">
        <v>4.3460000000000001</v>
      </c>
      <c r="I178" s="141"/>
      <c r="J178" s="142">
        <f t="shared" si="10"/>
        <v>0</v>
      </c>
      <c r="K178" s="143"/>
      <c r="L178" s="28"/>
      <c r="M178" s="144" t="s">
        <v>1</v>
      </c>
      <c r="N178" s="145" t="s">
        <v>37</v>
      </c>
      <c r="P178" s="146">
        <f t="shared" si="11"/>
        <v>0</v>
      </c>
      <c r="Q178" s="146">
        <v>0</v>
      </c>
      <c r="R178" s="146">
        <f t="shared" si="12"/>
        <v>0</v>
      </c>
      <c r="S178" s="146">
        <v>0</v>
      </c>
      <c r="T178" s="147">
        <f t="shared" si="13"/>
        <v>0</v>
      </c>
      <c r="AR178" s="148" t="s">
        <v>154</v>
      </c>
      <c r="AT178" s="148" t="s">
        <v>150</v>
      </c>
      <c r="AU178" s="148" t="s">
        <v>155</v>
      </c>
      <c r="AY178" s="13" t="s">
        <v>147</v>
      </c>
      <c r="BE178" s="149">
        <f t="shared" si="14"/>
        <v>0</v>
      </c>
      <c r="BF178" s="149">
        <f t="shared" si="15"/>
        <v>0</v>
      </c>
      <c r="BG178" s="149">
        <f t="shared" si="16"/>
        <v>0</v>
      </c>
      <c r="BH178" s="149">
        <f t="shared" si="17"/>
        <v>0</v>
      </c>
      <c r="BI178" s="149">
        <f t="shared" si="18"/>
        <v>0</v>
      </c>
      <c r="BJ178" s="13" t="s">
        <v>155</v>
      </c>
      <c r="BK178" s="149">
        <f t="shared" si="19"/>
        <v>0</v>
      </c>
      <c r="BL178" s="13" t="s">
        <v>154</v>
      </c>
      <c r="BM178" s="148" t="s">
        <v>763</v>
      </c>
    </row>
    <row r="179" spans="2:65" s="11" customFormat="1" ht="22.9" customHeight="1" x14ac:dyDescent="0.2">
      <c r="B179" s="123"/>
      <c r="D179" s="124" t="s">
        <v>70</v>
      </c>
      <c r="E179" s="133" t="s">
        <v>333</v>
      </c>
      <c r="F179" s="133" t="s">
        <v>334</v>
      </c>
      <c r="I179" s="126"/>
      <c r="J179" s="134">
        <f>BK179</f>
        <v>0</v>
      </c>
      <c r="L179" s="123"/>
      <c r="M179" s="128"/>
      <c r="P179" s="129">
        <f>SUM(P180:P182)</f>
        <v>0</v>
      </c>
      <c r="R179" s="129">
        <f>SUM(R180:R182)</f>
        <v>0</v>
      </c>
      <c r="T179" s="130">
        <f>SUM(T180:T182)</f>
        <v>0</v>
      </c>
      <c r="AR179" s="124" t="s">
        <v>79</v>
      </c>
      <c r="AT179" s="131" t="s">
        <v>70</v>
      </c>
      <c r="AU179" s="131" t="s">
        <v>79</v>
      </c>
      <c r="AY179" s="124" t="s">
        <v>147</v>
      </c>
      <c r="BK179" s="132">
        <f>SUM(BK180:BK182)</f>
        <v>0</v>
      </c>
    </row>
    <row r="180" spans="2:65" s="1" customFormat="1" ht="21.75" customHeight="1" x14ac:dyDescent="0.2">
      <c r="B180" s="135"/>
      <c r="C180" s="136" t="s">
        <v>308</v>
      </c>
      <c r="D180" s="136" t="s">
        <v>150</v>
      </c>
      <c r="E180" s="137" t="s">
        <v>336</v>
      </c>
      <c r="F180" s="138" t="s">
        <v>337</v>
      </c>
      <c r="G180" s="139" t="s">
        <v>319</v>
      </c>
      <c r="H180" s="140">
        <v>0.58299999999999996</v>
      </c>
      <c r="I180" s="141"/>
      <c r="J180" s="142">
        <f>ROUND(I180*H180,2)</f>
        <v>0</v>
      </c>
      <c r="K180" s="143"/>
      <c r="L180" s="28"/>
      <c r="M180" s="144" t="s">
        <v>1</v>
      </c>
      <c r="N180" s="145" t="s">
        <v>37</v>
      </c>
      <c r="P180" s="146">
        <f>O180*H180</f>
        <v>0</v>
      </c>
      <c r="Q180" s="146">
        <v>0</v>
      </c>
      <c r="R180" s="146">
        <f>Q180*H180</f>
        <v>0</v>
      </c>
      <c r="S180" s="146">
        <v>0</v>
      </c>
      <c r="T180" s="147">
        <f>S180*H180</f>
        <v>0</v>
      </c>
      <c r="AR180" s="148" t="s">
        <v>154</v>
      </c>
      <c r="AT180" s="148" t="s">
        <v>150</v>
      </c>
      <c r="AU180" s="148" t="s">
        <v>155</v>
      </c>
      <c r="AY180" s="13" t="s">
        <v>147</v>
      </c>
      <c r="BE180" s="149">
        <f>IF(N180="základná",J180,0)</f>
        <v>0</v>
      </c>
      <c r="BF180" s="149">
        <f>IF(N180="znížená",J180,0)</f>
        <v>0</v>
      </c>
      <c r="BG180" s="149">
        <f>IF(N180="zákl. prenesená",J180,0)</f>
        <v>0</v>
      </c>
      <c r="BH180" s="149">
        <f>IF(N180="zníž. prenesená",J180,0)</f>
        <v>0</v>
      </c>
      <c r="BI180" s="149">
        <f>IF(N180="nulová",J180,0)</f>
        <v>0</v>
      </c>
      <c r="BJ180" s="13" t="s">
        <v>155</v>
      </c>
      <c r="BK180" s="149">
        <f>ROUND(I180*H180,2)</f>
        <v>0</v>
      </c>
      <c r="BL180" s="13" t="s">
        <v>154</v>
      </c>
      <c r="BM180" s="148" t="s">
        <v>764</v>
      </c>
    </row>
    <row r="181" spans="2:65" s="1" customFormat="1" ht="24.2" customHeight="1" x14ac:dyDescent="0.2">
      <c r="B181" s="135"/>
      <c r="C181" s="136" t="s">
        <v>312</v>
      </c>
      <c r="D181" s="136" t="s">
        <v>150</v>
      </c>
      <c r="E181" s="137" t="s">
        <v>340</v>
      </c>
      <c r="F181" s="138" t="s">
        <v>341</v>
      </c>
      <c r="G181" s="139" t="s">
        <v>319</v>
      </c>
      <c r="H181" s="140">
        <v>1.1659999999999999</v>
      </c>
      <c r="I181" s="141"/>
      <c r="J181" s="142">
        <f>ROUND(I181*H181,2)</f>
        <v>0</v>
      </c>
      <c r="K181" s="143"/>
      <c r="L181" s="28"/>
      <c r="M181" s="144" t="s">
        <v>1</v>
      </c>
      <c r="N181" s="145" t="s">
        <v>37</v>
      </c>
      <c r="P181" s="146">
        <f>O181*H181</f>
        <v>0</v>
      </c>
      <c r="Q181" s="146">
        <v>0</v>
      </c>
      <c r="R181" s="146">
        <f>Q181*H181</f>
        <v>0</v>
      </c>
      <c r="S181" s="146">
        <v>0</v>
      </c>
      <c r="T181" s="147">
        <f>S181*H181</f>
        <v>0</v>
      </c>
      <c r="AR181" s="148" t="s">
        <v>154</v>
      </c>
      <c r="AT181" s="148" t="s">
        <v>150</v>
      </c>
      <c r="AU181" s="148" t="s">
        <v>155</v>
      </c>
      <c r="AY181" s="13" t="s">
        <v>147</v>
      </c>
      <c r="BE181" s="149">
        <f>IF(N181="základná",J181,0)</f>
        <v>0</v>
      </c>
      <c r="BF181" s="149">
        <f>IF(N181="znížená",J181,0)</f>
        <v>0</v>
      </c>
      <c r="BG181" s="149">
        <f>IF(N181="zákl. prenesená",J181,0)</f>
        <v>0</v>
      </c>
      <c r="BH181" s="149">
        <f>IF(N181="zníž. prenesená",J181,0)</f>
        <v>0</v>
      </c>
      <c r="BI181" s="149">
        <f>IF(N181="nulová",J181,0)</f>
        <v>0</v>
      </c>
      <c r="BJ181" s="13" t="s">
        <v>155</v>
      </c>
      <c r="BK181" s="149">
        <f>ROUND(I181*H181,2)</f>
        <v>0</v>
      </c>
      <c r="BL181" s="13" t="s">
        <v>154</v>
      </c>
      <c r="BM181" s="148" t="s">
        <v>765</v>
      </c>
    </row>
    <row r="182" spans="2:65" s="1" customFormat="1" ht="24.2" customHeight="1" x14ac:dyDescent="0.2">
      <c r="B182" s="135"/>
      <c r="C182" s="136" t="s">
        <v>316</v>
      </c>
      <c r="D182" s="136" t="s">
        <v>150</v>
      </c>
      <c r="E182" s="137" t="s">
        <v>344</v>
      </c>
      <c r="F182" s="138" t="s">
        <v>345</v>
      </c>
      <c r="G182" s="139" t="s">
        <v>319</v>
      </c>
      <c r="H182" s="140">
        <v>1.083</v>
      </c>
      <c r="I182" s="141"/>
      <c r="J182" s="142">
        <f>ROUND(I182*H182,2)</f>
        <v>0</v>
      </c>
      <c r="K182" s="143"/>
      <c r="L182" s="28"/>
      <c r="M182" s="144" t="s">
        <v>1</v>
      </c>
      <c r="N182" s="145" t="s">
        <v>37</v>
      </c>
      <c r="P182" s="146">
        <f>O182*H182</f>
        <v>0</v>
      </c>
      <c r="Q182" s="146">
        <v>0</v>
      </c>
      <c r="R182" s="146">
        <f>Q182*H182</f>
        <v>0</v>
      </c>
      <c r="S182" s="146">
        <v>0</v>
      </c>
      <c r="T182" s="147">
        <f>S182*H182</f>
        <v>0</v>
      </c>
      <c r="AR182" s="148" t="s">
        <v>154</v>
      </c>
      <c r="AT182" s="148" t="s">
        <v>150</v>
      </c>
      <c r="AU182" s="148" t="s">
        <v>155</v>
      </c>
      <c r="AY182" s="13" t="s">
        <v>147</v>
      </c>
      <c r="BE182" s="149">
        <f>IF(N182="základná",J182,0)</f>
        <v>0</v>
      </c>
      <c r="BF182" s="149">
        <f>IF(N182="znížená",J182,0)</f>
        <v>0</v>
      </c>
      <c r="BG182" s="149">
        <f>IF(N182="zákl. prenesená",J182,0)</f>
        <v>0</v>
      </c>
      <c r="BH182" s="149">
        <f>IF(N182="zníž. prenesená",J182,0)</f>
        <v>0</v>
      </c>
      <c r="BI182" s="149">
        <f>IF(N182="nulová",J182,0)</f>
        <v>0</v>
      </c>
      <c r="BJ182" s="13" t="s">
        <v>155</v>
      </c>
      <c r="BK182" s="149">
        <f>ROUND(I182*H182,2)</f>
        <v>0</v>
      </c>
      <c r="BL182" s="13" t="s">
        <v>154</v>
      </c>
      <c r="BM182" s="148" t="s">
        <v>766</v>
      </c>
    </row>
    <row r="183" spans="2:65" s="11" customFormat="1" ht="25.9" customHeight="1" x14ac:dyDescent="0.2">
      <c r="B183" s="123"/>
      <c r="D183" s="124" t="s">
        <v>70</v>
      </c>
      <c r="E183" s="125" t="s">
        <v>347</v>
      </c>
      <c r="F183" s="125" t="s">
        <v>348</v>
      </c>
      <c r="I183" s="126"/>
      <c r="J183" s="127">
        <f>BK183</f>
        <v>0</v>
      </c>
      <c r="L183" s="123"/>
      <c r="M183" s="128"/>
      <c r="P183" s="129">
        <f>P184+P187+P203+P214+P229+P233+P238+P244+P248+P259+P268+P271</f>
        <v>0</v>
      </c>
      <c r="R183" s="129">
        <f>R184+R187+R203+R214+R229+R233+R238+R244+R248+R259+R268+R271</f>
        <v>1.2216369629599999</v>
      </c>
      <c r="T183" s="130">
        <f>T184+T187+T203+T214+T229+T233+T238+T244+T248+T259+T268+T271</f>
        <v>5.8362700000000003E-2</v>
      </c>
      <c r="AR183" s="124" t="s">
        <v>155</v>
      </c>
      <c r="AT183" s="131" t="s">
        <v>70</v>
      </c>
      <c r="AU183" s="131" t="s">
        <v>71</v>
      </c>
      <c r="AY183" s="124" t="s">
        <v>147</v>
      </c>
      <c r="BK183" s="132">
        <f>BK184+BK187+BK203+BK214+BK229+BK233+BK238+BK244+BK248+BK259+BK268+BK271</f>
        <v>0</v>
      </c>
    </row>
    <row r="184" spans="2:65" s="11" customFormat="1" ht="22.9" customHeight="1" x14ac:dyDescent="0.2">
      <c r="B184" s="123"/>
      <c r="D184" s="124" t="s">
        <v>70</v>
      </c>
      <c r="E184" s="133" t="s">
        <v>349</v>
      </c>
      <c r="F184" s="133" t="s">
        <v>350</v>
      </c>
      <c r="I184" s="126"/>
      <c r="J184" s="134">
        <f>BK184</f>
        <v>0</v>
      </c>
      <c r="L184" s="123"/>
      <c r="M184" s="128"/>
      <c r="P184" s="129">
        <f>SUM(P185:P186)</f>
        <v>0</v>
      </c>
      <c r="R184" s="129">
        <f>SUM(R185:R186)</f>
        <v>4.2817439999999998E-2</v>
      </c>
      <c r="T184" s="130">
        <f>SUM(T185:T186)</f>
        <v>0</v>
      </c>
      <c r="AR184" s="124" t="s">
        <v>155</v>
      </c>
      <c r="AT184" s="131" t="s">
        <v>70</v>
      </c>
      <c r="AU184" s="131" t="s">
        <v>79</v>
      </c>
      <c r="AY184" s="124" t="s">
        <v>147</v>
      </c>
      <c r="BK184" s="132">
        <f>SUM(BK185:BK186)</f>
        <v>0</v>
      </c>
    </row>
    <row r="185" spans="2:65" s="1" customFormat="1" ht="24.2" customHeight="1" x14ac:dyDescent="0.2">
      <c r="B185" s="135"/>
      <c r="C185" s="136" t="s">
        <v>321</v>
      </c>
      <c r="D185" s="136" t="s">
        <v>150</v>
      </c>
      <c r="E185" s="137" t="s">
        <v>352</v>
      </c>
      <c r="F185" s="138" t="s">
        <v>353</v>
      </c>
      <c r="G185" s="139" t="s">
        <v>153</v>
      </c>
      <c r="H185" s="140">
        <v>9.3770000000000007</v>
      </c>
      <c r="I185" s="141"/>
      <c r="J185" s="142">
        <f>ROUND(I185*H185,2)</f>
        <v>0</v>
      </c>
      <c r="K185" s="143"/>
      <c r="L185" s="28"/>
      <c r="M185" s="144" t="s">
        <v>1</v>
      </c>
      <c r="N185" s="145" t="s">
        <v>37</v>
      </c>
      <c r="P185" s="146">
        <f>O185*H185</f>
        <v>0</v>
      </c>
      <c r="Q185" s="146">
        <v>1.58E-3</v>
      </c>
      <c r="R185" s="146">
        <f>Q185*H185</f>
        <v>1.4815660000000001E-2</v>
      </c>
      <c r="S185" s="146">
        <v>0</v>
      </c>
      <c r="T185" s="147">
        <f>S185*H185</f>
        <v>0</v>
      </c>
      <c r="AR185" s="148" t="s">
        <v>213</v>
      </c>
      <c r="AT185" s="148" t="s">
        <v>150</v>
      </c>
      <c r="AU185" s="148" t="s">
        <v>155</v>
      </c>
      <c r="AY185" s="13" t="s">
        <v>147</v>
      </c>
      <c r="BE185" s="149">
        <f>IF(N185="základná",J185,0)</f>
        <v>0</v>
      </c>
      <c r="BF185" s="149">
        <f>IF(N185="znížená",J185,0)</f>
        <v>0</v>
      </c>
      <c r="BG185" s="149">
        <f>IF(N185="zákl. prenesená",J185,0)</f>
        <v>0</v>
      </c>
      <c r="BH185" s="149">
        <f>IF(N185="zníž. prenesená",J185,0)</f>
        <v>0</v>
      </c>
      <c r="BI185" s="149">
        <f>IF(N185="nulová",J185,0)</f>
        <v>0</v>
      </c>
      <c r="BJ185" s="13" t="s">
        <v>155</v>
      </c>
      <c r="BK185" s="149">
        <f>ROUND(I185*H185,2)</f>
        <v>0</v>
      </c>
      <c r="BL185" s="13" t="s">
        <v>213</v>
      </c>
      <c r="BM185" s="148" t="s">
        <v>767</v>
      </c>
    </row>
    <row r="186" spans="2:65" s="1" customFormat="1" ht="24.2" customHeight="1" x14ac:dyDescent="0.2">
      <c r="B186" s="135"/>
      <c r="C186" s="136" t="s">
        <v>325</v>
      </c>
      <c r="D186" s="136" t="s">
        <v>150</v>
      </c>
      <c r="E186" s="137" t="s">
        <v>356</v>
      </c>
      <c r="F186" s="138" t="s">
        <v>357</v>
      </c>
      <c r="G186" s="139" t="s">
        <v>153</v>
      </c>
      <c r="H186" s="140">
        <v>16.186</v>
      </c>
      <c r="I186" s="141"/>
      <c r="J186" s="142">
        <f>ROUND(I186*H186,2)</f>
        <v>0</v>
      </c>
      <c r="K186" s="143"/>
      <c r="L186" s="28"/>
      <c r="M186" s="144" t="s">
        <v>1</v>
      </c>
      <c r="N186" s="145" t="s">
        <v>37</v>
      </c>
      <c r="P186" s="146">
        <f>O186*H186</f>
        <v>0</v>
      </c>
      <c r="Q186" s="146">
        <v>1.73E-3</v>
      </c>
      <c r="R186" s="146">
        <f>Q186*H186</f>
        <v>2.800178E-2</v>
      </c>
      <c r="S186" s="146">
        <v>0</v>
      </c>
      <c r="T186" s="147">
        <f>S186*H186</f>
        <v>0</v>
      </c>
      <c r="AR186" s="148" t="s">
        <v>213</v>
      </c>
      <c r="AT186" s="148" t="s">
        <v>150</v>
      </c>
      <c r="AU186" s="148" t="s">
        <v>155</v>
      </c>
      <c r="AY186" s="13" t="s">
        <v>147</v>
      </c>
      <c r="BE186" s="149">
        <f>IF(N186="základná",J186,0)</f>
        <v>0</v>
      </c>
      <c r="BF186" s="149">
        <f>IF(N186="znížená",J186,0)</f>
        <v>0</v>
      </c>
      <c r="BG186" s="149">
        <f>IF(N186="zákl. prenesená",J186,0)</f>
        <v>0</v>
      </c>
      <c r="BH186" s="149">
        <f>IF(N186="zníž. prenesená",J186,0)</f>
        <v>0</v>
      </c>
      <c r="BI186" s="149">
        <f>IF(N186="nulová",J186,0)</f>
        <v>0</v>
      </c>
      <c r="BJ186" s="13" t="s">
        <v>155</v>
      </c>
      <c r="BK186" s="149">
        <f>ROUND(I186*H186,2)</f>
        <v>0</v>
      </c>
      <c r="BL186" s="13" t="s">
        <v>213</v>
      </c>
      <c r="BM186" s="148" t="s">
        <v>768</v>
      </c>
    </row>
    <row r="187" spans="2:65" s="11" customFormat="1" ht="22.9" customHeight="1" x14ac:dyDescent="0.2">
      <c r="B187" s="123"/>
      <c r="D187" s="124" t="s">
        <v>70</v>
      </c>
      <c r="E187" s="133" t="s">
        <v>359</v>
      </c>
      <c r="F187" s="133" t="s">
        <v>360</v>
      </c>
      <c r="I187" s="126"/>
      <c r="J187" s="134">
        <f>BK187</f>
        <v>0</v>
      </c>
      <c r="L187" s="123"/>
      <c r="M187" s="128"/>
      <c r="P187" s="129">
        <f>SUM(P188:P202)</f>
        <v>0</v>
      </c>
      <c r="R187" s="129">
        <f>SUM(R188:R202)</f>
        <v>4.0571160000000009E-2</v>
      </c>
      <c r="T187" s="130">
        <f>SUM(T188:T202)</f>
        <v>4.0200000000000001E-3</v>
      </c>
      <c r="AR187" s="124" t="s">
        <v>155</v>
      </c>
      <c r="AT187" s="131" t="s">
        <v>70</v>
      </c>
      <c r="AU187" s="131" t="s">
        <v>79</v>
      </c>
      <c r="AY187" s="124" t="s">
        <v>147</v>
      </c>
      <c r="BK187" s="132">
        <f>SUM(BK188:BK202)</f>
        <v>0</v>
      </c>
    </row>
    <row r="188" spans="2:65" s="1" customFormat="1" ht="24.2" customHeight="1" x14ac:dyDescent="0.2">
      <c r="B188" s="135"/>
      <c r="C188" s="136" t="s">
        <v>329</v>
      </c>
      <c r="D188" s="136" t="s">
        <v>150</v>
      </c>
      <c r="E188" s="137" t="s">
        <v>362</v>
      </c>
      <c r="F188" s="138" t="s">
        <v>363</v>
      </c>
      <c r="G188" s="139" t="s">
        <v>274</v>
      </c>
      <c r="H188" s="140">
        <v>2</v>
      </c>
      <c r="I188" s="141"/>
      <c r="J188" s="142">
        <f t="shared" ref="J188:J202" si="20">ROUND(I188*H188,2)</f>
        <v>0</v>
      </c>
      <c r="K188" s="143"/>
      <c r="L188" s="28"/>
      <c r="M188" s="144" t="s">
        <v>1</v>
      </c>
      <c r="N188" s="145" t="s">
        <v>37</v>
      </c>
      <c r="P188" s="146">
        <f t="shared" ref="P188:P202" si="21">O188*H188</f>
        <v>0</v>
      </c>
      <c r="Q188" s="146">
        <v>1.3799999999999999E-3</v>
      </c>
      <c r="R188" s="146">
        <f t="shared" ref="R188:R202" si="22">Q188*H188</f>
        <v>2.7599999999999999E-3</v>
      </c>
      <c r="S188" s="146">
        <v>4.2000000000000002E-4</v>
      </c>
      <c r="T188" s="147">
        <f t="shared" ref="T188:T202" si="23">S188*H188</f>
        <v>8.4000000000000003E-4</v>
      </c>
      <c r="AR188" s="148" t="s">
        <v>213</v>
      </c>
      <c r="AT188" s="148" t="s">
        <v>150</v>
      </c>
      <c r="AU188" s="148" t="s">
        <v>155</v>
      </c>
      <c r="AY188" s="13" t="s">
        <v>147</v>
      </c>
      <c r="BE188" s="149">
        <f t="shared" ref="BE188:BE202" si="24">IF(N188="základná",J188,0)</f>
        <v>0</v>
      </c>
      <c r="BF188" s="149">
        <f t="shared" ref="BF188:BF202" si="25">IF(N188="znížená",J188,0)</f>
        <v>0</v>
      </c>
      <c r="BG188" s="149">
        <f t="shared" ref="BG188:BG202" si="26">IF(N188="zákl. prenesená",J188,0)</f>
        <v>0</v>
      </c>
      <c r="BH188" s="149">
        <f t="shared" ref="BH188:BH202" si="27">IF(N188="zníž. prenesená",J188,0)</f>
        <v>0</v>
      </c>
      <c r="BI188" s="149">
        <f t="shared" ref="BI188:BI202" si="28">IF(N188="nulová",J188,0)</f>
        <v>0</v>
      </c>
      <c r="BJ188" s="13" t="s">
        <v>155</v>
      </c>
      <c r="BK188" s="149">
        <f t="shared" ref="BK188:BK202" si="29">ROUND(I188*H188,2)</f>
        <v>0</v>
      </c>
      <c r="BL188" s="13" t="s">
        <v>213</v>
      </c>
      <c r="BM188" s="148" t="s">
        <v>769</v>
      </c>
    </row>
    <row r="189" spans="2:65" s="1" customFormat="1" ht="24.2" customHeight="1" x14ac:dyDescent="0.2">
      <c r="B189" s="135"/>
      <c r="C189" s="136" t="s">
        <v>335</v>
      </c>
      <c r="D189" s="136" t="s">
        <v>150</v>
      </c>
      <c r="E189" s="137" t="s">
        <v>366</v>
      </c>
      <c r="F189" s="138" t="s">
        <v>367</v>
      </c>
      <c r="G189" s="139" t="s">
        <v>274</v>
      </c>
      <c r="H189" s="140">
        <v>2</v>
      </c>
      <c r="I189" s="141"/>
      <c r="J189" s="142">
        <f t="shared" si="20"/>
        <v>0</v>
      </c>
      <c r="K189" s="143"/>
      <c r="L189" s="28"/>
      <c r="M189" s="144" t="s">
        <v>1</v>
      </c>
      <c r="N189" s="145" t="s">
        <v>37</v>
      </c>
      <c r="P189" s="146">
        <f t="shared" si="21"/>
        <v>0</v>
      </c>
      <c r="Q189" s="146">
        <v>4.7160600000000002E-3</v>
      </c>
      <c r="R189" s="146">
        <f t="shared" si="22"/>
        <v>9.4321200000000004E-3</v>
      </c>
      <c r="S189" s="146">
        <v>0</v>
      </c>
      <c r="T189" s="147">
        <f t="shared" si="23"/>
        <v>0</v>
      </c>
      <c r="AR189" s="148" t="s">
        <v>213</v>
      </c>
      <c r="AT189" s="148" t="s">
        <v>150</v>
      </c>
      <c r="AU189" s="148" t="s">
        <v>155</v>
      </c>
      <c r="AY189" s="13" t="s">
        <v>147</v>
      </c>
      <c r="BE189" s="149">
        <f t="shared" si="24"/>
        <v>0</v>
      </c>
      <c r="BF189" s="149">
        <f t="shared" si="25"/>
        <v>0</v>
      </c>
      <c r="BG189" s="149">
        <f t="shared" si="26"/>
        <v>0</v>
      </c>
      <c r="BH189" s="149">
        <f t="shared" si="27"/>
        <v>0</v>
      </c>
      <c r="BI189" s="149">
        <f t="shared" si="28"/>
        <v>0</v>
      </c>
      <c r="BJ189" s="13" t="s">
        <v>155</v>
      </c>
      <c r="BK189" s="149">
        <f t="shared" si="29"/>
        <v>0</v>
      </c>
      <c r="BL189" s="13" t="s">
        <v>213</v>
      </c>
      <c r="BM189" s="148" t="s">
        <v>770</v>
      </c>
    </row>
    <row r="190" spans="2:65" s="1" customFormat="1" ht="24.2" customHeight="1" x14ac:dyDescent="0.2">
      <c r="B190" s="135"/>
      <c r="C190" s="136" t="s">
        <v>339</v>
      </c>
      <c r="D190" s="136" t="s">
        <v>150</v>
      </c>
      <c r="E190" s="137" t="s">
        <v>370</v>
      </c>
      <c r="F190" s="138" t="s">
        <v>371</v>
      </c>
      <c r="G190" s="139" t="s">
        <v>274</v>
      </c>
      <c r="H190" s="140">
        <v>2</v>
      </c>
      <c r="I190" s="141"/>
      <c r="J190" s="142">
        <f t="shared" si="20"/>
        <v>0</v>
      </c>
      <c r="K190" s="143"/>
      <c r="L190" s="28"/>
      <c r="M190" s="144" t="s">
        <v>1</v>
      </c>
      <c r="N190" s="145" t="s">
        <v>37</v>
      </c>
      <c r="P190" s="146">
        <f t="shared" si="21"/>
        <v>0</v>
      </c>
      <c r="Q190" s="146">
        <v>1.4369300000000001E-3</v>
      </c>
      <c r="R190" s="146">
        <f t="shared" si="22"/>
        <v>2.8738600000000002E-3</v>
      </c>
      <c r="S190" s="146">
        <v>0</v>
      </c>
      <c r="T190" s="147">
        <f t="shared" si="23"/>
        <v>0</v>
      </c>
      <c r="AR190" s="148" t="s">
        <v>213</v>
      </c>
      <c r="AT190" s="148" t="s">
        <v>150</v>
      </c>
      <c r="AU190" s="148" t="s">
        <v>155</v>
      </c>
      <c r="AY190" s="13" t="s">
        <v>147</v>
      </c>
      <c r="BE190" s="149">
        <f t="shared" si="24"/>
        <v>0</v>
      </c>
      <c r="BF190" s="149">
        <f t="shared" si="25"/>
        <v>0</v>
      </c>
      <c r="BG190" s="149">
        <f t="shared" si="26"/>
        <v>0</v>
      </c>
      <c r="BH190" s="149">
        <f t="shared" si="27"/>
        <v>0</v>
      </c>
      <c r="BI190" s="149">
        <f t="shared" si="28"/>
        <v>0</v>
      </c>
      <c r="BJ190" s="13" t="s">
        <v>155</v>
      </c>
      <c r="BK190" s="149">
        <f t="shared" si="29"/>
        <v>0</v>
      </c>
      <c r="BL190" s="13" t="s">
        <v>213</v>
      </c>
      <c r="BM190" s="148" t="s">
        <v>771</v>
      </c>
    </row>
    <row r="191" spans="2:65" s="1" customFormat="1" ht="24.2" customHeight="1" x14ac:dyDescent="0.2">
      <c r="B191" s="135"/>
      <c r="C191" s="136" t="s">
        <v>343</v>
      </c>
      <c r="D191" s="136" t="s">
        <v>150</v>
      </c>
      <c r="E191" s="137" t="s">
        <v>374</v>
      </c>
      <c r="F191" s="138" t="s">
        <v>375</v>
      </c>
      <c r="G191" s="139" t="s">
        <v>274</v>
      </c>
      <c r="H191" s="140">
        <v>2</v>
      </c>
      <c r="I191" s="141"/>
      <c r="J191" s="142">
        <f t="shared" si="20"/>
        <v>0</v>
      </c>
      <c r="K191" s="143"/>
      <c r="L191" s="28"/>
      <c r="M191" s="144" t="s">
        <v>1</v>
      </c>
      <c r="N191" s="145" t="s">
        <v>37</v>
      </c>
      <c r="P191" s="146">
        <f t="shared" si="21"/>
        <v>0</v>
      </c>
      <c r="Q191" s="146">
        <v>0</v>
      </c>
      <c r="R191" s="146">
        <f t="shared" si="22"/>
        <v>0</v>
      </c>
      <c r="S191" s="146">
        <v>0</v>
      </c>
      <c r="T191" s="147">
        <f t="shared" si="23"/>
        <v>0</v>
      </c>
      <c r="AR191" s="148" t="s">
        <v>213</v>
      </c>
      <c r="AT191" s="148" t="s">
        <v>150</v>
      </c>
      <c r="AU191" s="148" t="s">
        <v>155</v>
      </c>
      <c r="AY191" s="13" t="s">
        <v>147</v>
      </c>
      <c r="BE191" s="149">
        <f t="shared" si="24"/>
        <v>0</v>
      </c>
      <c r="BF191" s="149">
        <f t="shared" si="25"/>
        <v>0</v>
      </c>
      <c r="BG191" s="149">
        <f t="shared" si="26"/>
        <v>0</v>
      </c>
      <c r="BH191" s="149">
        <f t="shared" si="27"/>
        <v>0</v>
      </c>
      <c r="BI191" s="149">
        <f t="shared" si="28"/>
        <v>0</v>
      </c>
      <c r="BJ191" s="13" t="s">
        <v>155</v>
      </c>
      <c r="BK191" s="149">
        <f t="shared" si="29"/>
        <v>0</v>
      </c>
      <c r="BL191" s="13" t="s">
        <v>213</v>
      </c>
      <c r="BM191" s="148" t="s">
        <v>772</v>
      </c>
    </row>
    <row r="192" spans="2:65" s="1" customFormat="1" ht="21.75" customHeight="1" x14ac:dyDescent="0.2">
      <c r="B192" s="135"/>
      <c r="C192" s="136" t="s">
        <v>351</v>
      </c>
      <c r="D192" s="136" t="s">
        <v>150</v>
      </c>
      <c r="E192" s="137" t="s">
        <v>378</v>
      </c>
      <c r="F192" s="138" t="s">
        <v>379</v>
      </c>
      <c r="G192" s="139" t="s">
        <v>186</v>
      </c>
      <c r="H192" s="140">
        <v>1</v>
      </c>
      <c r="I192" s="141"/>
      <c r="J192" s="142">
        <f t="shared" si="20"/>
        <v>0</v>
      </c>
      <c r="K192" s="143"/>
      <c r="L192" s="28"/>
      <c r="M192" s="144" t="s">
        <v>1</v>
      </c>
      <c r="N192" s="145" t="s">
        <v>37</v>
      </c>
      <c r="P192" s="146">
        <f t="shared" si="21"/>
        <v>0</v>
      </c>
      <c r="Q192" s="146">
        <v>6.2777999999999998E-4</v>
      </c>
      <c r="R192" s="146">
        <f t="shared" si="22"/>
        <v>6.2777999999999998E-4</v>
      </c>
      <c r="S192" s="146">
        <v>0</v>
      </c>
      <c r="T192" s="147">
        <f t="shared" si="23"/>
        <v>0</v>
      </c>
      <c r="AR192" s="148" t="s">
        <v>213</v>
      </c>
      <c r="AT192" s="148" t="s">
        <v>150</v>
      </c>
      <c r="AU192" s="148" t="s">
        <v>155</v>
      </c>
      <c r="AY192" s="13" t="s">
        <v>147</v>
      </c>
      <c r="BE192" s="149">
        <f t="shared" si="24"/>
        <v>0</v>
      </c>
      <c r="BF192" s="149">
        <f t="shared" si="25"/>
        <v>0</v>
      </c>
      <c r="BG192" s="149">
        <f t="shared" si="26"/>
        <v>0</v>
      </c>
      <c r="BH192" s="149">
        <f t="shared" si="27"/>
        <v>0</v>
      </c>
      <c r="BI192" s="149">
        <f t="shared" si="28"/>
        <v>0</v>
      </c>
      <c r="BJ192" s="13" t="s">
        <v>155</v>
      </c>
      <c r="BK192" s="149">
        <f t="shared" si="29"/>
        <v>0</v>
      </c>
      <c r="BL192" s="13" t="s">
        <v>213</v>
      </c>
      <c r="BM192" s="148" t="s">
        <v>773</v>
      </c>
    </row>
    <row r="193" spans="2:65" s="1" customFormat="1" ht="21.75" customHeight="1" x14ac:dyDescent="0.2">
      <c r="B193" s="135"/>
      <c r="C193" s="136" t="s">
        <v>355</v>
      </c>
      <c r="D193" s="136" t="s">
        <v>150</v>
      </c>
      <c r="E193" s="137" t="s">
        <v>382</v>
      </c>
      <c r="F193" s="138" t="s">
        <v>383</v>
      </c>
      <c r="G193" s="139" t="s">
        <v>186</v>
      </c>
      <c r="H193" s="140">
        <v>2</v>
      </c>
      <c r="I193" s="141"/>
      <c r="J193" s="142">
        <f t="shared" si="20"/>
        <v>0</v>
      </c>
      <c r="K193" s="143"/>
      <c r="L193" s="28"/>
      <c r="M193" s="144" t="s">
        <v>1</v>
      </c>
      <c r="N193" s="145" t="s">
        <v>37</v>
      </c>
      <c r="P193" s="146">
        <f t="shared" si="21"/>
        <v>0</v>
      </c>
      <c r="Q193" s="146">
        <v>1.06E-3</v>
      </c>
      <c r="R193" s="146">
        <f t="shared" si="22"/>
        <v>2.1199999999999999E-3</v>
      </c>
      <c r="S193" s="146">
        <v>0</v>
      </c>
      <c r="T193" s="147">
        <f t="shared" si="23"/>
        <v>0</v>
      </c>
      <c r="AR193" s="148" t="s">
        <v>213</v>
      </c>
      <c r="AT193" s="148" t="s">
        <v>150</v>
      </c>
      <c r="AU193" s="148" t="s">
        <v>155</v>
      </c>
      <c r="AY193" s="13" t="s">
        <v>147</v>
      </c>
      <c r="BE193" s="149">
        <f t="shared" si="24"/>
        <v>0</v>
      </c>
      <c r="BF193" s="149">
        <f t="shared" si="25"/>
        <v>0</v>
      </c>
      <c r="BG193" s="149">
        <f t="shared" si="26"/>
        <v>0</v>
      </c>
      <c r="BH193" s="149">
        <f t="shared" si="27"/>
        <v>0</v>
      </c>
      <c r="BI193" s="149">
        <f t="shared" si="28"/>
        <v>0</v>
      </c>
      <c r="BJ193" s="13" t="s">
        <v>155</v>
      </c>
      <c r="BK193" s="149">
        <f t="shared" si="29"/>
        <v>0</v>
      </c>
      <c r="BL193" s="13" t="s">
        <v>213</v>
      </c>
      <c r="BM193" s="148" t="s">
        <v>774</v>
      </c>
    </row>
    <row r="194" spans="2:65" s="1" customFormat="1" ht="24.2" customHeight="1" x14ac:dyDescent="0.2">
      <c r="B194" s="135"/>
      <c r="C194" s="136" t="s">
        <v>361</v>
      </c>
      <c r="D194" s="136" t="s">
        <v>150</v>
      </c>
      <c r="E194" s="137" t="s">
        <v>394</v>
      </c>
      <c r="F194" s="138" t="s">
        <v>395</v>
      </c>
      <c r="G194" s="139" t="s">
        <v>274</v>
      </c>
      <c r="H194" s="140">
        <v>3</v>
      </c>
      <c r="I194" s="141"/>
      <c r="J194" s="142">
        <f t="shared" si="20"/>
        <v>0</v>
      </c>
      <c r="K194" s="143"/>
      <c r="L194" s="28"/>
      <c r="M194" s="144" t="s">
        <v>1</v>
      </c>
      <c r="N194" s="145" t="s">
        <v>37</v>
      </c>
      <c r="P194" s="146">
        <f t="shared" si="21"/>
        <v>0</v>
      </c>
      <c r="Q194" s="146">
        <v>0</v>
      </c>
      <c r="R194" s="146">
        <f t="shared" si="22"/>
        <v>0</v>
      </c>
      <c r="S194" s="146">
        <v>0</v>
      </c>
      <c r="T194" s="147">
        <f t="shared" si="23"/>
        <v>0</v>
      </c>
      <c r="AR194" s="148" t="s">
        <v>213</v>
      </c>
      <c r="AT194" s="148" t="s">
        <v>150</v>
      </c>
      <c r="AU194" s="148" t="s">
        <v>155</v>
      </c>
      <c r="AY194" s="13" t="s">
        <v>147</v>
      </c>
      <c r="BE194" s="149">
        <f t="shared" si="24"/>
        <v>0</v>
      </c>
      <c r="BF194" s="149">
        <f t="shared" si="25"/>
        <v>0</v>
      </c>
      <c r="BG194" s="149">
        <f t="shared" si="26"/>
        <v>0</v>
      </c>
      <c r="BH194" s="149">
        <f t="shared" si="27"/>
        <v>0</v>
      </c>
      <c r="BI194" s="149">
        <f t="shared" si="28"/>
        <v>0</v>
      </c>
      <c r="BJ194" s="13" t="s">
        <v>155</v>
      </c>
      <c r="BK194" s="149">
        <f t="shared" si="29"/>
        <v>0</v>
      </c>
      <c r="BL194" s="13" t="s">
        <v>213</v>
      </c>
      <c r="BM194" s="148" t="s">
        <v>775</v>
      </c>
    </row>
    <row r="195" spans="2:65" s="1" customFormat="1" ht="24.2" customHeight="1" x14ac:dyDescent="0.2">
      <c r="B195" s="135"/>
      <c r="C195" s="136" t="s">
        <v>365</v>
      </c>
      <c r="D195" s="136" t="s">
        <v>150</v>
      </c>
      <c r="E195" s="137" t="s">
        <v>398</v>
      </c>
      <c r="F195" s="138" t="s">
        <v>399</v>
      </c>
      <c r="G195" s="139" t="s">
        <v>274</v>
      </c>
      <c r="H195" s="140">
        <v>3</v>
      </c>
      <c r="I195" s="141"/>
      <c r="J195" s="142">
        <f t="shared" si="20"/>
        <v>0</v>
      </c>
      <c r="K195" s="143"/>
      <c r="L195" s="28"/>
      <c r="M195" s="144" t="s">
        <v>1</v>
      </c>
      <c r="N195" s="145" t="s">
        <v>37</v>
      </c>
      <c r="P195" s="146">
        <f t="shared" si="21"/>
        <v>0</v>
      </c>
      <c r="Q195" s="146">
        <v>1.165E-3</v>
      </c>
      <c r="R195" s="146">
        <f t="shared" si="22"/>
        <v>3.4949999999999998E-3</v>
      </c>
      <c r="S195" s="146">
        <v>0</v>
      </c>
      <c r="T195" s="147">
        <f t="shared" si="23"/>
        <v>0</v>
      </c>
      <c r="AR195" s="148" t="s">
        <v>213</v>
      </c>
      <c r="AT195" s="148" t="s">
        <v>150</v>
      </c>
      <c r="AU195" s="148" t="s">
        <v>155</v>
      </c>
      <c r="AY195" s="13" t="s">
        <v>147</v>
      </c>
      <c r="BE195" s="149">
        <f t="shared" si="24"/>
        <v>0</v>
      </c>
      <c r="BF195" s="149">
        <f t="shared" si="25"/>
        <v>0</v>
      </c>
      <c r="BG195" s="149">
        <f t="shared" si="26"/>
        <v>0</v>
      </c>
      <c r="BH195" s="149">
        <f t="shared" si="27"/>
        <v>0</v>
      </c>
      <c r="BI195" s="149">
        <f t="shared" si="28"/>
        <v>0</v>
      </c>
      <c r="BJ195" s="13" t="s">
        <v>155</v>
      </c>
      <c r="BK195" s="149">
        <f t="shared" si="29"/>
        <v>0</v>
      </c>
      <c r="BL195" s="13" t="s">
        <v>213</v>
      </c>
      <c r="BM195" s="148" t="s">
        <v>776</v>
      </c>
    </row>
    <row r="196" spans="2:65" s="1" customFormat="1" ht="33" customHeight="1" x14ac:dyDescent="0.2">
      <c r="B196" s="135"/>
      <c r="C196" s="150" t="s">
        <v>369</v>
      </c>
      <c r="D196" s="150" t="s">
        <v>197</v>
      </c>
      <c r="E196" s="151" t="s">
        <v>402</v>
      </c>
      <c r="F196" s="152" t="s">
        <v>403</v>
      </c>
      <c r="G196" s="153" t="s">
        <v>274</v>
      </c>
      <c r="H196" s="154">
        <v>3</v>
      </c>
      <c r="I196" s="155"/>
      <c r="J196" s="156">
        <f t="shared" si="20"/>
        <v>0</v>
      </c>
      <c r="K196" s="157"/>
      <c r="L196" s="158"/>
      <c r="M196" s="159" t="s">
        <v>1</v>
      </c>
      <c r="N196" s="160" t="s">
        <v>37</v>
      </c>
      <c r="P196" s="146">
        <f t="shared" si="21"/>
        <v>0</v>
      </c>
      <c r="Q196" s="146">
        <v>4.3E-3</v>
      </c>
      <c r="R196" s="146">
        <f t="shared" si="22"/>
        <v>1.29E-2</v>
      </c>
      <c r="S196" s="146">
        <v>0</v>
      </c>
      <c r="T196" s="147">
        <f t="shared" si="23"/>
        <v>0</v>
      </c>
      <c r="AR196" s="148" t="s">
        <v>280</v>
      </c>
      <c r="AT196" s="148" t="s">
        <v>197</v>
      </c>
      <c r="AU196" s="148" t="s">
        <v>155</v>
      </c>
      <c r="AY196" s="13" t="s">
        <v>147</v>
      </c>
      <c r="BE196" s="149">
        <f t="shared" si="24"/>
        <v>0</v>
      </c>
      <c r="BF196" s="149">
        <f t="shared" si="25"/>
        <v>0</v>
      </c>
      <c r="BG196" s="149">
        <f t="shared" si="26"/>
        <v>0</v>
      </c>
      <c r="BH196" s="149">
        <f t="shared" si="27"/>
        <v>0</v>
      </c>
      <c r="BI196" s="149">
        <f t="shared" si="28"/>
        <v>0</v>
      </c>
      <c r="BJ196" s="13" t="s">
        <v>155</v>
      </c>
      <c r="BK196" s="149">
        <f t="shared" si="29"/>
        <v>0</v>
      </c>
      <c r="BL196" s="13" t="s">
        <v>213</v>
      </c>
      <c r="BM196" s="148" t="s">
        <v>777</v>
      </c>
    </row>
    <row r="197" spans="2:65" s="1" customFormat="1" ht="33" customHeight="1" x14ac:dyDescent="0.2">
      <c r="B197" s="135"/>
      <c r="C197" s="136" t="s">
        <v>373</v>
      </c>
      <c r="D197" s="136" t="s">
        <v>150</v>
      </c>
      <c r="E197" s="137" t="s">
        <v>406</v>
      </c>
      <c r="F197" s="138" t="s">
        <v>407</v>
      </c>
      <c r="G197" s="139" t="s">
        <v>319</v>
      </c>
      <c r="H197" s="140">
        <v>4.0000000000000001E-3</v>
      </c>
      <c r="I197" s="141"/>
      <c r="J197" s="142">
        <f t="shared" si="20"/>
        <v>0</v>
      </c>
      <c r="K197" s="143"/>
      <c r="L197" s="28"/>
      <c r="M197" s="144" t="s">
        <v>1</v>
      </c>
      <c r="N197" s="145" t="s">
        <v>37</v>
      </c>
      <c r="P197" s="146">
        <f t="shared" si="21"/>
        <v>0</v>
      </c>
      <c r="Q197" s="146">
        <v>0</v>
      </c>
      <c r="R197" s="146">
        <f t="shared" si="22"/>
        <v>0</v>
      </c>
      <c r="S197" s="146">
        <v>0</v>
      </c>
      <c r="T197" s="147">
        <f t="shared" si="23"/>
        <v>0</v>
      </c>
      <c r="AR197" s="148" t="s">
        <v>213</v>
      </c>
      <c r="AT197" s="148" t="s">
        <v>150</v>
      </c>
      <c r="AU197" s="148" t="s">
        <v>155</v>
      </c>
      <c r="AY197" s="13" t="s">
        <v>147</v>
      </c>
      <c r="BE197" s="149">
        <f t="shared" si="24"/>
        <v>0</v>
      </c>
      <c r="BF197" s="149">
        <f t="shared" si="25"/>
        <v>0</v>
      </c>
      <c r="BG197" s="149">
        <f t="shared" si="26"/>
        <v>0</v>
      </c>
      <c r="BH197" s="149">
        <f t="shared" si="27"/>
        <v>0</v>
      </c>
      <c r="BI197" s="149">
        <f t="shared" si="28"/>
        <v>0</v>
      </c>
      <c r="BJ197" s="13" t="s">
        <v>155</v>
      </c>
      <c r="BK197" s="149">
        <f t="shared" si="29"/>
        <v>0</v>
      </c>
      <c r="BL197" s="13" t="s">
        <v>213</v>
      </c>
      <c r="BM197" s="148" t="s">
        <v>778</v>
      </c>
    </row>
    <row r="198" spans="2:65" s="1" customFormat="1" ht="24.2" customHeight="1" x14ac:dyDescent="0.2">
      <c r="B198" s="135"/>
      <c r="C198" s="136" t="s">
        <v>377</v>
      </c>
      <c r="D198" s="136" t="s">
        <v>150</v>
      </c>
      <c r="E198" s="137" t="s">
        <v>410</v>
      </c>
      <c r="F198" s="138" t="s">
        <v>411</v>
      </c>
      <c r="G198" s="139" t="s">
        <v>274</v>
      </c>
      <c r="H198" s="140">
        <v>2</v>
      </c>
      <c r="I198" s="141"/>
      <c r="J198" s="142">
        <f t="shared" si="20"/>
        <v>0</v>
      </c>
      <c r="K198" s="143"/>
      <c r="L198" s="28"/>
      <c r="M198" s="144" t="s">
        <v>1</v>
      </c>
      <c r="N198" s="145" t="s">
        <v>37</v>
      </c>
      <c r="P198" s="146">
        <f t="shared" si="21"/>
        <v>0</v>
      </c>
      <c r="Q198" s="146">
        <v>0</v>
      </c>
      <c r="R198" s="146">
        <f t="shared" si="22"/>
        <v>0</v>
      </c>
      <c r="S198" s="146">
        <v>0</v>
      </c>
      <c r="T198" s="147">
        <f t="shared" si="23"/>
        <v>0</v>
      </c>
      <c r="AR198" s="148" t="s">
        <v>213</v>
      </c>
      <c r="AT198" s="148" t="s">
        <v>150</v>
      </c>
      <c r="AU198" s="148" t="s">
        <v>155</v>
      </c>
      <c r="AY198" s="13" t="s">
        <v>147</v>
      </c>
      <c r="BE198" s="149">
        <f t="shared" si="24"/>
        <v>0</v>
      </c>
      <c r="BF198" s="149">
        <f t="shared" si="25"/>
        <v>0</v>
      </c>
      <c r="BG198" s="149">
        <f t="shared" si="26"/>
        <v>0</v>
      </c>
      <c r="BH198" s="149">
        <f t="shared" si="27"/>
        <v>0</v>
      </c>
      <c r="BI198" s="149">
        <f t="shared" si="28"/>
        <v>0</v>
      </c>
      <c r="BJ198" s="13" t="s">
        <v>155</v>
      </c>
      <c r="BK198" s="149">
        <f t="shared" si="29"/>
        <v>0</v>
      </c>
      <c r="BL198" s="13" t="s">
        <v>213</v>
      </c>
      <c r="BM198" s="148" t="s">
        <v>779</v>
      </c>
    </row>
    <row r="199" spans="2:65" s="1" customFormat="1" ht="16.5" customHeight="1" x14ac:dyDescent="0.2">
      <c r="B199" s="135"/>
      <c r="C199" s="136" t="s">
        <v>381</v>
      </c>
      <c r="D199" s="136" t="s">
        <v>150</v>
      </c>
      <c r="E199" s="137" t="s">
        <v>414</v>
      </c>
      <c r="F199" s="138" t="s">
        <v>415</v>
      </c>
      <c r="G199" s="139" t="s">
        <v>274</v>
      </c>
      <c r="H199" s="140">
        <v>2</v>
      </c>
      <c r="I199" s="141"/>
      <c r="J199" s="142">
        <f t="shared" si="20"/>
        <v>0</v>
      </c>
      <c r="K199" s="143"/>
      <c r="L199" s="28"/>
      <c r="M199" s="144" t="s">
        <v>1</v>
      </c>
      <c r="N199" s="145" t="s">
        <v>37</v>
      </c>
      <c r="P199" s="146">
        <f t="shared" si="21"/>
        <v>0</v>
      </c>
      <c r="Q199" s="146">
        <v>0</v>
      </c>
      <c r="R199" s="146">
        <f t="shared" si="22"/>
        <v>0</v>
      </c>
      <c r="S199" s="146">
        <v>0</v>
      </c>
      <c r="T199" s="147">
        <f t="shared" si="23"/>
        <v>0</v>
      </c>
      <c r="AR199" s="148" t="s">
        <v>213</v>
      </c>
      <c r="AT199" s="148" t="s">
        <v>150</v>
      </c>
      <c r="AU199" s="148" t="s">
        <v>155</v>
      </c>
      <c r="AY199" s="13" t="s">
        <v>147</v>
      </c>
      <c r="BE199" s="149">
        <f t="shared" si="24"/>
        <v>0</v>
      </c>
      <c r="BF199" s="149">
        <f t="shared" si="25"/>
        <v>0</v>
      </c>
      <c r="BG199" s="149">
        <f t="shared" si="26"/>
        <v>0</v>
      </c>
      <c r="BH199" s="149">
        <f t="shared" si="27"/>
        <v>0</v>
      </c>
      <c r="BI199" s="149">
        <f t="shared" si="28"/>
        <v>0</v>
      </c>
      <c r="BJ199" s="13" t="s">
        <v>155</v>
      </c>
      <c r="BK199" s="149">
        <f t="shared" si="29"/>
        <v>0</v>
      </c>
      <c r="BL199" s="13" t="s">
        <v>213</v>
      </c>
      <c r="BM199" s="148" t="s">
        <v>780</v>
      </c>
    </row>
    <row r="200" spans="2:65" s="1" customFormat="1" ht="33" customHeight="1" x14ac:dyDescent="0.2">
      <c r="B200" s="135"/>
      <c r="C200" s="136" t="s">
        <v>385</v>
      </c>
      <c r="D200" s="136" t="s">
        <v>150</v>
      </c>
      <c r="E200" s="137" t="s">
        <v>386</v>
      </c>
      <c r="F200" s="138" t="s">
        <v>387</v>
      </c>
      <c r="G200" s="139" t="s">
        <v>274</v>
      </c>
      <c r="H200" s="140">
        <v>2</v>
      </c>
      <c r="I200" s="141"/>
      <c r="J200" s="142">
        <f t="shared" si="20"/>
        <v>0</v>
      </c>
      <c r="K200" s="143"/>
      <c r="L200" s="28"/>
      <c r="M200" s="144" t="s">
        <v>1</v>
      </c>
      <c r="N200" s="145" t="s">
        <v>37</v>
      </c>
      <c r="P200" s="146">
        <f t="shared" si="21"/>
        <v>0</v>
      </c>
      <c r="Q200" s="146">
        <v>1.6000000000000001E-3</v>
      </c>
      <c r="R200" s="146">
        <f t="shared" si="22"/>
        <v>3.2000000000000002E-3</v>
      </c>
      <c r="S200" s="146">
        <v>1.5900000000000001E-3</v>
      </c>
      <c r="T200" s="147">
        <f t="shared" si="23"/>
        <v>3.1800000000000001E-3</v>
      </c>
      <c r="AR200" s="148" t="s">
        <v>213</v>
      </c>
      <c r="AT200" s="148" t="s">
        <v>150</v>
      </c>
      <c r="AU200" s="148" t="s">
        <v>155</v>
      </c>
      <c r="AY200" s="13" t="s">
        <v>147</v>
      </c>
      <c r="BE200" s="149">
        <f t="shared" si="24"/>
        <v>0</v>
      </c>
      <c r="BF200" s="149">
        <f t="shared" si="25"/>
        <v>0</v>
      </c>
      <c r="BG200" s="149">
        <f t="shared" si="26"/>
        <v>0</v>
      </c>
      <c r="BH200" s="149">
        <f t="shared" si="27"/>
        <v>0</v>
      </c>
      <c r="BI200" s="149">
        <f t="shared" si="28"/>
        <v>0</v>
      </c>
      <c r="BJ200" s="13" t="s">
        <v>155</v>
      </c>
      <c r="BK200" s="149">
        <f t="shared" si="29"/>
        <v>0</v>
      </c>
      <c r="BL200" s="13" t="s">
        <v>213</v>
      </c>
      <c r="BM200" s="148" t="s">
        <v>781</v>
      </c>
    </row>
    <row r="201" spans="2:65" s="1" customFormat="1" ht="33" customHeight="1" x14ac:dyDescent="0.2">
      <c r="B201" s="135"/>
      <c r="C201" s="136" t="s">
        <v>389</v>
      </c>
      <c r="D201" s="136" t="s">
        <v>150</v>
      </c>
      <c r="E201" s="137" t="s">
        <v>390</v>
      </c>
      <c r="F201" s="138" t="s">
        <v>391</v>
      </c>
      <c r="G201" s="139" t="s">
        <v>274</v>
      </c>
      <c r="H201" s="140">
        <v>2</v>
      </c>
      <c r="I201" s="141"/>
      <c r="J201" s="142">
        <f t="shared" si="20"/>
        <v>0</v>
      </c>
      <c r="K201" s="143"/>
      <c r="L201" s="28"/>
      <c r="M201" s="144" t="s">
        <v>1</v>
      </c>
      <c r="N201" s="145" t="s">
        <v>37</v>
      </c>
      <c r="P201" s="146">
        <f t="shared" si="21"/>
        <v>0</v>
      </c>
      <c r="Q201" s="146">
        <v>1.5812000000000001E-3</v>
      </c>
      <c r="R201" s="146">
        <f t="shared" si="22"/>
        <v>3.1624000000000001E-3</v>
      </c>
      <c r="S201" s="146">
        <v>0</v>
      </c>
      <c r="T201" s="147">
        <f t="shared" si="23"/>
        <v>0</v>
      </c>
      <c r="AR201" s="148" t="s">
        <v>213</v>
      </c>
      <c r="AT201" s="148" t="s">
        <v>150</v>
      </c>
      <c r="AU201" s="148" t="s">
        <v>155</v>
      </c>
      <c r="AY201" s="13" t="s">
        <v>147</v>
      </c>
      <c r="BE201" s="149">
        <f t="shared" si="24"/>
        <v>0</v>
      </c>
      <c r="BF201" s="149">
        <f t="shared" si="25"/>
        <v>0</v>
      </c>
      <c r="BG201" s="149">
        <f t="shared" si="26"/>
        <v>0</v>
      </c>
      <c r="BH201" s="149">
        <f t="shared" si="27"/>
        <v>0</v>
      </c>
      <c r="BI201" s="149">
        <f t="shared" si="28"/>
        <v>0</v>
      </c>
      <c r="BJ201" s="13" t="s">
        <v>155</v>
      </c>
      <c r="BK201" s="149">
        <f t="shared" si="29"/>
        <v>0</v>
      </c>
      <c r="BL201" s="13" t="s">
        <v>213</v>
      </c>
      <c r="BM201" s="148" t="s">
        <v>782</v>
      </c>
    </row>
    <row r="202" spans="2:65" s="1" customFormat="1" ht="24.2" customHeight="1" x14ac:dyDescent="0.2">
      <c r="B202" s="135"/>
      <c r="C202" s="136" t="s">
        <v>393</v>
      </c>
      <c r="D202" s="136" t="s">
        <v>150</v>
      </c>
      <c r="E202" s="137" t="s">
        <v>418</v>
      </c>
      <c r="F202" s="138" t="s">
        <v>419</v>
      </c>
      <c r="G202" s="139" t="s">
        <v>420</v>
      </c>
      <c r="H202" s="161"/>
      <c r="I202" s="141"/>
      <c r="J202" s="142">
        <f t="shared" si="20"/>
        <v>0</v>
      </c>
      <c r="K202" s="143"/>
      <c r="L202" s="28"/>
      <c r="M202" s="144" t="s">
        <v>1</v>
      </c>
      <c r="N202" s="145" t="s">
        <v>37</v>
      </c>
      <c r="P202" s="146">
        <f t="shared" si="21"/>
        <v>0</v>
      </c>
      <c r="Q202" s="146">
        <v>0</v>
      </c>
      <c r="R202" s="146">
        <f t="shared" si="22"/>
        <v>0</v>
      </c>
      <c r="S202" s="146">
        <v>0</v>
      </c>
      <c r="T202" s="147">
        <f t="shared" si="23"/>
        <v>0</v>
      </c>
      <c r="AR202" s="148" t="s">
        <v>213</v>
      </c>
      <c r="AT202" s="148" t="s">
        <v>150</v>
      </c>
      <c r="AU202" s="148" t="s">
        <v>155</v>
      </c>
      <c r="AY202" s="13" t="s">
        <v>147</v>
      </c>
      <c r="BE202" s="149">
        <f t="shared" si="24"/>
        <v>0</v>
      </c>
      <c r="BF202" s="149">
        <f t="shared" si="25"/>
        <v>0</v>
      </c>
      <c r="BG202" s="149">
        <f t="shared" si="26"/>
        <v>0</v>
      </c>
      <c r="BH202" s="149">
        <f t="shared" si="27"/>
        <v>0</v>
      </c>
      <c r="BI202" s="149">
        <f t="shared" si="28"/>
        <v>0</v>
      </c>
      <c r="BJ202" s="13" t="s">
        <v>155</v>
      </c>
      <c r="BK202" s="149">
        <f t="shared" si="29"/>
        <v>0</v>
      </c>
      <c r="BL202" s="13" t="s">
        <v>213</v>
      </c>
      <c r="BM202" s="148" t="s">
        <v>783</v>
      </c>
    </row>
    <row r="203" spans="2:65" s="11" customFormat="1" ht="22.9" customHeight="1" x14ac:dyDescent="0.2">
      <c r="B203" s="123"/>
      <c r="D203" s="124" t="s">
        <v>70</v>
      </c>
      <c r="E203" s="133" t="s">
        <v>422</v>
      </c>
      <c r="F203" s="133" t="s">
        <v>423</v>
      </c>
      <c r="I203" s="126"/>
      <c r="J203" s="134">
        <f>BK203</f>
        <v>0</v>
      </c>
      <c r="L203" s="123"/>
      <c r="M203" s="128"/>
      <c r="P203" s="129">
        <f>SUM(P204:P213)</f>
        <v>0</v>
      </c>
      <c r="R203" s="129">
        <f>SUM(R204:R213)</f>
        <v>8.4199999999999987E-3</v>
      </c>
      <c r="T203" s="130">
        <f>SUM(T204:T213)</f>
        <v>1.4483999999999999E-2</v>
      </c>
      <c r="AR203" s="124" t="s">
        <v>155</v>
      </c>
      <c r="AT203" s="131" t="s">
        <v>70</v>
      </c>
      <c r="AU203" s="131" t="s">
        <v>79</v>
      </c>
      <c r="AY203" s="124" t="s">
        <v>147</v>
      </c>
      <c r="BK203" s="132">
        <f>SUM(BK204:BK213)</f>
        <v>0</v>
      </c>
    </row>
    <row r="204" spans="2:65" s="1" customFormat="1" ht="24.2" customHeight="1" x14ac:dyDescent="0.2">
      <c r="B204" s="135"/>
      <c r="C204" s="136" t="s">
        <v>397</v>
      </c>
      <c r="D204" s="136" t="s">
        <v>150</v>
      </c>
      <c r="E204" s="137" t="s">
        <v>425</v>
      </c>
      <c r="F204" s="138" t="s">
        <v>426</v>
      </c>
      <c r="G204" s="139" t="s">
        <v>186</v>
      </c>
      <c r="H204" s="140">
        <v>6.8</v>
      </c>
      <c r="I204" s="141"/>
      <c r="J204" s="142">
        <f t="shared" ref="J204:J213" si="30">ROUND(I204*H204,2)</f>
        <v>0</v>
      </c>
      <c r="K204" s="143"/>
      <c r="L204" s="28"/>
      <c r="M204" s="144" t="s">
        <v>1</v>
      </c>
      <c r="N204" s="145" t="s">
        <v>37</v>
      </c>
      <c r="P204" s="146">
        <f t="shared" ref="P204:P213" si="31">O204*H204</f>
        <v>0</v>
      </c>
      <c r="Q204" s="146">
        <v>0</v>
      </c>
      <c r="R204" s="146">
        <f t="shared" ref="R204:R213" si="32">Q204*H204</f>
        <v>0</v>
      </c>
      <c r="S204" s="146">
        <v>2.1299999999999999E-3</v>
      </c>
      <c r="T204" s="147">
        <f t="shared" ref="T204:T213" si="33">S204*H204</f>
        <v>1.4483999999999999E-2</v>
      </c>
      <c r="AR204" s="148" t="s">
        <v>213</v>
      </c>
      <c r="AT204" s="148" t="s">
        <v>150</v>
      </c>
      <c r="AU204" s="148" t="s">
        <v>155</v>
      </c>
      <c r="AY204" s="13" t="s">
        <v>147</v>
      </c>
      <c r="BE204" s="149">
        <f t="shared" ref="BE204:BE213" si="34">IF(N204="základná",J204,0)</f>
        <v>0</v>
      </c>
      <c r="BF204" s="149">
        <f t="shared" ref="BF204:BF213" si="35">IF(N204="znížená",J204,0)</f>
        <v>0</v>
      </c>
      <c r="BG204" s="149">
        <f t="shared" ref="BG204:BG213" si="36">IF(N204="zákl. prenesená",J204,0)</f>
        <v>0</v>
      </c>
      <c r="BH204" s="149">
        <f t="shared" ref="BH204:BH213" si="37">IF(N204="zníž. prenesená",J204,0)</f>
        <v>0</v>
      </c>
      <c r="BI204" s="149">
        <f t="shared" ref="BI204:BI213" si="38">IF(N204="nulová",J204,0)</f>
        <v>0</v>
      </c>
      <c r="BJ204" s="13" t="s">
        <v>155</v>
      </c>
      <c r="BK204" s="149">
        <f t="shared" ref="BK204:BK213" si="39">ROUND(I204*H204,2)</f>
        <v>0</v>
      </c>
      <c r="BL204" s="13" t="s">
        <v>213</v>
      </c>
      <c r="BM204" s="148" t="s">
        <v>784</v>
      </c>
    </row>
    <row r="205" spans="2:65" s="1" customFormat="1" ht="24.2" customHeight="1" x14ac:dyDescent="0.2">
      <c r="B205" s="135"/>
      <c r="C205" s="136" t="s">
        <v>401</v>
      </c>
      <c r="D205" s="136" t="s">
        <v>150</v>
      </c>
      <c r="E205" s="137" t="s">
        <v>429</v>
      </c>
      <c r="F205" s="138" t="s">
        <v>430</v>
      </c>
      <c r="G205" s="139" t="s">
        <v>274</v>
      </c>
      <c r="H205" s="140">
        <v>6</v>
      </c>
      <c r="I205" s="141"/>
      <c r="J205" s="142">
        <f t="shared" si="30"/>
        <v>0</v>
      </c>
      <c r="K205" s="143"/>
      <c r="L205" s="28"/>
      <c r="M205" s="144" t="s">
        <v>1</v>
      </c>
      <c r="N205" s="145" t="s">
        <v>37</v>
      </c>
      <c r="P205" s="146">
        <f t="shared" si="31"/>
        <v>0</v>
      </c>
      <c r="Q205" s="146">
        <v>0</v>
      </c>
      <c r="R205" s="146">
        <f t="shared" si="32"/>
        <v>0</v>
      </c>
      <c r="S205" s="146">
        <v>0</v>
      </c>
      <c r="T205" s="147">
        <f t="shared" si="33"/>
        <v>0</v>
      </c>
      <c r="AR205" s="148" t="s">
        <v>213</v>
      </c>
      <c r="AT205" s="148" t="s">
        <v>150</v>
      </c>
      <c r="AU205" s="148" t="s">
        <v>155</v>
      </c>
      <c r="AY205" s="13" t="s">
        <v>147</v>
      </c>
      <c r="BE205" s="149">
        <f t="shared" si="34"/>
        <v>0</v>
      </c>
      <c r="BF205" s="149">
        <f t="shared" si="35"/>
        <v>0</v>
      </c>
      <c r="BG205" s="149">
        <f t="shared" si="36"/>
        <v>0</v>
      </c>
      <c r="BH205" s="149">
        <f t="shared" si="37"/>
        <v>0</v>
      </c>
      <c r="BI205" s="149">
        <f t="shared" si="38"/>
        <v>0</v>
      </c>
      <c r="BJ205" s="13" t="s">
        <v>155</v>
      </c>
      <c r="BK205" s="149">
        <f t="shared" si="39"/>
        <v>0</v>
      </c>
      <c r="BL205" s="13" t="s">
        <v>213</v>
      </c>
      <c r="BM205" s="148" t="s">
        <v>785</v>
      </c>
    </row>
    <row r="206" spans="2:65" s="1" customFormat="1" ht="24.2" customHeight="1" x14ac:dyDescent="0.2">
      <c r="B206" s="135"/>
      <c r="C206" s="136" t="s">
        <v>405</v>
      </c>
      <c r="D206" s="136" t="s">
        <v>150</v>
      </c>
      <c r="E206" s="137" t="s">
        <v>433</v>
      </c>
      <c r="F206" s="138" t="s">
        <v>434</v>
      </c>
      <c r="G206" s="139" t="s">
        <v>274</v>
      </c>
      <c r="H206" s="140">
        <v>4</v>
      </c>
      <c r="I206" s="141"/>
      <c r="J206" s="142">
        <f t="shared" si="30"/>
        <v>0</v>
      </c>
      <c r="K206" s="143"/>
      <c r="L206" s="28"/>
      <c r="M206" s="144" t="s">
        <v>1</v>
      </c>
      <c r="N206" s="145" t="s">
        <v>37</v>
      </c>
      <c r="P206" s="146">
        <f t="shared" si="31"/>
        <v>0</v>
      </c>
      <c r="Q206" s="146">
        <v>6.7400000000000001E-4</v>
      </c>
      <c r="R206" s="146">
        <f t="shared" si="32"/>
        <v>2.696E-3</v>
      </c>
      <c r="S206" s="146">
        <v>0</v>
      </c>
      <c r="T206" s="147">
        <f t="shared" si="33"/>
        <v>0</v>
      </c>
      <c r="AR206" s="148" t="s">
        <v>213</v>
      </c>
      <c r="AT206" s="148" t="s">
        <v>150</v>
      </c>
      <c r="AU206" s="148" t="s">
        <v>155</v>
      </c>
      <c r="AY206" s="13" t="s">
        <v>147</v>
      </c>
      <c r="BE206" s="149">
        <f t="shared" si="34"/>
        <v>0</v>
      </c>
      <c r="BF206" s="149">
        <f t="shared" si="35"/>
        <v>0</v>
      </c>
      <c r="BG206" s="149">
        <f t="shared" si="36"/>
        <v>0</v>
      </c>
      <c r="BH206" s="149">
        <f t="shared" si="37"/>
        <v>0</v>
      </c>
      <c r="BI206" s="149">
        <f t="shared" si="38"/>
        <v>0</v>
      </c>
      <c r="BJ206" s="13" t="s">
        <v>155</v>
      </c>
      <c r="BK206" s="149">
        <f t="shared" si="39"/>
        <v>0</v>
      </c>
      <c r="BL206" s="13" t="s">
        <v>213</v>
      </c>
      <c r="BM206" s="148" t="s">
        <v>786</v>
      </c>
    </row>
    <row r="207" spans="2:65" s="1" customFormat="1" ht="24.2" customHeight="1" x14ac:dyDescent="0.2">
      <c r="B207" s="135"/>
      <c r="C207" s="136" t="s">
        <v>409</v>
      </c>
      <c r="D207" s="136" t="s">
        <v>150</v>
      </c>
      <c r="E207" s="137" t="s">
        <v>437</v>
      </c>
      <c r="F207" s="138" t="s">
        <v>438</v>
      </c>
      <c r="G207" s="139" t="s">
        <v>186</v>
      </c>
      <c r="H207" s="140">
        <v>12.9</v>
      </c>
      <c r="I207" s="141"/>
      <c r="J207" s="142">
        <f t="shared" si="30"/>
        <v>0</v>
      </c>
      <c r="K207" s="143"/>
      <c r="L207" s="28"/>
      <c r="M207" s="144" t="s">
        <v>1</v>
      </c>
      <c r="N207" s="145" t="s">
        <v>37</v>
      </c>
      <c r="P207" s="146">
        <f t="shared" si="31"/>
        <v>0</v>
      </c>
      <c r="Q207" s="146">
        <v>6.0000000000000002E-5</v>
      </c>
      <c r="R207" s="146">
        <f t="shared" si="32"/>
        <v>7.7400000000000006E-4</v>
      </c>
      <c r="S207" s="146">
        <v>0</v>
      </c>
      <c r="T207" s="147">
        <f t="shared" si="33"/>
        <v>0</v>
      </c>
      <c r="AR207" s="148" t="s">
        <v>213</v>
      </c>
      <c r="AT207" s="148" t="s">
        <v>150</v>
      </c>
      <c r="AU207" s="148" t="s">
        <v>155</v>
      </c>
      <c r="AY207" s="13" t="s">
        <v>147</v>
      </c>
      <c r="BE207" s="149">
        <f t="shared" si="34"/>
        <v>0</v>
      </c>
      <c r="BF207" s="149">
        <f t="shared" si="35"/>
        <v>0</v>
      </c>
      <c r="BG207" s="149">
        <f t="shared" si="36"/>
        <v>0</v>
      </c>
      <c r="BH207" s="149">
        <f t="shared" si="37"/>
        <v>0</v>
      </c>
      <c r="BI207" s="149">
        <f t="shared" si="38"/>
        <v>0</v>
      </c>
      <c r="BJ207" s="13" t="s">
        <v>155</v>
      </c>
      <c r="BK207" s="149">
        <f t="shared" si="39"/>
        <v>0</v>
      </c>
      <c r="BL207" s="13" t="s">
        <v>213</v>
      </c>
      <c r="BM207" s="148" t="s">
        <v>787</v>
      </c>
    </row>
    <row r="208" spans="2:65" s="1" customFormat="1" ht="16.5" customHeight="1" x14ac:dyDescent="0.2">
      <c r="B208" s="135"/>
      <c r="C208" s="150" t="s">
        <v>413</v>
      </c>
      <c r="D208" s="150" t="s">
        <v>197</v>
      </c>
      <c r="E208" s="151" t="s">
        <v>441</v>
      </c>
      <c r="F208" s="152" t="s">
        <v>442</v>
      </c>
      <c r="G208" s="153" t="s">
        <v>186</v>
      </c>
      <c r="H208" s="154">
        <v>12.9</v>
      </c>
      <c r="I208" s="155"/>
      <c r="J208" s="156">
        <f t="shared" si="30"/>
        <v>0</v>
      </c>
      <c r="K208" s="157"/>
      <c r="L208" s="158"/>
      <c r="M208" s="159" t="s">
        <v>1</v>
      </c>
      <c r="N208" s="160" t="s">
        <v>37</v>
      </c>
      <c r="P208" s="146">
        <f t="shared" si="31"/>
        <v>0</v>
      </c>
      <c r="Q208" s="146">
        <v>2.9999999999999997E-4</v>
      </c>
      <c r="R208" s="146">
        <f t="shared" si="32"/>
        <v>3.8699999999999997E-3</v>
      </c>
      <c r="S208" s="146">
        <v>0</v>
      </c>
      <c r="T208" s="147">
        <f t="shared" si="33"/>
        <v>0</v>
      </c>
      <c r="AR208" s="148" t="s">
        <v>280</v>
      </c>
      <c r="AT208" s="148" t="s">
        <v>197</v>
      </c>
      <c r="AU208" s="148" t="s">
        <v>155</v>
      </c>
      <c r="AY208" s="13" t="s">
        <v>147</v>
      </c>
      <c r="BE208" s="149">
        <f t="shared" si="34"/>
        <v>0</v>
      </c>
      <c r="BF208" s="149">
        <f t="shared" si="35"/>
        <v>0</v>
      </c>
      <c r="BG208" s="149">
        <f t="shared" si="36"/>
        <v>0</v>
      </c>
      <c r="BH208" s="149">
        <f t="shared" si="37"/>
        <v>0</v>
      </c>
      <c r="BI208" s="149">
        <f t="shared" si="38"/>
        <v>0</v>
      </c>
      <c r="BJ208" s="13" t="s">
        <v>155</v>
      </c>
      <c r="BK208" s="149">
        <f t="shared" si="39"/>
        <v>0</v>
      </c>
      <c r="BL208" s="13" t="s">
        <v>213</v>
      </c>
      <c r="BM208" s="148" t="s">
        <v>788</v>
      </c>
    </row>
    <row r="209" spans="2:65" s="1" customFormat="1" ht="24.2" customHeight="1" x14ac:dyDescent="0.2">
      <c r="B209" s="135"/>
      <c r="C209" s="136" t="s">
        <v>417</v>
      </c>
      <c r="D209" s="136" t="s">
        <v>150</v>
      </c>
      <c r="E209" s="137" t="s">
        <v>445</v>
      </c>
      <c r="F209" s="138" t="s">
        <v>446</v>
      </c>
      <c r="G209" s="139" t="s">
        <v>274</v>
      </c>
      <c r="H209" s="140">
        <v>4</v>
      </c>
      <c r="I209" s="141"/>
      <c r="J209" s="142">
        <f t="shared" si="30"/>
        <v>0</v>
      </c>
      <c r="K209" s="143"/>
      <c r="L209" s="28"/>
      <c r="M209" s="144" t="s">
        <v>1</v>
      </c>
      <c r="N209" s="145" t="s">
        <v>37</v>
      </c>
      <c r="P209" s="146">
        <f t="shared" si="31"/>
        <v>0</v>
      </c>
      <c r="Q209" s="146">
        <v>0</v>
      </c>
      <c r="R209" s="146">
        <f t="shared" si="32"/>
        <v>0</v>
      </c>
      <c r="S209" s="146">
        <v>0</v>
      </c>
      <c r="T209" s="147">
        <f t="shared" si="33"/>
        <v>0</v>
      </c>
      <c r="AR209" s="148" t="s">
        <v>213</v>
      </c>
      <c r="AT209" s="148" t="s">
        <v>150</v>
      </c>
      <c r="AU209" s="148" t="s">
        <v>155</v>
      </c>
      <c r="AY209" s="13" t="s">
        <v>147</v>
      </c>
      <c r="BE209" s="149">
        <f t="shared" si="34"/>
        <v>0</v>
      </c>
      <c r="BF209" s="149">
        <f t="shared" si="35"/>
        <v>0</v>
      </c>
      <c r="BG209" s="149">
        <f t="shared" si="36"/>
        <v>0</v>
      </c>
      <c r="BH209" s="149">
        <f t="shared" si="37"/>
        <v>0</v>
      </c>
      <c r="BI209" s="149">
        <f t="shared" si="38"/>
        <v>0</v>
      </c>
      <c r="BJ209" s="13" t="s">
        <v>155</v>
      </c>
      <c r="BK209" s="149">
        <f t="shared" si="39"/>
        <v>0</v>
      </c>
      <c r="BL209" s="13" t="s">
        <v>213</v>
      </c>
      <c r="BM209" s="148" t="s">
        <v>789</v>
      </c>
    </row>
    <row r="210" spans="2:65" s="1" customFormat="1" ht="21.75" customHeight="1" x14ac:dyDescent="0.2">
      <c r="B210" s="135"/>
      <c r="C210" s="150" t="s">
        <v>424</v>
      </c>
      <c r="D210" s="150" t="s">
        <v>197</v>
      </c>
      <c r="E210" s="151" t="s">
        <v>449</v>
      </c>
      <c r="F210" s="152" t="s">
        <v>450</v>
      </c>
      <c r="G210" s="153" t="s">
        <v>274</v>
      </c>
      <c r="H210" s="154">
        <v>4</v>
      </c>
      <c r="I210" s="155"/>
      <c r="J210" s="156">
        <f t="shared" si="30"/>
        <v>0</v>
      </c>
      <c r="K210" s="157"/>
      <c r="L210" s="158"/>
      <c r="M210" s="159" t="s">
        <v>1</v>
      </c>
      <c r="N210" s="160" t="s">
        <v>37</v>
      </c>
      <c r="P210" s="146">
        <f t="shared" si="31"/>
        <v>0</v>
      </c>
      <c r="Q210" s="146">
        <v>2.7E-4</v>
      </c>
      <c r="R210" s="146">
        <f t="shared" si="32"/>
        <v>1.08E-3</v>
      </c>
      <c r="S210" s="146">
        <v>0</v>
      </c>
      <c r="T210" s="147">
        <f t="shared" si="33"/>
        <v>0</v>
      </c>
      <c r="AR210" s="148" t="s">
        <v>280</v>
      </c>
      <c r="AT210" s="148" t="s">
        <v>197</v>
      </c>
      <c r="AU210" s="148" t="s">
        <v>155</v>
      </c>
      <c r="AY210" s="13" t="s">
        <v>147</v>
      </c>
      <c r="BE210" s="149">
        <f t="shared" si="34"/>
        <v>0</v>
      </c>
      <c r="BF210" s="149">
        <f t="shared" si="35"/>
        <v>0</v>
      </c>
      <c r="BG210" s="149">
        <f t="shared" si="36"/>
        <v>0</v>
      </c>
      <c r="BH210" s="149">
        <f t="shared" si="37"/>
        <v>0</v>
      </c>
      <c r="BI210" s="149">
        <f t="shared" si="38"/>
        <v>0</v>
      </c>
      <c r="BJ210" s="13" t="s">
        <v>155</v>
      </c>
      <c r="BK210" s="149">
        <f t="shared" si="39"/>
        <v>0</v>
      </c>
      <c r="BL210" s="13" t="s">
        <v>213</v>
      </c>
      <c r="BM210" s="148" t="s">
        <v>790</v>
      </c>
    </row>
    <row r="211" spans="2:65" s="1" customFormat="1" ht="16.5" customHeight="1" x14ac:dyDescent="0.2">
      <c r="B211" s="135"/>
      <c r="C211" s="136" t="s">
        <v>428</v>
      </c>
      <c r="D211" s="136" t="s">
        <v>150</v>
      </c>
      <c r="E211" s="137" t="s">
        <v>453</v>
      </c>
      <c r="F211" s="138" t="s">
        <v>454</v>
      </c>
      <c r="G211" s="139" t="s">
        <v>274</v>
      </c>
      <c r="H211" s="140">
        <v>4</v>
      </c>
      <c r="I211" s="141"/>
      <c r="J211" s="142">
        <f t="shared" si="30"/>
        <v>0</v>
      </c>
      <c r="K211" s="143"/>
      <c r="L211" s="28"/>
      <c r="M211" s="144" t="s">
        <v>1</v>
      </c>
      <c r="N211" s="145" t="s">
        <v>37</v>
      </c>
      <c r="P211" s="146">
        <f t="shared" si="31"/>
        <v>0</v>
      </c>
      <c r="Q211" s="146">
        <v>0</v>
      </c>
      <c r="R211" s="146">
        <f t="shared" si="32"/>
        <v>0</v>
      </c>
      <c r="S211" s="146">
        <v>0</v>
      </c>
      <c r="T211" s="147">
        <f t="shared" si="33"/>
        <v>0</v>
      </c>
      <c r="AR211" s="148" t="s">
        <v>213</v>
      </c>
      <c r="AT211" s="148" t="s">
        <v>150</v>
      </c>
      <c r="AU211" s="148" t="s">
        <v>155</v>
      </c>
      <c r="AY211" s="13" t="s">
        <v>147</v>
      </c>
      <c r="BE211" s="149">
        <f t="shared" si="34"/>
        <v>0</v>
      </c>
      <c r="BF211" s="149">
        <f t="shared" si="35"/>
        <v>0</v>
      </c>
      <c r="BG211" s="149">
        <f t="shared" si="36"/>
        <v>0</v>
      </c>
      <c r="BH211" s="149">
        <f t="shared" si="37"/>
        <v>0</v>
      </c>
      <c r="BI211" s="149">
        <f t="shared" si="38"/>
        <v>0</v>
      </c>
      <c r="BJ211" s="13" t="s">
        <v>155</v>
      </c>
      <c r="BK211" s="149">
        <f t="shared" si="39"/>
        <v>0</v>
      </c>
      <c r="BL211" s="13" t="s">
        <v>213</v>
      </c>
      <c r="BM211" s="148" t="s">
        <v>791</v>
      </c>
    </row>
    <row r="212" spans="2:65" s="1" customFormat="1" ht="33" customHeight="1" x14ac:dyDescent="0.2">
      <c r="B212" s="135"/>
      <c r="C212" s="136" t="s">
        <v>432</v>
      </c>
      <c r="D212" s="136" t="s">
        <v>150</v>
      </c>
      <c r="E212" s="137" t="s">
        <v>457</v>
      </c>
      <c r="F212" s="138" t="s">
        <v>458</v>
      </c>
      <c r="G212" s="139" t="s">
        <v>319</v>
      </c>
      <c r="H212" s="140">
        <v>1.4E-2</v>
      </c>
      <c r="I212" s="141"/>
      <c r="J212" s="142">
        <f t="shared" si="30"/>
        <v>0</v>
      </c>
      <c r="K212" s="143"/>
      <c r="L212" s="28"/>
      <c r="M212" s="144" t="s">
        <v>1</v>
      </c>
      <c r="N212" s="145" t="s">
        <v>37</v>
      </c>
      <c r="P212" s="146">
        <f t="shared" si="31"/>
        <v>0</v>
      </c>
      <c r="Q212" s="146">
        <v>0</v>
      </c>
      <c r="R212" s="146">
        <f t="shared" si="32"/>
        <v>0</v>
      </c>
      <c r="S212" s="146">
        <v>0</v>
      </c>
      <c r="T212" s="147">
        <f t="shared" si="33"/>
        <v>0</v>
      </c>
      <c r="AR212" s="148" t="s">
        <v>213</v>
      </c>
      <c r="AT212" s="148" t="s">
        <v>150</v>
      </c>
      <c r="AU212" s="148" t="s">
        <v>155</v>
      </c>
      <c r="AY212" s="13" t="s">
        <v>147</v>
      </c>
      <c r="BE212" s="149">
        <f t="shared" si="34"/>
        <v>0</v>
      </c>
      <c r="BF212" s="149">
        <f t="shared" si="35"/>
        <v>0</v>
      </c>
      <c r="BG212" s="149">
        <f t="shared" si="36"/>
        <v>0</v>
      </c>
      <c r="BH212" s="149">
        <f t="shared" si="37"/>
        <v>0</v>
      </c>
      <c r="BI212" s="149">
        <f t="shared" si="38"/>
        <v>0</v>
      </c>
      <c r="BJ212" s="13" t="s">
        <v>155</v>
      </c>
      <c r="BK212" s="149">
        <f t="shared" si="39"/>
        <v>0</v>
      </c>
      <c r="BL212" s="13" t="s">
        <v>213</v>
      </c>
      <c r="BM212" s="148" t="s">
        <v>792</v>
      </c>
    </row>
    <row r="213" spans="2:65" s="1" customFormat="1" ht="24.2" customHeight="1" x14ac:dyDescent="0.2">
      <c r="B213" s="135"/>
      <c r="C213" s="136" t="s">
        <v>436</v>
      </c>
      <c r="D213" s="136" t="s">
        <v>150</v>
      </c>
      <c r="E213" s="137" t="s">
        <v>461</v>
      </c>
      <c r="F213" s="138" t="s">
        <v>462</v>
      </c>
      <c r="G213" s="139" t="s">
        <v>420</v>
      </c>
      <c r="H213" s="161"/>
      <c r="I213" s="141"/>
      <c r="J213" s="142">
        <f t="shared" si="30"/>
        <v>0</v>
      </c>
      <c r="K213" s="143"/>
      <c r="L213" s="28"/>
      <c r="M213" s="144" t="s">
        <v>1</v>
      </c>
      <c r="N213" s="145" t="s">
        <v>37</v>
      </c>
      <c r="P213" s="146">
        <f t="shared" si="31"/>
        <v>0</v>
      </c>
      <c r="Q213" s="146">
        <v>0</v>
      </c>
      <c r="R213" s="146">
        <f t="shared" si="32"/>
        <v>0</v>
      </c>
      <c r="S213" s="146">
        <v>0</v>
      </c>
      <c r="T213" s="147">
        <f t="shared" si="33"/>
        <v>0</v>
      </c>
      <c r="AR213" s="148" t="s">
        <v>213</v>
      </c>
      <c r="AT213" s="148" t="s">
        <v>150</v>
      </c>
      <c r="AU213" s="148" t="s">
        <v>155</v>
      </c>
      <c r="AY213" s="13" t="s">
        <v>147</v>
      </c>
      <c r="BE213" s="149">
        <f t="shared" si="34"/>
        <v>0</v>
      </c>
      <c r="BF213" s="149">
        <f t="shared" si="35"/>
        <v>0</v>
      </c>
      <c r="BG213" s="149">
        <f t="shared" si="36"/>
        <v>0</v>
      </c>
      <c r="BH213" s="149">
        <f t="shared" si="37"/>
        <v>0</v>
      </c>
      <c r="BI213" s="149">
        <f t="shared" si="38"/>
        <v>0</v>
      </c>
      <c r="BJ213" s="13" t="s">
        <v>155</v>
      </c>
      <c r="BK213" s="149">
        <f t="shared" si="39"/>
        <v>0</v>
      </c>
      <c r="BL213" s="13" t="s">
        <v>213</v>
      </c>
      <c r="BM213" s="148" t="s">
        <v>793</v>
      </c>
    </row>
    <row r="214" spans="2:65" s="11" customFormat="1" ht="22.9" customHeight="1" x14ac:dyDescent="0.2">
      <c r="B214" s="123"/>
      <c r="D214" s="124" t="s">
        <v>70</v>
      </c>
      <c r="E214" s="133" t="s">
        <v>464</v>
      </c>
      <c r="F214" s="133" t="s">
        <v>465</v>
      </c>
      <c r="I214" s="126"/>
      <c r="J214" s="134">
        <f>BK214</f>
        <v>0</v>
      </c>
      <c r="L214" s="123"/>
      <c r="M214" s="128"/>
      <c r="P214" s="129">
        <f>SUM(P215:P228)</f>
        <v>0</v>
      </c>
      <c r="R214" s="129">
        <f>SUM(R215:R228)</f>
        <v>9.4952599999999998E-2</v>
      </c>
      <c r="T214" s="130">
        <f>SUM(T215:T228)</f>
        <v>6.7599999999999995E-3</v>
      </c>
      <c r="AR214" s="124" t="s">
        <v>155</v>
      </c>
      <c r="AT214" s="131" t="s">
        <v>70</v>
      </c>
      <c r="AU214" s="131" t="s">
        <v>79</v>
      </c>
      <c r="AY214" s="124" t="s">
        <v>147</v>
      </c>
      <c r="BK214" s="132">
        <f>SUM(BK215:BK228)</f>
        <v>0</v>
      </c>
    </row>
    <row r="215" spans="2:65" s="1" customFormat="1" ht="37.9" customHeight="1" x14ac:dyDescent="0.2">
      <c r="B215" s="135"/>
      <c r="C215" s="136" t="s">
        <v>440</v>
      </c>
      <c r="D215" s="136" t="s">
        <v>150</v>
      </c>
      <c r="E215" s="137" t="s">
        <v>467</v>
      </c>
      <c r="F215" s="138" t="s">
        <v>468</v>
      </c>
      <c r="G215" s="139" t="s">
        <v>153</v>
      </c>
      <c r="H215" s="140">
        <v>4</v>
      </c>
      <c r="I215" s="141"/>
      <c r="J215" s="142">
        <f t="shared" ref="J215:J228" si="40">ROUND(I215*H215,2)</f>
        <v>0</v>
      </c>
      <c r="K215" s="143"/>
      <c r="L215" s="28"/>
      <c r="M215" s="144" t="s">
        <v>1</v>
      </c>
      <c r="N215" s="145" t="s">
        <v>37</v>
      </c>
      <c r="P215" s="146">
        <f t="shared" ref="P215:P228" si="41">O215*H215</f>
        <v>0</v>
      </c>
      <c r="Q215" s="146">
        <v>1.8500000000000001E-3</v>
      </c>
      <c r="R215" s="146">
        <f t="shared" ref="R215:R228" si="42">Q215*H215</f>
        <v>7.4000000000000003E-3</v>
      </c>
      <c r="S215" s="146">
        <v>0</v>
      </c>
      <c r="T215" s="147">
        <f t="shared" ref="T215:T228" si="43">S215*H215</f>
        <v>0</v>
      </c>
      <c r="AR215" s="148" t="s">
        <v>213</v>
      </c>
      <c r="AT215" s="148" t="s">
        <v>150</v>
      </c>
      <c r="AU215" s="148" t="s">
        <v>155</v>
      </c>
      <c r="AY215" s="13" t="s">
        <v>147</v>
      </c>
      <c r="BE215" s="149">
        <f t="shared" ref="BE215:BE228" si="44">IF(N215="základná",J215,0)</f>
        <v>0</v>
      </c>
      <c r="BF215" s="149">
        <f t="shared" ref="BF215:BF228" si="45">IF(N215="znížená",J215,0)</f>
        <v>0</v>
      </c>
      <c r="BG215" s="149">
        <f t="shared" ref="BG215:BG228" si="46">IF(N215="zákl. prenesená",J215,0)</f>
        <v>0</v>
      </c>
      <c r="BH215" s="149">
        <f t="shared" ref="BH215:BH228" si="47">IF(N215="zníž. prenesená",J215,0)</f>
        <v>0</v>
      </c>
      <c r="BI215" s="149">
        <f t="shared" ref="BI215:BI228" si="48">IF(N215="nulová",J215,0)</f>
        <v>0</v>
      </c>
      <c r="BJ215" s="13" t="s">
        <v>155</v>
      </c>
      <c r="BK215" s="149">
        <f t="shared" ref="BK215:BK228" si="49">ROUND(I215*H215,2)</f>
        <v>0</v>
      </c>
      <c r="BL215" s="13" t="s">
        <v>213</v>
      </c>
      <c r="BM215" s="148" t="s">
        <v>794</v>
      </c>
    </row>
    <row r="216" spans="2:65" s="1" customFormat="1" ht="37.9" customHeight="1" x14ac:dyDescent="0.2">
      <c r="B216" s="135"/>
      <c r="C216" s="150" t="s">
        <v>444</v>
      </c>
      <c r="D216" s="150" t="s">
        <v>197</v>
      </c>
      <c r="E216" s="151" t="s">
        <v>471</v>
      </c>
      <c r="F216" s="152" t="s">
        <v>472</v>
      </c>
      <c r="G216" s="153" t="s">
        <v>153</v>
      </c>
      <c r="H216" s="154">
        <v>4.2</v>
      </c>
      <c r="I216" s="155"/>
      <c r="J216" s="156">
        <f t="shared" si="40"/>
        <v>0</v>
      </c>
      <c r="K216" s="157"/>
      <c r="L216" s="158"/>
      <c r="M216" s="159" t="s">
        <v>1</v>
      </c>
      <c r="N216" s="160" t="s">
        <v>37</v>
      </c>
      <c r="P216" s="146">
        <f t="shared" si="41"/>
        <v>0</v>
      </c>
      <c r="Q216" s="146">
        <v>1.7399999999999999E-2</v>
      </c>
      <c r="R216" s="146">
        <f t="shared" si="42"/>
        <v>7.3079999999999992E-2</v>
      </c>
      <c r="S216" s="146">
        <v>0</v>
      </c>
      <c r="T216" s="147">
        <f t="shared" si="43"/>
        <v>0</v>
      </c>
      <c r="AR216" s="148" t="s">
        <v>280</v>
      </c>
      <c r="AT216" s="148" t="s">
        <v>197</v>
      </c>
      <c r="AU216" s="148" t="s">
        <v>155</v>
      </c>
      <c r="AY216" s="13" t="s">
        <v>147</v>
      </c>
      <c r="BE216" s="149">
        <f t="shared" si="44"/>
        <v>0</v>
      </c>
      <c r="BF216" s="149">
        <f t="shared" si="45"/>
        <v>0</v>
      </c>
      <c r="BG216" s="149">
        <f t="shared" si="46"/>
        <v>0</v>
      </c>
      <c r="BH216" s="149">
        <f t="shared" si="47"/>
        <v>0</v>
      </c>
      <c r="BI216" s="149">
        <f t="shared" si="48"/>
        <v>0</v>
      </c>
      <c r="BJ216" s="13" t="s">
        <v>155</v>
      </c>
      <c r="BK216" s="149">
        <f t="shared" si="49"/>
        <v>0</v>
      </c>
      <c r="BL216" s="13" t="s">
        <v>213</v>
      </c>
      <c r="BM216" s="148" t="s">
        <v>795</v>
      </c>
    </row>
    <row r="217" spans="2:65" s="1" customFormat="1" ht="37.9" customHeight="1" x14ac:dyDescent="0.2">
      <c r="B217" s="135"/>
      <c r="C217" s="136" t="s">
        <v>448</v>
      </c>
      <c r="D217" s="136" t="s">
        <v>150</v>
      </c>
      <c r="E217" s="137" t="s">
        <v>484</v>
      </c>
      <c r="F217" s="138" t="s">
        <v>485</v>
      </c>
      <c r="G217" s="139" t="s">
        <v>319</v>
      </c>
      <c r="H217" s="140">
        <v>1.4E-2</v>
      </c>
      <c r="I217" s="141"/>
      <c r="J217" s="142">
        <f t="shared" si="40"/>
        <v>0</v>
      </c>
      <c r="K217" s="143"/>
      <c r="L217" s="28"/>
      <c r="M217" s="144" t="s">
        <v>1</v>
      </c>
      <c r="N217" s="145" t="s">
        <v>37</v>
      </c>
      <c r="P217" s="146">
        <f t="shared" si="41"/>
        <v>0</v>
      </c>
      <c r="Q217" s="146">
        <v>0</v>
      </c>
      <c r="R217" s="146">
        <f t="shared" si="42"/>
        <v>0</v>
      </c>
      <c r="S217" s="146">
        <v>0</v>
      </c>
      <c r="T217" s="147">
        <f t="shared" si="43"/>
        <v>0</v>
      </c>
      <c r="AR217" s="148" t="s">
        <v>213</v>
      </c>
      <c r="AT217" s="148" t="s">
        <v>150</v>
      </c>
      <c r="AU217" s="148" t="s">
        <v>155</v>
      </c>
      <c r="AY217" s="13" t="s">
        <v>147</v>
      </c>
      <c r="BE217" s="149">
        <f t="shared" si="44"/>
        <v>0</v>
      </c>
      <c r="BF217" s="149">
        <f t="shared" si="45"/>
        <v>0</v>
      </c>
      <c r="BG217" s="149">
        <f t="shared" si="46"/>
        <v>0</v>
      </c>
      <c r="BH217" s="149">
        <f t="shared" si="47"/>
        <v>0</v>
      </c>
      <c r="BI217" s="149">
        <f t="shared" si="48"/>
        <v>0</v>
      </c>
      <c r="BJ217" s="13" t="s">
        <v>155</v>
      </c>
      <c r="BK217" s="149">
        <f t="shared" si="49"/>
        <v>0</v>
      </c>
      <c r="BL217" s="13" t="s">
        <v>213</v>
      </c>
      <c r="BM217" s="148" t="s">
        <v>796</v>
      </c>
    </row>
    <row r="218" spans="2:65" s="1" customFormat="1" ht="24.2" customHeight="1" x14ac:dyDescent="0.2">
      <c r="B218" s="135"/>
      <c r="C218" s="136" t="s">
        <v>452</v>
      </c>
      <c r="D218" s="136" t="s">
        <v>150</v>
      </c>
      <c r="E218" s="137" t="s">
        <v>475</v>
      </c>
      <c r="F218" s="138" t="s">
        <v>476</v>
      </c>
      <c r="G218" s="139" t="s">
        <v>274</v>
      </c>
      <c r="H218" s="140">
        <v>2</v>
      </c>
      <c r="I218" s="141"/>
      <c r="J218" s="142">
        <f t="shared" si="40"/>
        <v>0</v>
      </c>
      <c r="K218" s="143"/>
      <c r="L218" s="28"/>
      <c r="M218" s="144" t="s">
        <v>1</v>
      </c>
      <c r="N218" s="145" t="s">
        <v>37</v>
      </c>
      <c r="P218" s="146">
        <f t="shared" si="41"/>
        <v>0</v>
      </c>
      <c r="Q218" s="146">
        <v>0</v>
      </c>
      <c r="R218" s="146">
        <f t="shared" si="42"/>
        <v>0</v>
      </c>
      <c r="S218" s="146">
        <v>2.2499999999999998E-3</v>
      </c>
      <c r="T218" s="147">
        <f t="shared" si="43"/>
        <v>4.4999999999999997E-3</v>
      </c>
      <c r="AR218" s="148" t="s">
        <v>213</v>
      </c>
      <c r="AT218" s="148" t="s">
        <v>150</v>
      </c>
      <c r="AU218" s="148" t="s">
        <v>155</v>
      </c>
      <c r="AY218" s="13" t="s">
        <v>147</v>
      </c>
      <c r="BE218" s="149">
        <f t="shared" si="44"/>
        <v>0</v>
      </c>
      <c r="BF218" s="149">
        <f t="shared" si="45"/>
        <v>0</v>
      </c>
      <c r="BG218" s="149">
        <f t="shared" si="46"/>
        <v>0</v>
      </c>
      <c r="BH218" s="149">
        <f t="shared" si="47"/>
        <v>0</v>
      </c>
      <c r="BI218" s="149">
        <f t="shared" si="48"/>
        <v>0</v>
      </c>
      <c r="BJ218" s="13" t="s">
        <v>155</v>
      </c>
      <c r="BK218" s="149">
        <f t="shared" si="49"/>
        <v>0</v>
      </c>
      <c r="BL218" s="13" t="s">
        <v>213</v>
      </c>
      <c r="BM218" s="148" t="s">
        <v>797</v>
      </c>
    </row>
    <row r="219" spans="2:65" s="1" customFormat="1" ht="24.2" customHeight="1" x14ac:dyDescent="0.2">
      <c r="B219" s="135"/>
      <c r="C219" s="136" t="s">
        <v>456</v>
      </c>
      <c r="D219" s="136" t="s">
        <v>150</v>
      </c>
      <c r="E219" s="137" t="s">
        <v>479</v>
      </c>
      <c r="F219" s="138" t="s">
        <v>480</v>
      </c>
      <c r="G219" s="139" t="s">
        <v>274</v>
      </c>
      <c r="H219" s="140">
        <v>2</v>
      </c>
      <c r="I219" s="141"/>
      <c r="J219" s="142">
        <f t="shared" si="40"/>
        <v>0</v>
      </c>
      <c r="K219" s="143"/>
      <c r="L219" s="28"/>
      <c r="M219" s="144" t="s">
        <v>1</v>
      </c>
      <c r="N219" s="145" t="s">
        <v>37</v>
      </c>
      <c r="P219" s="146">
        <f t="shared" si="41"/>
        <v>0</v>
      </c>
      <c r="Q219" s="146">
        <v>0</v>
      </c>
      <c r="R219" s="146">
        <f t="shared" si="42"/>
        <v>0</v>
      </c>
      <c r="S219" s="146">
        <v>1.1299999999999999E-3</v>
      </c>
      <c r="T219" s="147">
        <f t="shared" si="43"/>
        <v>2.2599999999999999E-3</v>
      </c>
      <c r="AR219" s="148" t="s">
        <v>213</v>
      </c>
      <c r="AT219" s="148" t="s">
        <v>150</v>
      </c>
      <c r="AU219" s="148" t="s">
        <v>155</v>
      </c>
      <c r="AY219" s="13" t="s">
        <v>147</v>
      </c>
      <c r="BE219" s="149">
        <f t="shared" si="44"/>
        <v>0</v>
      </c>
      <c r="BF219" s="149">
        <f t="shared" si="45"/>
        <v>0</v>
      </c>
      <c r="BG219" s="149">
        <f t="shared" si="46"/>
        <v>0</v>
      </c>
      <c r="BH219" s="149">
        <f t="shared" si="47"/>
        <v>0</v>
      </c>
      <c r="BI219" s="149">
        <f t="shared" si="48"/>
        <v>0</v>
      </c>
      <c r="BJ219" s="13" t="s">
        <v>155</v>
      </c>
      <c r="BK219" s="149">
        <f t="shared" si="49"/>
        <v>0</v>
      </c>
      <c r="BL219" s="13" t="s">
        <v>213</v>
      </c>
      <c r="BM219" s="148" t="s">
        <v>798</v>
      </c>
    </row>
    <row r="220" spans="2:65" s="1" customFormat="1" ht="16.5" customHeight="1" x14ac:dyDescent="0.2">
      <c r="B220" s="135"/>
      <c r="C220" s="136" t="s">
        <v>466</v>
      </c>
      <c r="D220" s="136" t="s">
        <v>150</v>
      </c>
      <c r="E220" s="137" t="s">
        <v>488</v>
      </c>
      <c r="F220" s="138" t="s">
        <v>489</v>
      </c>
      <c r="G220" s="139" t="s">
        <v>274</v>
      </c>
      <c r="H220" s="140">
        <v>3</v>
      </c>
      <c r="I220" s="141"/>
      <c r="J220" s="142">
        <f t="shared" si="40"/>
        <v>0</v>
      </c>
      <c r="K220" s="143"/>
      <c r="L220" s="28"/>
      <c r="M220" s="144" t="s">
        <v>1</v>
      </c>
      <c r="N220" s="145" t="s">
        <v>37</v>
      </c>
      <c r="P220" s="146">
        <f t="shared" si="41"/>
        <v>0</v>
      </c>
      <c r="Q220" s="146">
        <v>4.1999999999999996E-6</v>
      </c>
      <c r="R220" s="146">
        <f t="shared" si="42"/>
        <v>1.2599999999999998E-5</v>
      </c>
      <c r="S220" s="146">
        <v>0</v>
      </c>
      <c r="T220" s="147">
        <f t="shared" si="43"/>
        <v>0</v>
      </c>
      <c r="AR220" s="148" t="s">
        <v>213</v>
      </c>
      <c r="AT220" s="148" t="s">
        <v>150</v>
      </c>
      <c r="AU220" s="148" t="s">
        <v>155</v>
      </c>
      <c r="AY220" s="13" t="s">
        <v>147</v>
      </c>
      <c r="BE220" s="149">
        <f t="shared" si="44"/>
        <v>0</v>
      </c>
      <c r="BF220" s="149">
        <f t="shared" si="45"/>
        <v>0</v>
      </c>
      <c r="BG220" s="149">
        <f t="shared" si="46"/>
        <v>0</v>
      </c>
      <c r="BH220" s="149">
        <f t="shared" si="47"/>
        <v>0</v>
      </c>
      <c r="BI220" s="149">
        <f t="shared" si="48"/>
        <v>0</v>
      </c>
      <c r="BJ220" s="13" t="s">
        <v>155</v>
      </c>
      <c r="BK220" s="149">
        <f t="shared" si="49"/>
        <v>0</v>
      </c>
      <c r="BL220" s="13" t="s">
        <v>213</v>
      </c>
      <c r="BM220" s="148" t="s">
        <v>799</v>
      </c>
    </row>
    <row r="221" spans="2:65" s="1" customFormat="1" ht="16.5" customHeight="1" x14ac:dyDescent="0.2">
      <c r="B221" s="135"/>
      <c r="C221" s="150" t="s">
        <v>470</v>
      </c>
      <c r="D221" s="150" t="s">
        <v>197</v>
      </c>
      <c r="E221" s="151" t="s">
        <v>492</v>
      </c>
      <c r="F221" s="152" t="s">
        <v>493</v>
      </c>
      <c r="G221" s="153" t="s">
        <v>274</v>
      </c>
      <c r="H221" s="154">
        <v>3</v>
      </c>
      <c r="I221" s="155"/>
      <c r="J221" s="156">
        <f t="shared" si="40"/>
        <v>0</v>
      </c>
      <c r="K221" s="157"/>
      <c r="L221" s="158"/>
      <c r="M221" s="159" t="s">
        <v>1</v>
      </c>
      <c r="N221" s="160" t="s">
        <v>37</v>
      </c>
      <c r="P221" s="146">
        <f t="shared" si="41"/>
        <v>0</v>
      </c>
      <c r="Q221" s="146">
        <v>1.4400000000000001E-3</v>
      </c>
      <c r="R221" s="146">
        <f t="shared" si="42"/>
        <v>4.3200000000000001E-3</v>
      </c>
      <c r="S221" s="146">
        <v>0</v>
      </c>
      <c r="T221" s="147">
        <f t="shared" si="43"/>
        <v>0</v>
      </c>
      <c r="AR221" s="148" t="s">
        <v>280</v>
      </c>
      <c r="AT221" s="148" t="s">
        <v>197</v>
      </c>
      <c r="AU221" s="148" t="s">
        <v>155</v>
      </c>
      <c r="AY221" s="13" t="s">
        <v>147</v>
      </c>
      <c r="BE221" s="149">
        <f t="shared" si="44"/>
        <v>0</v>
      </c>
      <c r="BF221" s="149">
        <f t="shared" si="45"/>
        <v>0</v>
      </c>
      <c r="BG221" s="149">
        <f t="shared" si="46"/>
        <v>0</v>
      </c>
      <c r="BH221" s="149">
        <f t="shared" si="47"/>
        <v>0</v>
      </c>
      <c r="BI221" s="149">
        <f t="shared" si="48"/>
        <v>0</v>
      </c>
      <c r="BJ221" s="13" t="s">
        <v>155</v>
      </c>
      <c r="BK221" s="149">
        <f t="shared" si="49"/>
        <v>0</v>
      </c>
      <c r="BL221" s="13" t="s">
        <v>213</v>
      </c>
      <c r="BM221" s="148" t="s">
        <v>800</v>
      </c>
    </row>
    <row r="222" spans="2:65" s="1" customFormat="1" ht="16.5" customHeight="1" x14ac:dyDescent="0.2">
      <c r="B222" s="135"/>
      <c r="C222" s="136" t="s">
        <v>474</v>
      </c>
      <c r="D222" s="136" t="s">
        <v>150</v>
      </c>
      <c r="E222" s="137" t="s">
        <v>496</v>
      </c>
      <c r="F222" s="138" t="s">
        <v>497</v>
      </c>
      <c r="G222" s="139" t="s">
        <v>274</v>
      </c>
      <c r="H222" s="140">
        <v>3</v>
      </c>
      <c r="I222" s="141"/>
      <c r="J222" s="142">
        <f t="shared" si="40"/>
        <v>0</v>
      </c>
      <c r="K222" s="143"/>
      <c r="L222" s="28"/>
      <c r="M222" s="144" t="s">
        <v>1</v>
      </c>
      <c r="N222" s="145" t="s">
        <v>37</v>
      </c>
      <c r="P222" s="146">
        <f t="shared" si="41"/>
        <v>0</v>
      </c>
      <c r="Q222" s="146">
        <v>0</v>
      </c>
      <c r="R222" s="146">
        <f t="shared" si="42"/>
        <v>0</v>
      </c>
      <c r="S222" s="146">
        <v>0</v>
      </c>
      <c r="T222" s="147">
        <f t="shared" si="43"/>
        <v>0</v>
      </c>
      <c r="AR222" s="148" t="s">
        <v>213</v>
      </c>
      <c r="AT222" s="148" t="s">
        <v>150</v>
      </c>
      <c r="AU222" s="148" t="s">
        <v>155</v>
      </c>
      <c r="AY222" s="13" t="s">
        <v>147</v>
      </c>
      <c r="BE222" s="149">
        <f t="shared" si="44"/>
        <v>0</v>
      </c>
      <c r="BF222" s="149">
        <f t="shared" si="45"/>
        <v>0</v>
      </c>
      <c r="BG222" s="149">
        <f t="shared" si="46"/>
        <v>0</v>
      </c>
      <c r="BH222" s="149">
        <f t="shared" si="47"/>
        <v>0</v>
      </c>
      <c r="BI222" s="149">
        <f t="shared" si="48"/>
        <v>0</v>
      </c>
      <c r="BJ222" s="13" t="s">
        <v>155</v>
      </c>
      <c r="BK222" s="149">
        <f t="shared" si="49"/>
        <v>0</v>
      </c>
      <c r="BL222" s="13" t="s">
        <v>213</v>
      </c>
      <c r="BM222" s="148" t="s">
        <v>801</v>
      </c>
    </row>
    <row r="223" spans="2:65" s="1" customFormat="1" ht="24.2" customHeight="1" x14ac:dyDescent="0.2">
      <c r="B223" s="135"/>
      <c r="C223" s="150" t="s">
        <v>478</v>
      </c>
      <c r="D223" s="150" t="s">
        <v>197</v>
      </c>
      <c r="E223" s="151" t="s">
        <v>500</v>
      </c>
      <c r="F223" s="152" t="s">
        <v>501</v>
      </c>
      <c r="G223" s="153" t="s">
        <v>274</v>
      </c>
      <c r="H223" s="154">
        <v>3</v>
      </c>
      <c r="I223" s="155"/>
      <c r="J223" s="156">
        <f t="shared" si="40"/>
        <v>0</v>
      </c>
      <c r="K223" s="157"/>
      <c r="L223" s="158"/>
      <c r="M223" s="159" t="s">
        <v>1</v>
      </c>
      <c r="N223" s="160" t="s">
        <v>37</v>
      </c>
      <c r="P223" s="146">
        <f t="shared" si="41"/>
        <v>0</v>
      </c>
      <c r="Q223" s="146">
        <v>2.0500000000000002E-3</v>
      </c>
      <c r="R223" s="146">
        <f t="shared" si="42"/>
        <v>6.150000000000001E-3</v>
      </c>
      <c r="S223" s="146">
        <v>0</v>
      </c>
      <c r="T223" s="147">
        <f t="shared" si="43"/>
        <v>0</v>
      </c>
      <c r="AR223" s="148" t="s">
        <v>280</v>
      </c>
      <c r="AT223" s="148" t="s">
        <v>197</v>
      </c>
      <c r="AU223" s="148" t="s">
        <v>155</v>
      </c>
      <c r="AY223" s="13" t="s">
        <v>147</v>
      </c>
      <c r="BE223" s="149">
        <f t="shared" si="44"/>
        <v>0</v>
      </c>
      <c r="BF223" s="149">
        <f t="shared" si="45"/>
        <v>0</v>
      </c>
      <c r="BG223" s="149">
        <f t="shared" si="46"/>
        <v>0</v>
      </c>
      <c r="BH223" s="149">
        <f t="shared" si="47"/>
        <v>0</v>
      </c>
      <c r="BI223" s="149">
        <f t="shared" si="48"/>
        <v>0</v>
      </c>
      <c r="BJ223" s="13" t="s">
        <v>155</v>
      </c>
      <c r="BK223" s="149">
        <f t="shared" si="49"/>
        <v>0</v>
      </c>
      <c r="BL223" s="13" t="s">
        <v>213</v>
      </c>
      <c r="BM223" s="148" t="s">
        <v>802</v>
      </c>
    </row>
    <row r="224" spans="2:65" s="1" customFormat="1" ht="24.2" customHeight="1" x14ac:dyDescent="0.2">
      <c r="B224" s="135"/>
      <c r="C224" s="150" t="s">
        <v>482</v>
      </c>
      <c r="D224" s="150" t="s">
        <v>197</v>
      </c>
      <c r="E224" s="151" t="s">
        <v>504</v>
      </c>
      <c r="F224" s="152" t="s">
        <v>505</v>
      </c>
      <c r="G224" s="153" t="s">
        <v>274</v>
      </c>
      <c r="H224" s="154">
        <v>3</v>
      </c>
      <c r="I224" s="155"/>
      <c r="J224" s="156">
        <f t="shared" si="40"/>
        <v>0</v>
      </c>
      <c r="K224" s="157"/>
      <c r="L224" s="158"/>
      <c r="M224" s="159" t="s">
        <v>1</v>
      </c>
      <c r="N224" s="160" t="s">
        <v>37</v>
      </c>
      <c r="P224" s="146">
        <f t="shared" si="41"/>
        <v>0</v>
      </c>
      <c r="Q224" s="146">
        <v>4.8000000000000001E-4</v>
      </c>
      <c r="R224" s="146">
        <f t="shared" si="42"/>
        <v>1.4400000000000001E-3</v>
      </c>
      <c r="S224" s="146">
        <v>0</v>
      </c>
      <c r="T224" s="147">
        <f t="shared" si="43"/>
        <v>0</v>
      </c>
      <c r="AR224" s="148" t="s">
        <v>280</v>
      </c>
      <c r="AT224" s="148" t="s">
        <v>197</v>
      </c>
      <c r="AU224" s="148" t="s">
        <v>155</v>
      </c>
      <c r="AY224" s="13" t="s">
        <v>147</v>
      </c>
      <c r="BE224" s="149">
        <f t="shared" si="44"/>
        <v>0</v>
      </c>
      <c r="BF224" s="149">
        <f t="shared" si="45"/>
        <v>0</v>
      </c>
      <c r="BG224" s="149">
        <f t="shared" si="46"/>
        <v>0</v>
      </c>
      <c r="BH224" s="149">
        <f t="shared" si="47"/>
        <v>0</v>
      </c>
      <c r="BI224" s="149">
        <f t="shared" si="48"/>
        <v>0</v>
      </c>
      <c r="BJ224" s="13" t="s">
        <v>155</v>
      </c>
      <c r="BK224" s="149">
        <f t="shared" si="49"/>
        <v>0</v>
      </c>
      <c r="BL224" s="13" t="s">
        <v>213</v>
      </c>
      <c r="BM224" s="148" t="s">
        <v>803</v>
      </c>
    </row>
    <row r="225" spans="2:65" s="1" customFormat="1" ht="16.5" customHeight="1" x14ac:dyDescent="0.2">
      <c r="B225" s="135"/>
      <c r="C225" s="136" t="s">
        <v>483</v>
      </c>
      <c r="D225" s="136" t="s">
        <v>150</v>
      </c>
      <c r="E225" s="137" t="s">
        <v>508</v>
      </c>
      <c r="F225" s="138" t="s">
        <v>509</v>
      </c>
      <c r="G225" s="139" t="s">
        <v>274</v>
      </c>
      <c r="H225" s="140">
        <v>3</v>
      </c>
      <c r="I225" s="141"/>
      <c r="J225" s="142">
        <f t="shared" si="40"/>
        <v>0</v>
      </c>
      <c r="K225" s="143"/>
      <c r="L225" s="28"/>
      <c r="M225" s="144" t="s">
        <v>1</v>
      </c>
      <c r="N225" s="145" t="s">
        <v>37</v>
      </c>
      <c r="P225" s="146">
        <f t="shared" si="41"/>
        <v>0</v>
      </c>
      <c r="Q225" s="146">
        <v>0</v>
      </c>
      <c r="R225" s="146">
        <f t="shared" si="42"/>
        <v>0</v>
      </c>
      <c r="S225" s="146">
        <v>0</v>
      </c>
      <c r="T225" s="147">
        <f t="shared" si="43"/>
        <v>0</v>
      </c>
      <c r="AR225" s="148" t="s">
        <v>213</v>
      </c>
      <c r="AT225" s="148" t="s">
        <v>150</v>
      </c>
      <c r="AU225" s="148" t="s">
        <v>155</v>
      </c>
      <c r="AY225" s="13" t="s">
        <v>147</v>
      </c>
      <c r="BE225" s="149">
        <f t="shared" si="44"/>
        <v>0</v>
      </c>
      <c r="BF225" s="149">
        <f t="shared" si="45"/>
        <v>0</v>
      </c>
      <c r="BG225" s="149">
        <f t="shared" si="46"/>
        <v>0</v>
      </c>
      <c r="BH225" s="149">
        <f t="shared" si="47"/>
        <v>0</v>
      </c>
      <c r="BI225" s="149">
        <f t="shared" si="48"/>
        <v>0</v>
      </c>
      <c r="BJ225" s="13" t="s">
        <v>155</v>
      </c>
      <c r="BK225" s="149">
        <f t="shared" si="49"/>
        <v>0</v>
      </c>
      <c r="BL225" s="13" t="s">
        <v>213</v>
      </c>
      <c r="BM225" s="148" t="s">
        <v>804</v>
      </c>
    </row>
    <row r="226" spans="2:65" s="1" customFormat="1" ht="24.2" customHeight="1" x14ac:dyDescent="0.2">
      <c r="B226" s="135"/>
      <c r="C226" s="150" t="s">
        <v>487</v>
      </c>
      <c r="D226" s="150" t="s">
        <v>197</v>
      </c>
      <c r="E226" s="151" t="s">
        <v>512</v>
      </c>
      <c r="F226" s="152" t="s">
        <v>513</v>
      </c>
      <c r="G226" s="153" t="s">
        <v>274</v>
      </c>
      <c r="H226" s="154">
        <v>3</v>
      </c>
      <c r="I226" s="155"/>
      <c r="J226" s="156">
        <f t="shared" si="40"/>
        <v>0</v>
      </c>
      <c r="K226" s="157"/>
      <c r="L226" s="158"/>
      <c r="M226" s="159" t="s">
        <v>1</v>
      </c>
      <c r="N226" s="160" t="s">
        <v>37</v>
      </c>
      <c r="P226" s="146">
        <f t="shared" si="41"/>
        <v>0</v>
      </c>
      <c r="Q226" s="146">
        <v>1.8000000000000001E-4</v>
      </c>
      <c r="R226" s="146">
        <f t="shared" si="42"/>
        <v>5.4000000000000001E-4</v>
      </c>
      <c r="S226" s="146">
        <v>0</v>
      </c>
      <c r="T226" s="147">
        <f t="shared" si="43"/>
        <v>0</v>
      </c>
      <c r="AR226" s="148" t="s">
        <v>280</v>
      </c>
      <c r="AT226" s="148" t="s">
        <v>197</v>
      </c>
      <c r="AU226" s="148" t="s">
        <v>155</v>
      </c>
      <c r="AY226" s="13" t="s">
        <v>147</v>
      </c>
      <c r="BE226" s="149">
        <f t="shared" si="44"/>
        <v>0</v>
      </c>
      <c r="BF226" s="149">
        <f t="shared" si="45"/>
        <v>0</v>
      </c>
      <c r="BG226" s="149">
        <f t="shared" si="46"/>
        <v>0</v>
      </c>
      <c r="BH226" s="149">
        <f t="shared" si="47"/>
        <v>0</v>
      </c>
      <c r="BI226" s="149">
        <f t="shared" si="48"/>
        <v>0</v>
      </c>
      <c r="BJ226" s="13" t="s">
        <v>155</v>
      </c>
      <c r="BK226" s="149">
        <f t="shared" si="49"/>
        <v>0</v>
      </c>
      <c r="BL226" s="13" t="s">
        <v>213</v>
      </c>
      <c r="BM226" s="148" t="s">
        <v>805</v>
      </c>
    </row>
    <row r="227" spans="2:65" s="1" customFormat="1" ht="24.2" customHeight="1" x14ac:dyDescent="0.2">
      <c r="B227" s="135"/>
      <c r="C227" s="150" t="s">
        <v>491</v>
      </c>
      <c r="D227" s="150" t="s">
        <v>197</v>
      </c>
      <c r="E227" s="151" t="s">
        <v>516</v>
      </c>
      <c r="F227" s="152" t="s">
        <v>517</v>
      </c>
      <c r="G227" s="153" t="s">
        <v>274</v>
      </c>
      <c r="H227" s="154">
        <v>3</v>
      </c>
      <c r="I227" s="155"/>
      <c r="J227" s="156">
        <f t="shared" si="40"/>
        <v>0</v>
      </c>
      <c r="K227" s="157"/>
      <c r="L227" s="158"/>
      <c r="M227" s="159" t="s">
        <v>1</v>
      </c>
      <c r="N227" s="160" t="s">
        <v>37</v>
      </c>
      <c r="P227" s="146">
        <f t="shared" si="41"/>
        <v>0</v>
      </c>
      <c r="Q227" s="146">
        <v>6.7000000000000002E-4</v>
      </c>
      <c r="R227" s="146">
        <f t="shared" si="42"/>
        <v>2.0100000000000001E-3</v>
      </c>
      <c r="S227" s="146">
        <v>0</v>
      </c>
      <c r="T227" s="147">
        <f t="shared" si="43"/>
        <v>0</v>
      </c>
      <c r="AR227" s="148" t="s">
        <v>280</v>
      </c>
      <c r="AT227" s="148" t="s">
        <v>197</v>
      </c>
      <c r="AU227" s="148" t="s">
        <v>155</v>
      </c>
      <c r="AY227" s="13" t="s">
        <v>147</v>
      </c>
      <c r="BE227" s="149">
        <f t="shared" si="44"/>
        <v>0</v>
      </c>
      <c r="BF227" s="149">
        <f t="shared" si="45"/>
        <v>0</v>
      </c>
      <c r="BG227" s="149">
        <f t="shared" si="46"/>
        <v>0</v>
      </c>
      <c r="BH227" s="149">
        <f t="shared" si="47"/>
        <v>0</v>
      </c>
      <c r="BI227" s="149">
        <f t="shared" si="48"/>
        <v>0</v>
      </c>
      <c r="BJ227" s="13" t="s">
        <v>155</v>
      </c>
      <c r="BK227" s="149">
        <f t="shared" si="49"/>
        <v>0</v>
      </c>
      <c r="BL227" s="13" t="s">
        <v>213</v>
      </c>
      <c r="BM227" s="148" t="s">
        <v>806</v>
      </c>
    </row>
    <row r="228" spans="2:65" s="1" customFormat="1" ht="24.2" customHeight="1" x14ac:dyDescent="0.2">
      <c r="B228" s="135"/>
      <c r="C228" s="136" t="s">
        <v>515</v>
      </c>
      <c r="D228" s="136" t="s">
        <v>150</v>
      </c>
      <c r="E228" s="137" t="s">
        <v>524</v>
      </c>
      <c r="F228" s="138" t="s">
        <v>525</v>
      </c>
      <c r="G228" s="139" t="s">
        <v>420</v>
      </c>
      <c r="H228" s="161"/>
      <c r="I228" s="141"/>
      <c r="J228" s="142">
        <f t="shared" si="40"/>
        <v>0</v>
      </c>
      <c r="K228" s="143"/>
      <c r="L228" s="28"/>
      <c r="M228" s="144" t="s">
        <v>1</v>
      </c>
      <c r="N228" s="145" t="s">
        <v>37</v>
      </c>
      <c r="P228" s="146">
        <f t="shared" si="41"/>
        <v>0</v>
      </c>
      <c r="Q228" s="146">
        <v>0</v>
      </c>
      <c r="R228" s="146">
        <f t="shared" si="42"/>
        <v>0</v>
      </c>
      <c r="S228" s="146">
        <v>0</v>
      </c>
      <c r="T228" s="147">
        <f t="shared" si="43"/>
        <v>0</v>
      </c>
      <c r="AR228" s="148" t="s">
        <v>213</v>
      </c>
      <c r="AT228" s="148" t="s">
        <v>150</v>
      </c>
      <c r="AU228" s="148" t="s">
        <v>155</v>
      </c>
      <c r="AY228" s="13" t="s">
        <v>147</v>
      </c>
      <c r="BE228" s="149">
        <f t="shared" si="44"/>
        <v>0</v>
      </c>
      <c r="BF228" s="149">
        <f t="shared" si="45"/>
        <v>0</v>
      </c>
      <c r="BG228" s="149">
        <f t="shared" si="46"/>
        <v>0</v>
      </c>
      <c r="BH228" s="149">
        <f t="shared" si="47"/>
        <v>0</v>
      </c>
      <c r="BI228" s="149">
        <f t="shared" si="48"/>
        <v>0</v>
      </c>
      <c r="BJ228" s="13" t="s">
        <v>155</v>
      </c>
      <c r="BK228" s="149">
        <f t="shared" si="49"/>
        <v>0</v>
      </c>
      <c r="BL228" s="13" t="s">
        <v>213</v>
      </c>
      <c r="BM228" s="148" t="s">
        <v>807</v>
      </c>
    </row>
    <row r="229" spans="2:65" s="11" customFormat="1" ht="22.9" customHeight="1" x14ac:dyDescent="0.2">
      <c r="B229" s="123"/>
      <c r="D229" s="124" t="s">
        <v>70</v>
      </c>
      <c r="E229" s="133" t="s">
        <v>527</v>
      </c>
      <c r="F229" s="133" t="s">
        <v>528</v>
      </c>
      <c r="I229" s="126"/>
      <c r="J229" s="134">
        <f>BK229</f>
        <v>0</v>
      </c>
      <c r="L229" s="123"/>
      <c r="M229" s="128"/>
      <c r="P229" s="129">
        <f>SUM(P230:P232)</f>
        <v>0</v>
      </c>
      <c r="R229" s="129">
        <f>SUM(R230:R232)</f>
        <v>1.4315400000000002E-3</v>
      </c>
      <c r="T229" s="130">
        <f>SUM(T230:T232)</f>
        <v>0</v>
      </c>
      <c r="AR229" s="124" t="s">
        <v>155</v>
      </c>
      <c r="AT229" s="131" t="s">
        <v>70</v>
      </c>
      <c r="AU229" s="131" t="s">
        <v>79</v>
      </c>
      <c r="AY229" s="124" t="s">
        <v>147</v>
      </c>
      <c r="BK229" s="132">
        <f>SUM(BK230:BK232)</f>
        <v>0</v>
      </c>
    </row>
    <row r="230" spans="2:65" s="1" customFormat="1" ht="24.2" customHeight="1" x14ac:dyDescent="0.2">
      <c r="B230" s="135"/>
      <c r="C230" s="136" t="s">
        <v>519</v>
      </c>
      <c r="D230" s="136" t="s">
        <v>150</v>
      </c>
      <c r="E230" s="137" t="s">
        <v>530</v>
      </c>
      <c r="F230" s="138" t="s">
        <v>531</v>
      </c>
      <c r="G230" s="139" t="s">
        <v>186</v>
      </c>
      <c r="H230" s="140">
        <v>2</v>
      </c>
      <c r="I230" s="141"/>
      <c r="J230" s="142">
        <f>ROUND(I230*H230,2)</f>
        <v>0</v>
      </c>
      <c r="K230" s="143"/>
      <c r="L230" s="28"/>
      <c r="M230" s="144" t="s">
        <v>1</v>
      </c>
      <c r="N230" s="145" t="s">
        <v>37</v>
      </c>
      <c r="P230" s="146">
        <f>O230*H230</f>
        <v>0</v>
      </c>
      <c r="Q230" s="146">
        <v>6.0577000000000005E-4</v>
      </c>
      <c r="R230" s="146">
        <f>Q230*H230</f>
        <v>1.2115400000000001E-3</v>
      </c>
      <c r="S230" s="146">
        <v>0</v>
      </c>
      <c r="T230" s="147">
        <f>S230*H230</f>
        <v>0</v>
      </c>
      <c r="AR230" s="148" t="s">
        <v>213</v>
      </c>
      <c r="AT230" s="148" t="s">
        <v>150</v>
      </c>
      <c r="AU230" s="148" t="s">
        <v>155</v>
      </c>
      <c r="AY230" s="13" t="s">
        <v>147</v>
      </c>
      <c r="BE230" s="149">
        <f>IF(N230="základná",J230,0)</f>
        <v>0</v>
      </c>
      <c r="BF230" s="149">
        <f>IF(N230="znížená",J230,0)</f>
        <v>0</v>
      </c>
      <c r="BG230" s="149">
        <f>IF(N230="zákl. prenesená",J230,0)</f>
        <v>0</v>
      </c>
      <c r="BH230" s="149">
        <f>IF(N230="zníž. prenesená",J230,0)</f>
        <v>0</v>
      </c>
      <c r="BI230" s="149">
        <f>IF(N230="nulová",J230,0)</f>
        <v>0</v>
      </c>
      <c r="BJ230" s="13" t="s">
        <v>155</v>
      </c>
      <c r="BK230" s="149">
        <f>ROUND(I230*H230,2)</f>
        <v>0</v>
      </c>
      <c r="BL230" s="13" t="s">
        <v>213</v>
      </c>
      <c r="BM230" s="148" t="s">
        <v>808</v>
      </c>
    </row>
    <row r="231" spans="2:65" s="1" customFormat="1" ht="21.75" customHeight="1" x14ac:dyDescent="0.2">
      <c r="B231" s="135"/>
      <c r="C231" s="136" t="s">
        <v>520</v>
      </c>
      <c r="D231" s="136" t="s">
        <v>150</v>
      </c>
      <c r="E231" s="137" t="s">
        <v>534</v>
      </c>
      <c r="F231" s="138" t="s">
        <v>535</v>
      </c>
      <c r="G231" s="139" t="s">
        <v>274</v>
      </c>
      <c r="H231" s="140">
        <v>2</v>
      </c>
      <c r="I231" s="141"/>
      <c r="J231" s="142">
        <f>ROUND(I231*H231,2)</f>
        <v>0</v>
      </c>
      <c r="K231" s="143"/>
      <c r="L231" s="28"/>
      <c r="M231" s="144" t="s">
        <v>1</v>
      </c>
      <c r="N231" s="145" t="s">
        <v>37</v>
      </c>
      <c r="P231" s="146">
        <f>O231*H231</f>
        <v>0</v>
      </c>
      <c r="Q231" s="146">
        <v>2.0000000000000002E-5</v>
      </c>
      <c r="R231" s="146">
        <f>Q231*H231</f>
        <v>4.0000000000000003E-5</v>
      </c>
      <c r="S231" s="146">
        <v>0</v>
      </c>
      <c r="T231" s="147">
        <f>S231*H231</f>
        <v>0</v>
      </c>
      <c r="AR231" s="148" t="s">
        <v>213</v>
      </c>
      <c r="AT231" s="148" t="s">
        <v>150</v>
      </c>
      <c r="AU231" s="148" t="s">
        <v>155</v>
      </c>
      <c r="AY231" s="13" t="s">
        <v>147</v>
      </c>
      <c r="BE231" s="149">
        <f>IF(N231="základná",J231,0)</f>
        <v>0</v>
      </c>
      <c r="BF231" s="149">
        <f>IF(N231="znížená",J231,0)</f>
        <v>0</v>
      </c>
      <c r="BG231" s="149">
        <f>IF(N231="zákl. prenesená",J231,0)</f>
        <v>0</v>
      </c>
      <c r="BH231" s="149">
        <f>IF(N231="zníž. prenesená",J231,0)</f>
        <v>0</v>
      </c>
      <c r="BI231" s="149">
        <f>IF(N231="nulová",J231,0)</f>
        <v>0</v>
      </c>
      <c r="BJ231" s="13" t="s">
        <v>155</v>
      </c>
      <c r="BK231" s="149">
        <f>ROUND(I231*H231,2)</f>
        <v>0</v>
      </c>
      <c r="BL231" s="13" t="s">
        <v>213</v>
      </c>
      <c r="BM231" s="148" t="s">
        <v>809</v>
      </c>
    </row>
    <row r="232" spans="2:65" s="1" customFormat="1" ht="24.2" customHeight="1" x14ac:dyDescent="0.2">
      <c r="B232" s="135"/>
      <c r="C232" s="150" t="s">
        <v>521</v>
      </c>
      <c r="D232" s="150" t="s">
        <v>197</v>
      </c>
      <c r="E232" s="151" t="s">
        <v>538</v>
      </c>
      <c r="F232" s="152" t="s">
        <v>539</v>
      </c>
      <c r="G232" s="153" t="s">
        <v>274</v>
      </c>
      <c r="H232" s="154">
        <v>2</v>
      </c>
      <c r="I232" s="155"/>
      <c r="J232" s="156">
        <f>ROUND(I232*H232,2)</f>
        <v>0</v>
      </c>
      <c r="K232" s="157"/>
      <c r="L232" s="158"/>
      <c r="M232" s="159" t="s">
        <v>1</v>
      </c>
      <c r="N232" s="160" t="s">
        <v>37</v>
      </c>
      <c r="P232" s="146">
        <f>O232*H232</f>
        <v>0</v>
      </c>
      <c r="Q232" s="146">
        <v>9.0000000000000006E-5</v>
      </c>
      <c r="R232" s="146">
        <f>Q232*H232</f>
        <v>1.8000000000000001E-4</v>
      </c>
      <c r="S232" s="146">
        <v>0</v>
      </c>
      <c r="T232" s="147">
        <f>S232*H232</f>
        <v>0</v>
      </c>
      <c r="AR232" s="148" t="s">
        <v>280</v>
      </c>
      <c r="AT232" s="148" t="s">
        <v>197</v>
      </c>
      <c r="AU232" s="148" t="s">
        <v>155</v>
      </c>
      <c r="AY232" s="13" t="s">
        <v>147</v>
      </c>
      <c r="BE232" s="149">
        <f>IF(N232="základná",J232,0)</f>
        <v>0</v>
      </c>
      <c r="BF232" s="149">
        <f>IF(N232="znížená",J232,0)</f>
        <v>0</v>
      </c>
      <c r="BG232" s="149">
        <f>IF(N232="zákl. prenesená",J232,0)</f>
        <v>0</v>
      </c>
      <c r="BH232" s="149">
        <f>IF(N232="zníž. prenesená",J232,0)</f>
        <v>0</v>
      </c>
      <c r="BI232" s="149">
        <f>IF(N232="nulová",J232,0)</f>
        <v>0</v>
      </c>
      <c r="BJ232" s="13" t="s">
        <v>155</v>
      </c>
      <c r="BK232" s="149">
        <f>ROUND(I232*H232,2)</f>
        <v>0</v>
      </c>
      <c r="BL232" s="13" t="s">
        <v>213</v>
      </c>
      <c r="BM232" s="148" t="s">
        <v>810</v>
      </c>
    </row>
    <row r="233" spans="2:65" s="11" customFormat="1" ht="22.9" customHeight="1" x14ac:dyDescent="0.2">
      <c r="B233" s="123"/>
      <c r="D233" s="124" t="s">
        <v>70</v>
      </c>
      <c r="E233" s="133" t="s">
        <v>541</v>
      </c>
      <c r="F233" s="133" t="s">
        <v>542</v>
      </c>
      <c r="I233" s="126"/>
      <c r="J233" s="134">
        <f>BK233</f>
        <v>0</v>
      </c>
      <c r="L233" s="123"/>
      <c r="M233" s="128"/>
      <c r="P233" s="129">
        <f>SUM(P234:P237)</f>
        <v>0</v>
      </c>
      <c r="R233" s="129">
        <f>SUM(R234:R237)</f>
        <v>6.8869999999999999E-4</v>
      </c>
      <c r="T233" s="130">
        <f>SUM(T234:T237)</f>
        <v>0</v>
      </c>
      <c r="AR233" s="124" t="s">
        <v>155</v>
      </c>
      <c r="AT233" s="131" t="s">
        <v>70</v>
      </c>
      <c r="AU233" s="131" t="s">
        <v>79</v>
      </c>
      <c r="AY233" s="124" t="s">
        <v>147</v>
      </c>
      <c r="BK233" s="132">
        <f>SUM(BK234:BK237)</f>
        <v>0</v>
      </c>
    </row>
    <row r="234" spans="2:65" s="1" customFormat="1" ht="24.2" customHeight="1" x14ac:dyDescent="0.2">
      <c r="B234" s="135"/>
      <c r="C234" s="136" t="s">
        <v>522</v>
      </c>
      <c r="D234" s="136" t="s">
        <v>150</v>
      </c>
      <c r="E234" s="137" t="s">
        <v>544</v>
      </c>
      <c r="F234" s="138" t="s">
        <v>545</v>
      </c>
      <c r="G234" s="139" t="s">
        <v>274</v>
      </c>
      <c r="H234" s="140">
        <v>1</v>
      </c>
      <c r="I234" s="141"/>
      <c r="J234" s="142">
        <f>ROUND(I234*H234,2)</f>
        <v>0</v>
      </c>
      <c r="K234" s="143"/>
      <c r="L234" s="28"/>
      <c r="M234" s="144" t="s">
        <v>1</v>
      </c>
      <c r="N234" s="145" t="s">
        <v>37</v>
      </c>
      <c r="P234" s="146">
        <f>O234*H234</f>
        <v>0</v>
      </c>
      <c r="Q234" s="146">
        <v>0</v>
      </c>
      <c r="R234" s="146">
        <f>Q234*H234</f>
        <v>0</v>
      </c>
      <c r="S234" s="146">
        <v>0</v>
      </c>
      <c r="T234" s="147">
        <f>S234*H234</f>
        <v>0</v>
      </c>
      <c r="AR234" s="148" t="s">
        <v>213</v>
      </c>
      <c r="AT234" s="148" t="s">
        <v>150</v>
      </c>
      <c r="AU234" s="148" t="s">
        <v>155</v>
      </c>
      <c r="AY234" s="13" t="s">
        <v>147</v>
      </c>
      <c r="BE234" s="149">
        <f>IF(N234="základná",J234,0)</f>
        <v>0</v>
      </c>
      <c r="BF234" s="149">
        <f>IF(N234="znížená",J234,0)</f>
        <v>0</v>
      </c>
      <c r="BG234" s="149">
        <f>IF(N234="zákl. prenesená",J234,0)</f>
        <v>0</v>
      </c>
      <c r="BH234" s="149">
        <f>IF(N234="zníž. prenesená",J234,0)</f>
        <v>0</v>
      </c>
      <c r="BI234" s="149">
        <f>IF(N234="nulová",J234,0)</f>
        <v>0</v>
      </c>
      <c r="BJ234" s="13" t="s">
        <v>155</v>
      </c>
      <c r="BK234" s="149">
        <f>ROUND(I234*H234,2)</f>
        <v>0</v>
      </c>
      <c r="BL234" s="13" t="s">
        <v>213</v>
      </c>
      <c r="BM234" s="148" t="s">
        <v>811</v>
      </c>
    </row>
    <row r="235" spans="2:65" s="1" customFormat="1" ht="24.2" customHeight="1" x14ac:dyDescent="0.2">
      <c r="B235" s="135"/>
      <c r="C235" s="150" t="s">
        <v>523</v>
      </c>
      <c r="D235" s="150" t="s">
        <v>197</v>
      </c>
      <c r="E235" s="151" t="s">
        <v>548</v>
      </c>
      <c r="F235" s="152" t="s">
        <v>549</v>
      </c>
      <c r="G235" s="153" t="s">
        <v>274</v>
      </c>
      <c r="H235" s="154">
        <v>1</v>
      </c>
      <c r="I235" s="155"/>
      <c r="J235" s="156">
        <f>ROUND(I235*H235,2)</f>
        <v>0</v>
      </c>
      <c r="K235" s="157"/>
      <c r="L235" s="158"/>
      <c r="M235" s="159" t="s">
        <v>1</v>
      </c>
      <c r="N235" s="160" t="s">
        <v>37</v>
      </c>
      <c r="P235" s="146">
        <f>O235*H235</f>
        <v>0</v>
      </c>
      <c r="Q235" s="146">
        <v>1E-4</v>
      </c>
      <c r="R235" s="146">
        <f>Q235*H235</f>
        <v>1E-4</v>
      </c>
      <c r="S235" s="146">
        <v>0</v>
      </c>
      <c r="T235" s="147">
        <f>S235*H235</f>
        <v>0</v>
      </c>
      <c r="AR235" s="148" t="s">
        <v>280</v>
      </c>
      <c r="AT235" s="148" t="s">
        <v>197</v>
      </c>
      <c r="AU235" s="148" t="s">
        <v>155</v>
      </c>
      <c r="AY235" s="13" t="s">
        <v>147</v>
      </c>
      <c r="BE235" s="149">
        <f>IF(N235="základná",J235,0)</f>
        <v>0</v>
      </c>
      <c r="BF235" s="149">
        <f>IF(N235="znížená",J235,0)</f>
        <v>0</v>
      </c>
      <c r="BG235" s="149">
        <f>IF(N235="zákl. prenesená",J235,0)</f>
        <v>0</v>
      </c>
      <c r="BH235" s="149">
        <f>IF(N235="zníž. prenesená",J235,0)</f>
        <v>0</v>
      </c>
      <c r="BI235" s="149">
        <f>IF(N235="nulová",J235,0)</f>
        <v>0</v>
      </c>
      <c r="BJ235" s="13" t="s">
        <v>155</v>
      </c>
      <c r="BK235" s="149">
        <f>ROUND(I235*H235,2)</f>
        <v>0</v>
      </c>
      <c r="BL235" s="13" t="s">
        <v>213</v>
      </c>
      <c r="BM235" s="148" t="s">
        <v>812</v>
      </c>
    </row>
    <row r="236" spans="2:65" s="1" customFormat="1" ht="16.5" customHeight="1" x14ac:dyDescent="0.2">
      <c r="B236" s="135"/>
      <c r="C236" s="136" t="s">
        <v>529</v>
      </c>
      <c r="D236" s="136" t="s">
        <v>150</v>
      </c>
      <c r="E236" s="137" t="s">
        <v>551</v>
      </c>
      <c r="F236" s="138" t="s">
        <v>552</v>
      </c>
      <c r="G236" s="139" t="s">
        <v>274</v>
      </c>
      <c r="H236" s="140">
        <v>1</v>
      </c>
      <c r="I236" s="141"/>
      <c r="J236" s="142">
        <f>ROUND(I236*H236,2)</f>
        <v>0</v>
      </c>
      <c r="K236" s="143"/>
      <c r="L236" s="28"/>
      <c r="M236" s="144" t="s">
        <v>1</v>
      </c>
      <c r="N236" s="145" t="s">
        <v>37</v>
      </c>
      <c r="P236" s="146">
        <f>O236*H236</f>
        <v>0</v>
      </c>
      <c r="Q236" s="146">
        <v>2.5434999999999998E-4</v>
      </c>
      <c r="R236" s="146">
        <f>Q236*H236</f>
        <v>2.5434999999999998E-4</v>
      </c>
      <c r="S236" s="146">
        <v>0</v>
      </c>
      <c r="T236" s="147">
        <f>S236*H236</f>
        <v>0</v>
      </c>
      <c r="AR236" s="148" t="s">
        <v>213</v>
      </c>
      <c r="AT236" s="148" t="s">
        <v>150</v>
      </c>
      <c r="AU236" s="148" t="s">
        <v>155</v>
      </c>
      <c r="AY236" s="13" t="s">
        <v>147</v>
      </c>
      <c r="BE236" s="149">
        <f>IF(N236="základná",J236,0)</f>
        <v>0</v>
      </c>
      <c r="BF236" s="149">
        <f>IF(N236="znížená",J236,0)</f>
        <v>0</v>
      </c>
      <c r="BG236" s="149">
        <f>IF(N236="zákl. prenesená",J236,0)</f>
        <v>0</v>
      </c>
      <c r="BH236" s="149">
        <f>IF(N236="zníž. prenesená",J236,0)</f>
        <v>0</v>
      </c>
      <c r="BI236" s="149">
        <f>IF(N236="nulová",J236,0)</f>
        <v>0</v>
      </c>
      <c r="BJ236" s="13" t="s">
        <v>155</v>
      </c>
      <c r="BK236" s="149">
        <f>ROUND(I236*H236,2)</f>
        <v>0</v>
      </c>
      <c r="BL236" s="13" t="s">
        <v>213</v>
      </c>
      <c r="BM236" s="148" t="s">
        <v>813</v>
      </c>
    </row>
    <row r="237" spans="2:65" s="1" customFormat="1" ht="16.5" customHeight="1" x14ac:dyDescent="0.2">
      <c r="B237" s="135"/>
      <c r="C237" s="136" t="s">
        <v>533</v>
      </c>
      <c r="D237" s="136" t="s">
        <v>150</v>
      </c>
      <c r="E237" s="137" t="s">
        <v>555</v>
      </c>
      <c r="F237" s="138" t="s">
        <v>556</v>
      </c>
      <c r="G237" s="139" t="s">
        <v>274</v>
      </c>
      <c r="H237" s="140">
        <v>1</v>
      </c>
      <c r="I237" s="141"/>
      <c r="J237" s="142">
        <f>ROUND(I237*H237,2)</f>
        <v>0</v>
      </c>
      <c r="K237" s="143"/>
      <c r="L237" s="28"/>
      <c r="M237" s="144" t="s">
        <v>1</v>
      </c>
      <c r="N237" s="145" t="s">
        <v>37</v>
      </c>
      <c r="P237" s="146">
        <f>O237*H237</f>
        <v>0</v>
      </c>
      <c r="Q237" s="146">
        <v>3.3435000000000002E-4</v>
      </c>
      <c r="R237" s="146">
        <f>Q237*H237</f>
        <v>3.3435000000000002E-4</v>
      </c>
      <c r="S237" s="146">
        <v>0</v>
      </c>
      <c r="T237" s="147">
        <f>S237*H237</f>
        <v>0</v>
      </c>
      <c r="AR237" s="148" t="s">
        <v>213</v>
      </c>
      <c r="AT237" s="148" t="s">
        <v>150</v>
      </c>
      <c r="AU237" s="148" t="s">
        <v>155</v>
      </c>
      <c r="AY237" s="13" t="s">
        <v>147</v>
      </c>
      <c r="BE237" s="149">
        <f>IF(N237="základná",J237,0)</f>
        <v>0</v>
      </c>
      <c r="BF237" s="149">
        <f>IF(N237="znížená",J237,0)</f>
        <v>0</v>
      </c>
      <c r="BG237" s="149">
        <f>IF(N237="zákl. prenesená",J237,0)</f>
        <v>0</v>
      </c>
      <c r="BH237" s="149">
        <f>IF(N237="zníž. prenesená",J237,0)</f>
        <v>0</v>
      </c>
      <c r="BI237" s="149">
        <f>IF(N237="nulová",J237,0)</f>
        <v>0</v>
      </c>
      <c r="BJ237" s="13" t="s">
        <v>155</v>
      </c>
      <c r="BK237" s="149">
        <f>ROUND(I237*H237,2)</f>
        <v>0</v>
      </c>
      <c r="BL237" s="13" t="s">
        <v>213</v>
      </c>
      <c r="BM237" s="148" t="s">
        <v>814</v>
      </c>
    </row>
    <row r="238" spans="2:65" s="11" customFormat="1" ht="22.9" customHeight="1" x14ac:dyDescent="0.2">
      <c r="B238" s="123"/>
      <c r="D238" s="124" t="s">
        <v>70</v>
      </c>
      <c r="E238" s="133" t="s">
        <v>558</v>
      </c>
      <c r="F238" s="133" t="s">
        <v>559</v>
      </c>
      <c r="I238" s="126"/>
      <c r="J238" s="134">
        <f>BK238</f>
        <v>0</v>
      </c>
      <c r="L238" s="123"/>
      <c r="M238" s="128"/>
      <c r="P238" s="129">
        <f>SUM(P239:P243)</f>
        <v>0</v>
      </c>
      <c r="R238" s="129">
        <f>SUM(R239:R243)</f>
        <v>1.902274E-2</v>
      </c>
      <c r="T238" s="130">
        <f>SUM(T239:T243)</f>
        <v>2.4930000000000001E-2</v>
      </c>
      <c r="AR238" s="124" t="s">
        <v>155</v>
      </c>
      <c r="AT238" s="131" t="s">
        <v>70</v>
      </c>
      <c r="AU238" s="131" t="s">
        <v>79</v>
      </c>
      <c r="AY238" s="124" t="s">
        <v>147</v>
      </c>
      <c r="BK238" s="132">
        <f>SUM(BK239:BK243)</f>
        <v>0</v>
      </c>
    </row>
    <row r="239" spans="2:65" s="1" customFormat="1" ht="33" customHeight="1" x14ac:dyDescent="0.2">
      <c r="B239" s="135"/>
      <c r="C239" s="136" t="s">
        <v>537</v>
      </c>
      <c r="D239" s="136" t="s">
        <v>150</v>
      </c>
      <c r="E239" s="137" t="s">
        <v>561</v>
      </c>
      <c r="F239" s="138" t="s">
        <v>562</v>
      </c>
      <c r="G239" s="139" t="s">
        <v>274</v>
      </c>
      <c r="H239" s="140">
        <v>1</v>
      </c>
      <c r="I239" s="141"/>
      <c r="J239" s="142">
        <f>ROUND(I239*H239,2)</f>
        <v>0</v>
      </c>
      <c r="K239" s="143"/>
      <c r="L239" s="28"/>
      <c r="M239" s="144" t="s">
        <v>1</v>
      </c>
      <c r="N239" s="145" t="s">
        <v>37</v>
      </c>
      <c r="P239" s="146">
        <f>O239*H239</f>
        <v>0</v>
      </c>
      <c r="Q239" s="146">
        <v>7.6799999999999997E-5</v>
      </c>
      <c r="R239" s="146">
        <f>Q239*H239</f>
        <v>7.6799999999999997E-5</v>
      </c>
      <c r="S239" s="146">
        <v>2.4930000000000001E-2</v>
      </c>
      <c r="T239" s="147">
        <f>S239*H239</f>
        <v>2.4930000000000001E-2</v>
      </c>
      <c r="AR239" s="148" t="s">
        <v>213</v>
      </c>
      <c r="AT239" s="148" t="s">
        <v>150</v>
      </c>
      <c r="AU239" s="148" t="s">
        <v>155</v>
      </c>
      <c r="AY239" s="13" t="s">
        <v>147</v>
      </c>
      <c r="BE239" s="149">
        <f>IF(N239="základná",J239,0)</f>
        <v>0</v>
      </c>
      <c r="BF239" s="149">
        <f>IF(N239="znížená",J239,0)</f>
        <v>0</v>
      </c>
      <c r="BG239" s="149">
        <f>IF(N239="zákl. prenesená",J239,0)</f>
        <v>0</v>
      </c>
      <c r="BH239" s="149">
        <f>IF(N239="zníž. prenesená",J239,0)</f>
        <v>0</v>
      </c>
      <c r="BI239" s="149">
        <f>IF(N239="nulová",J239,0)</f>
        <v>0</v>
      </c>
      <c r="BJ239" s="13" t="s">
        <v>155</v>
      </c>
      <c r="BK239" s="149">
        <f>ROUND(I239*H239,2)</f>
        <v>0</v>
      </c>
      <c r="BL239" s="13" t="s">
        <v>213</v>
      </c>
      <c r="BM239" s="148" t="s">
        <v>815</v>
      </c>
    </row>
    <row r="240" spans="2:65" s="1" customFormat="1" ht="24.2" customHeight="1" x14ac:dyDescent="0.2">
      <c r="B240" s="135"/>
      <c r="C240" s="136" t="s">
        <v>543</v>
      </c>
      <c r="D240" s="136" t="s">
        <v>150</v>
      </c>
      <c r="E240" s="137" t="s">
        <v>816</v>
      </c>
      <c r="F240" s="138" t="s">
        <v>817</v>
      </c>
      <c r="G240" s="139" t="s">
        <v>274</v>
      </c>
      <c r="H240" s="140">
        <v>1</v>
      </c>
      <c r="I240" s="141"/>
      <c r="J240" s="142">
        <f>ROUND(I240*H240,2)</f>
        <v>0</v>
      </c>
      <c r="K240" s="143"/>
      <c r="L240" s="28"/>
      <c r="M240" s="144" t="s">
        <v>1</v>
      </c>
      <c r="N240" s="145" t="s">
        <v>37</v>
      </c>
      <c r="P240" s="146">
        <f>O240*H240</f>
        <v>0</v>
      </c>
      <c r="Q240" s="146">
        <v>2.5939999999999999E-5</v>
      </c>
      <c r="R240" s="146">
        <f>Q240*H240</f>
        <v>2.5939999999999999E-5</v>
      </c>
      <c r="S240" s="146">
        <v>0</v>
      </c>
      <c r="T240" s="147">
        <f>S240*H240</f>
        <v>0</v>
      </c>
      <c r="AR240" s="148" t="s">
        <v>213</v>
      </c>
      <c r="AT240" s="148" t="s">
        <v>150</v>
      </c>
      <c r="AU240" s="148" t="s">
        <v>155</v>
      </c>
      <c r="AY240" s="13" t="s">
        <v>147</v>
      </c>
      <c r="BE240" s="149">
        <f>IF(N240="základná",J240,0)</f>
        <v>0</v>
      </c>
      <c r="BF240" s="149">
        <f>IF(N240="znížená",J240,0)</f>
        <v>0</v>
      </c>
      <c r="BG240" s="149">
        <f>IF(N240="zákl. prenesená",J240,0)</f>
        <v>0</v>
      </c>
      <c r="BH240" s="149">
        <f>IF(N240="zníž. prenesená",J240,0)</f>
        <v>0</v>
      </c>
      <c r="BI240" s="149">
        <f>IF(N240="nulová",J240,0)</f>
        <v>0</v>
      </c>
      <c r="BJ240" s="13" t="s">
        <v>155</v>
      </c>
      <c r="BK240" s="149">
        <f>ROUND(I240*H240,2)</f>
        <v>0</v>
      </c>
      <c r="BL240" s="13" t="s">
        <v>213</v>
      </c>
      <c r="BM240" s="148" t="s">
        <v>818</v>
      </c>
    </row>
    <row r="241" spans="2:65" s="1" customFormat="1" ht="37.9" customHeight="1" x14ac:dyDescent="0.2">
      <c r="B241" s="135"/>
      <c r="C241" s="150" t="s">
        <v>547</v>
      </c>
      <c r="D241" s="150" t="s">
        <v>197</v>
      </c>
      <c r="E241" s="151" t="s">
        <v>819</v>
      </c>
      <c r="F241" s="152" t="s">
        <v>820</v>
      </c>
      <c r="G241" s="153" t="s">
        <v>274</v>
      </c>
      <c r="H241" s="154">
        <v>1</v>
      </c>
      <c r="I241" s="155"/>
      <c r="J241" s="156">
        <f>ROUND(I241*H241,2)</f>
        <v>0</v>
      </c>
      <c r="K241" s="157"/>
      <c r="L241" s="158"/>
      <c r="M241" s="159" t="s">
        <v>1</v>
      </c>
      <c r="N241" s="160" t="s">
        <v>37</v>
      </c>
      <c r="P241" s="146">
        <f>O241*H241</f>
        <v>0</v>
      </c>
      <c r="Q241" s="146">
        <v>1.8919999999999999E-2</v>
      </c>
      <c r="R241" s="146">
        <f>Q241*H241</f>
        <v>1.8919999999999999E-2</v>
      </c>
      <c r="S241" s="146">
        <v>0</v>
      </c>
      <c r="T241" s="147">
        <f>S241*H241</f>
        <v>0</v>
      </c>
      <c r="AR241" s="148" t="s">
        <v>280</v>
      </c>
      <c r="AT241" s="148" t="s">
        <v>197</v>
      </c>
      <c r="AU241" s="148" t="s">
        <v>155</v>
      </c>
      <c r="AY241" s="13" t="s">
        <v>147</v>
      </c>
      <c r="BE241" s="149">
        <f>IF(N241="základná",J241,0)</f>
        <v>0</v>
      </c>
      <c r="BF241" s="149">
        <f>IF(N241="znížená",J241,0)</f>
        <v>0</v>
      </c>
      <c r="BG241" s="149">
        <f>IF(N241="zákl. prenesená",J241,0)</f>
        <v>0</v>
      </c>
      <c r="BH241" s="149">
        <f>IF(N241="zníž. prenesená",J241,0)</f>
        <v>0</v>
      </c>
      <c r="BI241" s="149">
        <f>IF(N241="nulová",J241,0)</f>
        <v>0</v>
      </c>
      <c r="BJ241" s="13" t="s">
        <v>155</v>
      </c>
      <c r="BK241" s="149">
        <f>ROUND(I241*H241,2)</f>
        <v>0</v>
      </c>
      <c r="BL241" s="13" t="s">
        <v>213</v>
      </c>
      <c r="BM241" s="148" t="s">
        <v>821</v>
      </c>
    </row>
    <row r="242" spans="2:65" s="1" customFormat="1" ht="24.2" customHeight="1" x14ac:dyDescent="0.2">
      <c r="B242" s="135"/>
      <c r="C242" s="136" t="s">
        <v>333</v>
      </c>
      <c r="D242" s="136" t="s">
        <v>150</v>
      </c>
      <c r="E242" s="137" t="s">
        <v>573</v>
      </c>
      <c r="F242" s="138" t="s">
        <v>574</v>
      </c>
      <c r="G242" s="139" t="s">
        <v>274</v>
      </c>
      <c r="H242" s="140">
        <v>1</v>
      </c>
      <c r="I242" s="141"/>
      <c r="J242" s="142">
        <f>ROUND(I242*H242,2)</f>
        <v>0</v>
      </c>
      <c r="K242" s="143"/>
      <c r="L242" s="28"/>
      <c r="M242" s="144" t="s">
        <v>1</v>
      </c>
      <c r="N242" s="145" t="s">
        <v>37</v>
      </c>
      <c r="P242" s="146">
        <f>O242*H242</f>
        <v>0</v>
      </c>
      <c r="Q242" s="146">
        <v>0</v>
      </c>
      <c r="R242" s="146">
        <f>Q242*H242</f>
        <v>0</v>
      </c>
      <c r="S242" s="146">
        <v>0</v>
      </c>
      <c r="T242" s="147">
        <f>S242*H242</f>
        <v>0</v>
      </c>
      <c r="AR242" s="148" t="s">
        <v>213</v>
      </c>
      <c r="AT242" s="148" t="s">
        <v>150</v>
      </c>
      <c r="AU242" s="148" t="s">
        <v>155</v>
      </c>
      <c r="AY242" s="13" t="s">
        <v>147</v>
      </c>
      <c r="BE242" s="149">
        <f>IF(N242="základná",J242,0)</f>
        <v>0</v>
      </c>
      <c r="BF242" s="149">
        <f>IF(N242="znížená",J242,0)</f>
        <v>0</v>
      </c>
      <c r="BG242" s="149">
        <f>IF(N242="zákl. prenesená",J242,0)</f>
        <v>0</v>
      </c>
      <c r="BH242" s="149">
        <f>IF(N242="zníž. prenesená",J242,0)</f>
        <v>0</v>
      </c>
      <c r="BI242" s="149">
        <f>IF(N242="nulová",J242,0)</f>
        <v>0</v>
      </c>
      <c r="BJ242" s="13" t="s">
        <v>155</v>
      </c>
      <c r="BK242" s="149">
        <f>ROUND(I242*H242,2)</f>
        <v>0</v>
      </c>
      <c r="BL242" s="13" t="s">
        <v>213</v>
      </c>
      <c r="BM242" s="148" t="s">
        <v>822</v>
      </c>
    </row>
    <row r="243" spans="2:65" s="1" customFormat="1" ht="24.2" customHeight="1" x14ac:dyDescent="0.2">
      <c r="B243" s="135"/>
      <c r="C243" s="136" t="s">
        <v>554</v>
      </c>
      <c r="D243" s="136" t="s">
        <v>150</v>
      </c>
      <c r="E243" s="137" t="s">
        <v>577</v>
      </c>
      <c r="F243" s="138" t="s">
        <v>578</v>
      </c>
      <c r="G243" s="139" t="s">
        <v>319</v>
      </c>
      <c r="H243" s="140">
        <v>2.5000000000000001E-2</v>
      </c>
      <c r="I243" s="141"/>
      <c r="J243" s="142">
        <f>ROUND(I243*H243,2)</f>
        <v>0</v>
      </c>
      <c r="K243" s="143"/>
      <c r="L243" s="28"/>
      <c r="M243" s="144" t="s">
        <v>1</v>
      </c>
      <c r="N243" s="145" t="s">
        <v>37</v>
      </c>
      <c r="P243" s="146">
        <f>O243*H243</f>
        <v>0</v>
      </c>
      <c r="Q243" s="146">
        <v>0</v>
      </c>
      <c r="R243" s="146">
        <f>Q243*H243</f>
        <v>0</v>
      </c>
      <c r="S243" s="146">
        <v>0</v>
      </c>
      <c r="T243" s="147">
        <f>S243*H243</f>
        <v>0</v>
      </c>
      <c r="AR243" s="148" t="s">
        <v>213</v>
      </c>
      <c r="AT243" s="148" t="s">
        <v>150</v>
      </c>
      <c r="AU243" s="148" t="s">
        <v>155</v>
      </c>
      <c r="AY243" s="13" t="s">
        <v>147</v>
      </c>
      <c r="BE243" s="149">
        <f>IF(N243="základná",J243,0)</f>
        <v>0</v>
      </c>
      <c r="BF243" s="149">
        <f>IF(N243="znížená",J243,0)</f>
        <v>0</v>
      </c>
      <c r="BG243" s="149">
        <f>IF(N243="zákl. prenesená",J243,0)</f>
        <v>0</v>
      </c>
      <c r="BH243" s="149">
        <f>IF(N243="zníž. prenesená",J243,0)</f>
        <v>0</v>
      </c>
      <c r="BI243" s="149">
        <f>IF(N243="nulová",J243,0)</f>
        <v>0</v>
      </c>
      <c r="BJ243" s="13" t="s">
        <v>155</v>
      </c>
      <c r="BK243" s="149">
        <f>ROUND(I243*H243,2)</f>
        <v>0</v>
      </c>
      <c r="BL243" s="13" t="s">
        <v>213</v>
      </c>
      <c r="BM243" s="148" t="s">
        <v>823</v>
      </c>
    </row>
    <row r="244" spans="2:65" s="11" customFormat="1" ht="22.9" customHeight="1" x14ac:dyDescent="0.2">
      <c r="B244" s="123"/>
      <c r="D244" s="124" t="s">
        <v>70</v>
      </c>
      <c r="E244" s="133" t="s">
        <v>580</v>
      </c>
      <c r="F244" s="133" t="s">
        <v>581</v>
      </c>
      <c r="I244" s="126"/>
      <c r="J244" s="134">
        <f>BK244</f>
        <v>0</v>
      </c>
      <c r="L244" s="123"/>
      <c r="M244" s="128"/>
      <c r="P244" s="129">
        <f>SUM(P245:P247)</f>
        <v>0</v>
      </c>
      <c r="R244" s="129">
        <f>SUM(R245:R247)</f>
        <v>2.6000000000000002E-2</v>
      </c>
      <c r="T244" s="130">
        <f>SUM(T245:T247)</f>
        <v>0</v>
      </c>
      <c r="AR244" s="124" t="s">
        <v>155</v>
      </c>
      <c r="AT244" s="131" t="s">
        <v>70</v>
      </c>
      <c r="AU244" s="131" t="s">
        <v>79</v>
      </c>
      <c r="AY244" s="124" t="s">
        <v>147</v>
      </c>
      <c r="BK244" s="132">
        <f>SUM(BK245:BK247)</f>
        <v>0</v>
      </c>
    </row>
    <row r="245" spans="2:65" s="1" customFormat="1" ht="33" customHeight="1" x14ac:dyDescent="0.2">
      <c r="B245" s="135"/>
      <c r="C245" s="136" t="s">
        <v>560</v>
      </c>
      <c r="D245" s="136" t="s">
        <v>150</v>
      </c>
      <c r="E245" s="137" t="s">
        <v>583</v>
      </c>
      <c r="F245" s="138" t="s">
        <v>584</v>
      </c>
      <c r="G245" s="139" t="s">
        <v>274</v>
      </c>
      <c r="H245" s="140">
        <v>1</v>
      </c>
      <c r="I245" s="141"/>
      <c r="J245" s="142">
        <f>ROUND(I245*H245,2)</f>
        <v>0</v>
      </c>
      <c r="K245" s="143"/>
      <c r="L245" s="28"/>
      <c r="M245" s="144" t="s">
        <v>1</v>
      </c>
      <c r="N245" s="145" t="s">
        <v>37</v>
      </c>
      <c r="P245" s="146">
        <f>O245*H245</f>
        <v>0</v>
      </c>
      <c r="Q245" s="146">
        <v>0</v>
      </c>
      <c r="R245" s="146">
        <f>Q245*H245</f>
        <v>0</v>
      </c>
      <c r="S245" s="146">
        <v>0</v>
      </c>
      <c r="T245" s="147">
        <f>S245*H245</f>
        <v>0</v>
      </c>
      <c r="AR245" s="148" t="s">
        <v>213</v>
      </c>
      <c r="AT245" s="148" t="s">
        <v>150</v>
      </c>
      <c r="AU245" s="148" t="s">
        <v>155</v>
      </c>
      <c r="AY245" s="13" t="s">
        <v>147</v>
      </c>
      <c r="BE245" s="149">
        <f>IF(N245="základná",J245,0)</f>
        <v>0</v>
      </c>
      <c r="BF245" s="149">
        <f>IF(N245="znížená",J245,0)</f>
        <v>0</v>
      </c>
      <c r="BG245" s="149">
        <f>IF(N245="zákl. prenesená",J245,0)</f>
        <v>0</v>
      </c>
      <c r="BH245" s="149">
        <f>IF(N245="zníž. prenesená",J245,0)</f>
        <v>0</v>
      </c>
      <c r="BI245" s="149">
        <f>IF(N245="nulová",J245,0)</f>
        <v>0</v>
      </c>
      <c r="BJ245" s="13" t="s">
        <v>155</v>
      </c>
      <c r="BK245" s="149">
        <f>ROUND(I245*H245,2)</f>
        <v>0</v>
      </c>
      <c r="BL245" s="13" t="s">
        <v>213</v>
      </c>
      <c r="BM245" s="148" t="s">
        <v>824</v>
      </c>
    </row>
    <row r="246" spans="2:65" s="1" customFormat="1" ht="24.2" customHeight="1" x14ac:dyDescent="0.2">
      <c r="B246" s="135"/>
      <c r="C246" s="150" t="s">
        <v>564</v>
      </c>
      <c r="D246" s="150" t="s">
        <v>197</v>
      </c>
      <c r="E246" s="151" t="s">
        <v>587</v>
      </c>
      <c r="F246" s="152" t="s">
        <v>588</v>
      </c>
      <c r="G246" s="153" t="s">
        <v>274</v>
      </c>
      <c r="H246" s="154">
        <v>1</v>
      </c>
      <c r="I246" s="155"/>
      <c r="J246" s="156">
        <f>ROUND(I246*H246,2)</f>
        <v>0</v>
      </c>
      <c r="K246" s="157"/>
      <c r="L246" s="158"/>
      <c r="M246" s="159" t="s">
        <v>1</v>
      </c>
      <c r="N246" s="160" t="s">
        <v>37</v>
      </c>
      <c r="P246" s="146">
        <f>O246*H246</f>
        <v>0</v>
      </c>
      <c r="Q246" s="146">
        <v>1E-3</v>
      </c>
      <c r="R246" s="146">
        <f>Q246*H246</f>
        <v>1E-3</v>
      </c>
      <c r="S246" s="146">
        <v>0</v>
      </c>
      <c r="T246" s="147">
        <f>S246*H246</f>
        <v>0</v>
      </c>
      <c r="AR246" s="148" t="s">
        <v>280</v>
      </c>
      <c r="AT246" s="148" t="s">
        <v>197</v>
      </c>
      <c r="AU246" s="148" t="s">
        <v>155</v>
      </c>
      <c r="AY246" s="13" t="s">
        <v>147</v>
      </c>
      <c r="BE246" s="149">
        <f>IF(N246="základná",J246,0)</f>
        <v>0</v>
      </c>
      <c r="BF246" s="149">
        <f>IF(N246="znížená",J246,0)</f>
        <v>0</v>
      </c>
      <c r="BG246" s="149">
        <f>IF(N246="zákl. prenesená",J246,0)</f>
        <v>0</v>
      </c>
      <c r="BH246" s="149">
        <f>IF(N246="zníž. prenesená",J246,0)</f>
        <v>0</v>
      </c>
      <c r="BI246" s="149">
        <f>IF(N246="nulová",J246,0)</f>
        <v>0</v>
      </c>
      <c r="BJ246" s="13" t="s">
        <v>155</v>
      </c>
      <c r="BK246" s="149">
        <f>ROUND(I246*H246,2)</f>
        <v>0</v>
      </c>
      <c r="BL246" s="13" t="s">
        <v>213</v>
      </c>
      <c r="BM246" s="148" t="s">
        <v>825</v>
      </c>
    </row>
    <row r="247" spans="2:65" s="1" customFormat="1" ht="24.2" customHeight="1" x14ac:dyDescent="0.2">
      <c r="B247" s="135"/>
      <c r="C247" s="150" t="s">
        <v>568</v>
      </c>
      <c r="D247" s="150" t="s">
        <v>197</v>
      </c>
      <c r="E247" s="151" t="s">
        <v>591</v>
      </c>
      <c r="F247" s="152" t="s">
        <v>592</v>
      </c>
      <c r="G247" s="153" t="s">
        <v>274</v>
      </c>
      <c r="H247" s="154">
        <v>1</v>
      </c>
      <c r="I247" s="155"/>
      <c r="J247" s="156">
        <f>ROUND(I247*H247,2)</f>
        <v>0</v>
      </c>
      <c r="K247" s="157"/>
      <c r="L247" s="158"/>
      <c r="M247" s="159" t="s">
        <v>1</v>
      </c>
      <c r="N247" s="160" t="s">
        <v>37</v>
      </c>
      <c r="P247" s="146">
        <f>O247*H247</f>
        <v>0</v>
      </c>
      <c r="Q247" s="146">
        <v>2.5000000000000001E-2</v>
      </c>
      <c r="R247" s="146">
        <f>Q247*H247</f>
        <v>2.5000000000000001E-2</v>
      </c>
      <c r="S247" s="146">
        <v>0</v>
      </c>
      <c r="T247" s="147">
        <f>S247*H247</f>
        <v>0</v>
      </c>
      <c r="AR247" s="148" t="s">
        <v>280</v>
      </c>
      <c r="AT247" s="148" t="s">
        <v>197</v>
      </c>
      <c r="AU247" s="148" t="s">
        <v>155</v>
      </c>
      <c r="AY247" s="13" t="s">
        <v>147</v>
      </c>
      <c r="BE247" s="149">
        <f>IF(N247="základná",J247,0)</f>
        <v>0</v>
      </c>
      <c r="BF247" s="149">
        <f>IF(N247="znížená",J247,0)</f>
        <v>0</v>
      </c>
      <c r="BG247" s="149">
        <f>IF(N247="zákl. prenesená",J247,0)</f>
        <v>0</v>
      </c>
      <c r="BH247" s="149">
        <f>IF(N247="zníž. prenesená",J247,0)</f>
        <v>0</v>
      </c>
      <c r="BI247" s="149">
        <f>IF(N247="nulová",J247,0)</f>
        <v>0</v>
      </c>
      <c r="BJ247" s="13" t="s">
        <v>155</v>
      </c>
      <c r="BK247" s="149">
        <f>ROUND(I247*H247,2)</f>
        <v>0</v>
      </c>
      <c r="BL247" s="13" t="s">
        <v>213</v>
      </c>
      <c r="BM247" s="148" t="s">
        <v>826</v>
      </c>
    </row>
    <row r="248" spans="2:65" s="11" customFormat="1" ht="22.9" customHeight="1" x14ac:dyDescent="0.2">
      <c r="B248" s="123"/>
      <c r="D248" s="124" t="s">
        <v>70</v>
      </c>
      <c r="E248" s="133" t="s">
        <v>594</v>
      </c>
      <c r="F248" s="133" t="s">
        <v>595</v>
      </c>
      <c r="I248" s="126"/>
      <c r="J248" s="134">
        <f>BK248</f>
        <v>0</v>
      </c>
      <c r="L248" s="123"/>
      <c r="M248" s="128"/>
      <c r="P248" s="129">
        <f>SUM(P249:P258)</f>
        <v>0</v>
      </c>
      <c r="R248" s="129">
        <f>SUM(R249:R258)</f>
        <v>0.40988909000000001</v>
      </c>
      <c r="T248" s="130">
        <f>SUM(T249:T258)</f>
        <v>0</v>
      </c>
      <c r="AR248" s="124" t="s">
        <v>155</v>
      </c>
      <c r="AT248" s="131" t="s">
        <v>70</v>
      </c>
      <c r="AU248" s="131" t="s">
        <v>79</v>
      </c>
      <c r="AY248" s="124" t="s">
        <v>147</v>
      </c>
      <c r="BK248" s="132">
        <f>SUM(BK249:BK258)</f>
        <v>0</v>
      </c>
    </row>
    <row r="249" spans="2:65" s="1" customFormat="1" ht="33" customHeight="1" x14ac:dyDescent="0.2">
      <c r="B249" s="135"/>
      <c r="C249" s="136" t="s">
        <v>572</v>
      </c>
      <c r="D249" s="136" t="s">
        <v>150</v>
      </c>
      <c r="E249" s="137" t="s">
        <v>597</v>
      </c>
      <c r="F249" s="138" t="s">
        <v>598</v>
      </c>
      <c r="G249" s="139" t="s">
        <v>153</v>
      </c>
      <c r="H249" s="140">
        <v>9.3770000000000007</v>
      </c>
      <c r="I249" s="141"/>
      <c r="J249" s="142">
        <f t="shared" ref="J249:J258" si="50">ROUND(I249*H249,2)</f>
        <v>0</v>
      </c>
      <c r="K249" s="143"/>
      <c r="L249" s="28"/>
      <c r="M249" s="144" t="s">
        <v>1</v>
      </c>
      <c r="N249" s="145" t="s">
        <v>37</v>
      </c>
      <c r="P249" s="146">
        <f t="shared" ref="P249:P258" si="51">O249*H249</f>
        <v>0</v>
      </c>
      <c r="Q249" s="146">
        <v>5.5500000000000002E-3</v>
      </c>
      <c r="R249" s="146">
        <f t="shared" ref="R249:R258" si="52">Q249*H249</f>
        <v>5.2042350000000008E-2</v>
      </c>
      <c r="S249" s="146">
        <v>0</v>
      </c>
      <c r="T249" s="147">
        <f t="shared" ref="T249:T258" si="53">S249*H249</f>
        <v>0</v>
      </c>
      <c r="AR249" s="148" t="s">
        <v>213</v>
      </c>
      <c r="AT249" s="148" t="s">
        <v>150</v>
      </c>
      <c r="AU249" s="148" t="s">
        <v>155</v>
      </c>
      <c r="AY249" s="13" t="s">
        <v>147</v>
      </c>
      <c r="BE249" s="149">
        <f t="shared" ref="BE249:BE258" si="54">IF(N249="základná",J249,0)</f>
        <v>0</v>
      </c>
      <c r="BF249" s="149">
        <f t="shared" ref="BF249:BF258" si="55">IF(N249="znížená",J249,0)</f>
        <v>0</v>
      </c>
      <c r="BG249" s="149">
        <f t="shared" ref="BG249:BG258" si="56">IF(N249="zákl. prenesená",J249,0)</f>
        <v>0</v>
      </c>
      <c r="BH249" s="149">
        <f t="shared" ref="BH249:BH258" si="57">IF(N249="zníž. prenesená",J249,0)</f>
        <v>0</v>
      </c>
      <c r="BI249" s="149">
        <f t="shared" ref="BI249:BI258" si="58">IF(N249="nulová",J249,0)</f>
        <v>0</v>
      </c>
      <c r="BJ249" s="13" t="s">
        <v>155</v>
      </c>
      <c r="BK249" s="149">
        <f t="shared" ref="BK249:BK258" si="59">ROUND(I249*H249,2)</f>
        <v>0</v>
      </c>
      <c r="BL249" s="13" t="s">
        <v>213</v>
      </c>
      <c r="BM249" s="148" t="s">
        <v>827</v>
      </c>
    </row>
    <row r="250" spans="2:65" s="1" customFormat="1" ht="24.2" customHeight="1" x14ac:dyDescent="0.2">
      <c r="B250" s="135"/>
      <c r="C250" s="150" t="s">
        <v>576</v>
      </c>
      <c r="D250" s="150" t="s">
        <v>197</v>
      </c>
      <c r="E250" s="151" t="s">
        <v>601</v>
      </c>
      <c r="F250" s="152" t="s">
        <v>602</v>
      </c>
      <c r="G250" s="153" t="s">
        <v>153</v>
      </c>
      <c r="H250" s="154">
        <v>10.127000000000001</v>
      </c>
      <c r="I250" s="155"/>
      <c r="J250" s="156">
        <f t="shared" si="50"/>
        <v>0</v>
      </c>
      <c r="K250" s="157"/>
      <c r="L250" s="158"/>
      <c r="M250" s="159" t="s">
        <v>1</v>
      </c>
      <c r="N250" s="160" t="s">
        <v>37</v>
      </c>
      <c r="P250" s="146">
        <f t="shared" si="51"/>
        <v>0</v>
      </c>
      <c r="Q250" s="146">
        <v>2.315E-2</v>
      </c>
      <c r="R250" s="146">
        <f t="shared" si="52"/>
        <v>0.23444005000000001</v>
      </c>
      <c r="S250" s="146">
        <v>0</v>
      </c>
      <c r="T250" s="147">
        <f t="shared" si="53"/>
        <v>0</v>
      </c>
      <c r="AR250" s="148" t="s">
        <v>280</v>
      </c>
      <c r="AT250" s="148" t="s">
        <v>197</v>
      </c>
      <c r="AU250" s="148" t="s">
        <v>155</v>
      </c>
      <c r="AY250" s="13" t="s">
        <v>147</v>
      </c>
      <c r="BE250" s="149">
        <f t="shared" si="54"/>
        <v>0</v>
      </c>
      <c r="BF250" s="149">
        <f t="shared" si="55"/>
        <v>0</v>
      </c>
      <c r="BG250" s="149">
        <f t="shared" si="56"/>
        <v>0</v>
      </c>
      <c r="BH250" s="149">
        <f t="shared" si="57"/>
        <v>0</v>
      </c>
      <c r="BI250" s="149">
        <f t="shared" si="58"/>
        <v>0</v>
      </c>
      <c r="BJ250" s="13" t="s">
        <v>155</v>
      </c>
      <c r="BK250" s="149">
        <f t="shared" si="59"/>
        <v>0</v>
      </c>
      <c r="BL250" s="13" t="s">
        <v>213</v>
      </c>
      <c r="BM250" s="148" t="s">
        <v>828</v>
      </c>
    </row>
    <row r="251" spans="2:65" s="1" customFormat="1" ht="16.5" customHeight="1" x14ac:dyDescent="0.2">
      <c r="B251" s="135"/>
      <c r="C251" s="136" t="s">
        <v>582</v>
      </c>
      <c r="D251" s="136" t="s">
        <v>150</v>
      </c>
      <c r="E251" s="137" t="s">
        <v>609</v>
      </c>
      <c r="F251" s="138" t="s">
        <v>610</v>
      </c>
      <c r="G251" s="139" t="s">
        <v>153</v>
      </c>
      <c r="H251" s="140">
        <v>9.3770000000000007</v>
      </c>
      <c r="I251" s="141"/>
      <c r="J251" s="142">
        <f t="shared" si="50"/>
        <v>0</v>
      </c>
      <c r="K251" s="143"/>
      <c r="L251" s="28"/>
      <c r="M251" s="144" t="s">
        <v>1</v>
      </c>
      <c r="N251" s="145" t="s">
        <v>37</v>
      </c>
      <c r="P251" s="146">
        <f t="shared" si="51"/>
        <v>0</v>
      </c>
      <c r="Q251" s="146">
        <v>0</v>
      </c>
      <c r="R251" s="146">
        <f t="shared" si="52"/>
        <v>0</v>
      </c>
      <c r="S251" s="146">
        <v>0</v>
      </c>
      <c r="T251" s="147">
        <f t="shared" si="53"/>
        <v>0</v>
      </c>
      <c r="AR251" s="148" t="s">
        <v>213</v>
      </c>
      <c r="AT251" s="148" t="s">
        <v>150</v>
      </c>
      <c r="AU251" s="148" t="s">
        <v>155</v>
      </c>
      <c r="AY251" s="13" t="s">
        <v>147</v>
      </c>
      <c r="BE251" s="149">
        <f t="shared" si="54"/>
        <v>0</v>
      </c>
      <c r="BF251" s="149">
        <f t="shared" si="55"/>
        <v>0</v>
      </c>
      <c r="BG251" s="149">
        <f t="shared" si="56"/>
        <v>0</v>
      </c>
      <c r="BH251" s="149">
        <f t="shared" si="57"/>
        <v>0</v>
      </c>
      <c r="BI251" s="149">
        <f t="shared" si="58"/>
        <v>0</v>
      </c>
      <c r="BJ251" s="13" t="s">
        <v>155</v>
      </c>
      <c r="BK251" s="149">
        <f t="shared" si="59"/>
        <v>0</v>
      </c>
      <c r="BL251" s="13" t="s">
        <v>213</v>
      </c>
      <c r="BM251" s="148" t="s">
        <v>829</v>
      </c>
    </row>
    <row r="252" spans="2:65" s="1" customFormat="1" ht="16.5" customHeight="1" x14ac:dyDescent="0.2">
      <c r="B252" s="135"/>
      <c r="C252" s="136" t="s">
        <v>586</v>
      </c>
      <c r="D252" s="136" t="s">
        <v>150</v>
      </c>
      <c r="E252" s="137" t="s">
        <v>613</v>
      </c>
      <c r="F252" s="138" t="s">
        <v>614</v>
      </c>
      <c r="G252" s="139" t="s">
        <v>153</v>
      </c>
      <c r="H252" s="140">
        <v>9.3770000000000007</v>
      </c>
      <c r="I252" s="141"/>
      <c r="J252" s="142">
        <f t="shared" si="50"/>
        <v>0</v>
      </c>
      <c r="K252" s="143"/>
      <c r="L252" s="28"/>
      <c r="M252" s="144" t="s">
        <v>1</v>
      </c>
      <c r="N252" s="145" t="s">
        <v>37</v>
      </c>
      <c r="P252" s="146">
        <f t="shared" si="51"/>
        <v>0</v>
      </c>
      <c r="Q252" s="146">
        <v>0</v>
      </c>
      <c r="R252" s="146">
        <f t="shared" si="52"/>
        <v>0</v>
      </c>
      <c r="S252" s="146">
        <v>0</v>
      </c>
      <c r="T252" s="147">
        <f t="shared" si="53"/>
        <v>0</v>
      </c>
      <c r="AR252" s="148" t="s">
        <v>213</v>
      </c>
      <c r="AT252" s="148" t="s">
        <v>150</v>
      </c>
      <c r="AU252" s="148" t="s">
        <v>155</v>
      </c>
      <c r="AY252" s="13" t="s">
        <v>147</v>
      </c>
      <c r="BE252" s="149">
        <f t="shared" si="54"/>
        <v>0</v>
      </c>
      <c r="BF252" s="149">
        <f t="shared" si="55"/>
        <v>0</v>
      </c>
      <c r="BG252" s="149">
        <f t="shared" si="56"/>
        <v>0</v>
      </c>
      <c r="BH252" s="149">
        <f t="shared" si="57"/>
        <v>0</v>
      </c>
      <c r="BI252" s="149">
        <f t="shared" si="58"/>
        <v>0</v>
      </c>
      <c r="BJ252" s="13" t="s">
        <v>155</v>
      </c>
      <c r="BK252" s="149">
        <f t="shared" si="59"/>
        <v>0</v>
      </c>
      <c r="BL252" s="13" t="s">
        <v>213</v>
      </c>
      <c r="BM252" s="148" t="s">
        <v>830</v>
      </c>
    </row>
    <row r="253" spans="2:65" s="1" customFormat="1" ht="24.2" customHeight="1" x14ac:dyDescent="0.2">
      <c r="B253" s="135"/>
      <c r="C253" s="136" t="s">
        <v>590</v>
      </c>
      <c r="D253" s="136" t="s">
        <v>150</v>
      </c>
      <c r="E253" s="137" t="s">
        <v>617</v>
      </c>
      <c r="F253" s="138" t="s">
        <v>618</v>
      </c>
      <c r="G253" s="139" t="s">
        <v>153</v>
      </c>
      <c r="H253" s="140">
        <v>2</v>
      </c>
      <c r="I253" s="141"/>
      <c r="J253" s="142">
        <f t="shared" si="50"/>
        <v>0</v>
      </c>
      <c r="K253" s="143"/>
      <c r="L253" s="28"/>
      <c r="M253" s="144" t="s">
        <v>1</v>
      </c>
      <c r="N253" s="145" t="s">
        <v>37</v>
      </c>
      <c r="P253" s="146">
        <f t="shared" si="51"/>
        <v>0</v>
      </c>
      <c r="Q253" s="146">
        <v>4.4999999999999997E-3</v>
      </c>
      <c r="R253" s="146">
        <f t="shared" si="52"/>
        <v>8.9999999999999993E-3</v>
      </c>
      <c r="S253" s="146">
        <v>0</v>
      </c>
      <c r="T253" s="147">
        <f t="shared" si="53"/>
        <v>0</v>
      </c>
      <c r="AR253" s="148" t="s">
        <v>213</v>
      </c>
      <c r="AT253" s="148" t="s">
        <v>150</v>
      </c>
      <c r="AU253" s="148" t="s">
        <v>155</v>
      </c>
      <c r="AY253" s="13" t="s">
        <v>147</v>
      </c>
      <c r="BE253" s="149">
        <f t="shared" si="54"/>
        <v>0</v>
      </c>
      <c r="BF253" s="149">
        <f t="shared" si="55"/>
        <v>0</v>
      </c>
      <c r="BG253" s="149">
        <f t="shared" si="56"/>
        <v>0</v>
      </c>
      <c r="BH253" s="149">
        <f t="shared" si="57"/>
        <v>0</v>
      </c>
      <c r="BI253" s="149">
        <f t="shared" si="58"/>
        <v>0</v>
      </c>
      <c r="BJ253" s="13" t="s">
        <v>155</v>
      </c>
      <c r="BK253" s="149">
        <f t="shared" si="59"/>
        <v>0</v>
      </c>
      <c r="BL253" s="13" t="s">
        <v>213</v>
      </c>
      <c r="BM253" s="148" t="s">
        <v>831</v>
      </c>
    </row>
    <row r="254" spans="2:65" s="1" customFormat="1" ht="24.2" customHeight="1" x14ac:dyDescent="0.2">
      <c r="B254" s="135"/>
      <c r="C254" s="136" t="s">
        <v>596</v>
      </c>
      <c r="D254" s="136" t="s">
        <v>150</v>
      </c>
      <c r="E254" s="137" t="s">
        <v>621</v>
      </c>
      <c r="F254" s="138" t="s">
        <v>622</v>
      </c>
      <c r="G254" s="139" t="s">
        <v>153</v>
      </c>
      <c r="H254" s="140">
        <v>9.3770000000000007</v>
      </c>
      <c r="I254" s="141"/>
      <c r="J254" s="142">
        <f t="shared" si="50"/>
        <v>0</v>
      </c>
      <c r="K254" s="143"/>
      <c r="L254" s="28"/>
      <c r="M254" s="144" t="s">
        <v>1</v>
      </c>
      <c r="N254" s="145" t="s">
        <v>37</v>
      </c>
      <c r="P254" s="146">
        <f t="shared" si="51"/>
        <v>0</v>
      </c>
      <c r="Q254" s="146">
        <v>4.4999999999999997E-3</v>
      </c>
      <c r="R254" s="146">
        <f t="shared" si="52"/>
        <v>4.2196499999999998E-2</v>
      </c>
      <c r="S254" s="146">
        <v>0</v>
      </c>
      <c r="T254" s="147">
        <f t="shared" si="53"/>
        <v>0</v>
      </c>
      <c r="AR254" s="148" t="s">
        <v>213</v>
      </c>
      <c r="AT254" s="148" t="s">
        <v>150</v>
      </c>
      <c r="AU254" s="148" t="s">
        <v>155</v>
      </c>
      <c r="AY254" s="13" t="s">
        <v>147</v>
      </c>
      <c r="BE254" s="149">
        <f t="shared" si="54"/>
        <v>0</v>
      </c>
      <c r="BF254" s="149">
        <f t="shared" si="55"/>
        <v>0</v>
      </c>
      <c r="BG254" s="149">
        <f t="shared" si="56"/>
        <v>0</v>
      </c>
      <c r="BH254" s="149">
        <f t="shared" si="57"/>
        <v>0</v>
      </c>
      <c r="BI254" s="149">
        <f t="shared" si="58"/>
        <v>0</v>
      </c>
      <c r="BJ254" s="13" t="s">
        <v>155</v>
      </c>
      <c r="BK254" s="149">
        <f t="shared" si="59"/>
        <v>0</v>
      </c>
      <c r="BL254" s="13" t="s">
        <v>213</v>
      </c>
      <c r="BM254" s="148" t="s">
        <v>832</v>
      </c>
    </row>
    <row r="255" spans="2:65" s="1" customFormat="1" ht="24.2" customHeight="1" x14ac:dyDescent="0.2">
      <c r="B255" s="135"/>
      <c r="C255" s="136" t="s">
        <v>600</v>
      </c>
      <c r="D255" s="136" t="s">
        <v>150</v>
      </c>
      <c r="E255" s="137" t="s">
        <v>625</v>
      </c>
      <c r="F255" s="138" t="s">
        <v>626</v>
      </c>
      <c r="G255" s="139" t="s">
        <v>153</v>
      </c>
      <c r="H255" s="140">
        <v>7.4470000000000001</v>
      </c>
      <c r="I255" s="141"/>
      <c r="J255" s="142">
        <f t="shared" si="50"/>
        <v>0</v>
      </c>
      <c r="K255" s="143"/>
      <c r="L255" s="28"/>
      <c r="M255" s="144" t="s">
        <v>1</v>
      </c>
      <c r="N255" s="145" t="s">
        <v>37</v>
      </c>
      <c r="P255" s="146">
        <f t="shared" si="51"/>
        <v>0</v>
      </c>
      <c r="Q255" s="146">
        <v>8.6700000000000006E-3</v>
      </c>
      <c r="R255" s="146">
        <f t="shared" si="52"/>
        <v>6.4565490000000003E-2</v>
      </c>
      <c r="S255" s="146">
        <v>0</v>
      </c>
      <c r="T255" s="147">
        <f t="shared" si="53"/>
        <v>0</v>
      </c>
      <c r="AR255" s="148" t="s">
        <v>213</v>
      </c>
      <c r="AT255" s="148" t="s">
        <v>150</v>
      </c>
      <c r="AU255" s="148" t="s">
        <v>155</v>
      </c>
      <c r="AY255" s="13" t="s">
        <v>147</v>
      </c>
      <c r="BE255" s="149">
        <f t="shared" si="54"/>
        <v>0</v>
      </c>
      <c r="BF255" s="149">
        <f t="shared" si="55"/>
        <v>0</v>
      </c>
      <c r="BG255" s="149">
        <f t="shared" si="56"/>
        <v>0</v>
      </c>
      <c r="BH255" s="149">
        <f t="shared" si="57"/>
        <v>0</v>
      </c>
      <c r="BI255" s="149">
        <f t="shared" si="58"/>
        <v>0</v>
      </c>
      <c r="BJ255" s="13" t="s">
        <v>155</v>
      </c>
      <c r="BK255" s="149">
        <f t="shared" si="59"/>
        <v>0</v>
      </c>
      <c r="BL255" s="13" t="s">
        <v>213</v>
      </c>
      <c r="BM255" s="148" t="s">
        <v>833</v>
      </c>
    </row>
    <row r="256" spans="2:65" s="1" customFormat="1" ht="16.5" customHeight="1" x14ac:dyDescent="0.2">
      <c r="B256" s="135"/>
      <c r="C256" s="136" t="s">
        <v>604</v>
      </c>
      <c r="D256" s="136" t="s">
        <v>150</v>
      </c>
      <c r="E256" s="137" t="s">
        <v>629</v>
      </c>
      <c r="F256" s="138" t="s">
        <v>630</v>
      </c>
      <c r="G256" s="139" t="s">
        <v>186</v>
      </c>
      <c r="H256" s="140">
        <v>37.51</v>
      </c>
      <c r="I256" s="141"/>
      <c r="J256" s="142">
        <f t="shared" si="50"/>
        <v>0</v>
      </c>
      <c r="K256" s="143"/>
      <c r="L256" s="28"/>
      <c r="M256" s="144" t="s">
        <v>1</v>
      </c>
      <c r="N256" s="145" t="s">
        <v>37</v>
      </c>
      <c r="P256" s="146">
        <f t="shared" si="51"/>
        <v>0</v>
      </c>
      <c r="Q256" s="146">
        <v>1.2999999999999999E-4</v>
      </c>
      <c r="R256" s="146">
        <f t="shared" si="52"/>
        <v>4.8762999999999992E-3</v>
      </c>
      <c r="S256" s="146">
        <v>0</v>
      </c>
      <c r="T256" s="147">
        <f t="shared" si="53"/>
        <v>0</v>
      </c>
      <c r="AR256" s="148" t="s">
        <v>213</v>
      </c>
      <c r="AT256" s="148" t="s">
        <v>150</v>
      </c>
      <c r="AU256" s="148" t="s">
        <v>155</v>
      </c>
      <c r="AY256" s="13" t="s">
        <v>147</v>
      </c>
      <c r="BE256" s="149">
        <f t="shared" si="54"/>
        <v>0</v>
      </c>
      <c r="BF256" s="149">
        <f t="shared" si="55"/>
        <v>0</v>
      </c>
      <c r="BG256" s="149">
        <f t="shared" si="56"/>
        <v>0</v>
      </c>
      <c r="BH256" s="149">
        <f t="shared" si="57"/>
        <v>0</v>
      </c>
      <c r="BI256" s="149">
        <f t="shared" si="58"/>
        <v>0</v>
      </c>
      <c r="BJ256" s="13" t="s">
        <v>155</v>
      </c>
      <c r="BK256" s="149">
        <f t="shared" si="59"/>
        <v>0</v>
      </c>
      <c r="BL256" s="13" t="s">
        <v>213</v>
      </c>
      <c r="BM256" s="148" t="s">
        <v>834</v>
      </c>
    </row>
    <row r="257" spans="2:65" s="1" customFormat="1" ht="16.5" customHeight="1" x14ac:dyDescent="0.2">
      <c r="B257" s="135"/>
      <c r="C257" s="136" t="s">
        <v>608</v>
      </c>
      <c r="D257" s="136" t="s">
        <v>150</v>
      </c>
      <c r="E257" s="137" t="s">
        <v>633</v>
      </c>
      <c r="F257" s="138" t="s">
        <v>634</v>
      </c>
      <c r="G257" s="139" t="s">
        <v>186</v>
      </c>
      <c r="H257" s="140">
        <v>34.604999999999997</v>
      </c>
      <c r="I257" s="141"/>
      <c r="J257" s="142">
        <f t="shared" si="50"/>
        <v>0</v>
      </c>
      <c r="K257" s="143"/>
      <c r="L257" s="28"/>
      <c r="M257" s="144" t="s">
        <v>1</v>
      </c>
      <c r="N257" s="145" t="s">
        <v>37</v>
      </c>
      <c r="P257" s="146">
        <f t="shared" si="51"/>
        <v>0</v>
      </c>
      <c r="Q257" s="146">
        <v>8.0000000000000007E-5</v>
      </c>
      <c r="R257" s="146">
        <f t="shared" si="52"/>
        <v>2.7683999999999999E-3</v>
      </c>
      <c r="S257" s="146">
        <v>0</v>
      </c>
      <c r="T257" s="147">
        <f t="shared" si="53"/>
        <v>0</v>
      </c>
      <c r="AR257" s="148" t="s">
        <v>213</v>
      </c>
      <c r="AT257" s="148" t="s">
        <v>150</v>
      </c>
      <c r="AU257" s="148" t="s">
        <v>155</v>
      </c>
      <c r="AY257" s="13" t="s">
        <v>147</v>
      </c>
      <c r="BE257" s="149">
        <f t="shared" si="54"/>
        <v>0</v>
      </c>
      <c r="BF257" s="149">
        <f t="shared" si="55"/>
        <v>0</v>
      </c>
      <c r="BG257" s="149">
        <f t="shared" si="56"/>
        <v>0</v>
      </c>
      <c r="BH257" s="149">
        <f t="shared" si="57"/>
        <v>0</v>
      </c>
      <c r="BI257" s="149">
        <f t="shared" si="58"/>
        <v>0</v>
      </c>
      <c r="BJ257" s="13" t="s">
        <v>155</v>
      </c>
      <c r="BK257" s="149">
        <f t="shared" si="59"/>
        <v>0</v>
      </c>
      <c r="BL257" s="13" t="s">
        <v>213</v>
      </c>
      <c r="BM257" s="148" t="s">
        <v>835</v>
      </c>
    </row>
    <row r="258" spans="2:65" s="1" customFormat="1" ht="24.2" customHeight="1" x14ac:dyDescent="0.2">
      <c r="B258" s="135"/>
      <c r="C258" s="136" t="s">
        <v>612</v>
      </c>
      <c r="D258" s="136" t="s">
        <v>150</v>
      </c>
      <c r="E258" s="137" t="s">
        <v>637</v>
      </c>
      <c r="F258" s="138" t="s">
        <v>638</v>
      </c>
      <c r="G258" s="139" t="s">
        <v>420</v>
      </c>
      <c r="H258" s="161"/>
      <c r="I258" s="141"/>
      <c r="J258" s="142">
        <f t="shared" si="50"/>
        <v>0</v>
      </c>
      <c r="K258" s="143"/>
      <c r="L258" s="28"/>
      <c r="M258" s="144" t="s">
        <v>1</v>
      </c>
      <c r="N258" s="145" t="s">
        <v>37</v>
      </c>
      <c r="P258" s="146">
        <f t="shared" si="51"/>
        <v>0</v>
      </c>
      <c r="Q258" s="146">
        <v>0</v>
      </c>
      <c r="R258" s="146">
        <f t="shared" si="52"/>
        <v>0</v>
      </c>
      <c r="S258" s="146">
        <v>0</v>
      </c>
      <c r="T258" s="147">
        <f t="shared" si="53"/>
        <v>0</v>
      </c>
      <c r="AR258" s="148" t="s">
        <v>213</v>
      </c>
      <c r="AT258" s="148" t="s">
        <v>150</v>
      </c>
      <c r="AU258" s="148" t="s">
        <v>155</v>
      </c>
      <c r="AY258" s="13" t="s">
        <v>147</v>
      </c>
      <c r="BE258" s="149">
        <f t="shared" si="54"/>
        <v>0</v>
      </c>
      <c r="BF258" s="149">
        <f t="shared" si="55"/>
        <v>0</v>
      </c>
      <c r="BG258" s="149">
        <f t="shared" si="56"/>
        <v>0</v>
      </c>
      <c r="BH258" s="149">
        <f t="shared" si="57"/>
        <v>0</v>
      </c>
      <c r="BI258" s="149">
        <f t="shared" si="58"/>
        <v>0</v>
      </c>
      <c r="BJ258" s="13" t="s">
        <v>155</v>
      </c>
      <c r="BK258" s="149">
        <f t="shared" si="59"/>
        <v>0</v>
      </c>
      <c r="BL258" s="13" t="s">
        <v>213</v>
      </c>
      <c r="BM258" s="148" t="s">
        <v>836</v>
      </c>
    </row>
    <row r="259" spans="2:65" s="11" customFormat="1" ht="22.9" customHeight="1" x14ac:dyDescent="0.2">
      <c r="B259" s="123"/>
      <c r="D259" s="124" t="s">
        <v>70</v>
      </c>
      <c r="E259" s="133" t="s">
        <v>640</v>
      </c>
      <c r="F259" s="133" t="s">
        <v>641</v>
      </c>
      <c r="I259" s="126"/>
      <c r="J259" s="134">
        <f>BK259</f>
        <v>0</v>
      </c>
      <c r="L259" s="123"/>
      <c r="M259" s="128"/>
      <c r="P259" s="129">
        <f>SUM(P260:P267)</f>
        <v>0</v>
      </c>
      <c r="R259" s="129">
        <f>SUM(R260:R267)</f>
        <v>0.56242259999999999</v>
      </c>
      <c r="T259" s="130">
        <f>SUM(T260:T267)</f>
        <v>0</v>
      </c>
      <c r="AR259" s="124" t="s">
        <v>155</v>
      </c>
      <c r="AT259" s="131" t="s">
        <v>70</v>
      </c>
      <c r="AU259" s="131" t="s">
        <v>79</v>
      </c>
      <c r="AY259" s="124" t="s">
        <v>147</v>
      </c>
      <c r="BK259" s="132">
        <f>SUM(BK260:BK267)</f>
        <v>0</v>
      </c>
    </row>
    <row r="260" spans="2:65" s="1" customFormat="1" ht="33" customHeight="1" x14ac:dyDescent="0.2">
      <c r="B260" s="135"/>
      <c r="C260" s="136" t="s">
        <v>616</v>
      </c>
      <c r="D260" s="136" t="s">
        <v>150</v>
      </c>
      <c r="E260" s="137" t="s">
        <v>643</v>
      </c>
      <c r="F260" s="138" t="s">
        <v>644</v>
      </c>
      <c r="G260" s="139" t="s">
        <v>153</v>
      </c>
      <c r="H260" s="140">
        <v>25.07</v>
      </c>
      <c r="I260" s="141"/>
      <c r="J260" s="142">
        <f t="shared" ref="J260:J267" si="60">ROUND(I260*H260,2)</f>
        <v>0</v>
      </c>
      <c r="K260" s="143"/>
      <c r="L260" s="28"/>
      <c r="M260" s="144" t="s">
        <v>1</v>
      </c>
      <c r="N260" s="145" t="s">
        <v>37</v>
      </c>
      <c r="P260" s="146">
        <f t="shared" ref="P260:P267" si="61">O260*H260</f>
        <v>0</v>
      </c>
      <c r="Q260" s="146">
        <v>2.65E-3</v>
      </c>
      <c r="R260" s="146">
        <f t="shared" ref="R260:R267" si="62">Q260*H260</f>
        <v>6.6435499999999995E-2</v>
      </c>
      <c r="S260" s="146">
        <v>0</v>
      </c>
      <c r="T260" s="147">
        <f t="shared" ref="T260:T267" si="63">S260*H260</f>
        <v>0</v>
      </c>
      <c r="AR260" s="148" t="s">
        <v>213</v>
      </c>
      <c r="AT260" s="148" t="s">
        <v>150</v>
      </c>
      <c r="AU260" s="148" t="s">
        <v>155</v>
      </c>
      <c r="AY260" s="13" t="s">
        <v>147</v>
      </c>
      <c r="BE260" s="149">
        <f t="shared" ref="BE260:BE267" si="64">IF(N260="základná",J260,0)</f>
        <v>0</v>
      </c>
      <c r="BF260" s="149">
        <f t="shared" ref="BF260:BF267" si="65">IF(N260="znížená",J260,0)</f>
        <v>0</v>
      </c>
      <c r="BG260" s="149">
        <f t="shared" ref="BG260:BG267" si="66">IF(N260="zákl. prenesená",J260,0)</f>
        <v>0</v>
      </c>
      <c r="BH260" s="149">
        <f t="shared" ref="BH260:BH267" si="67">IF(N260="zníž. prenesená",J260,0)</f>
        <v>0</v>
      </c>
      <c r="BI260" s="149">
        <f t="shared" ref="BI260:BI267" si="68">IF(N260="nulová",J260,0)</f>
        <v>0</v>
      </c>
      <c r="BJ260" s="13" t="s">
        <v>155</v>
      </c>
      <c r="BK260" s="149">
        <f t="shared" ref="BK260:BK267" si="69">ROUND(I260*H260,2)</f>
        <v>0</v>
      </c>
      <c r="BL260" s="13" t="s">
        <v>213</v>
      </c>
      <c r="BM260" s="148" t="s">
        <v>837</v>
      </c>
    </row>
    <row r="261" spans="2:65" s="1" customFormat="1" ht="16.5" customHeight="1" x14ac:dyDescent="0.2">
      <c r="B261" s="135"/>
      <c r="C261" s="150" t="s">
        <v>620</v>
      </c>
      <c r="D261" s="150" t="s">
        <v>197</v>
      </c>
      <c r="E261" s="151" t="s">
        <v>647</v>
      </c>
      <c r="F261" s="152" t="s">
        <v>648</v>
      </c>
      <c r="G261" s="153" t="s">
        <v>153</v>
      </c>
      <c r="H261" s="154">
        <v>26.574000000000002</v>
      </c>
      <c r="I261" s="155"/>
      <c r="J261" s="156">
        <f t="shared" si="60"/>
        <v>0</v>
      </c>
      <c r="K261" s="157"/>
      <c r="L261" s="158"/>
      <c r="M261" s="159" t="s">
        <v>1</v>
      </c>
      <c r="N261" s="160" t="s">
        <v>37</v>
      </c>
      <c r="P261" s="146">
        <f t="shared" si="61"/>
        <v>0</v>
      </c>
      <c r="Q261" s="146">
        <v>1.8519999999999998E-2</v>
      </c>
      <c r="R261" s="146">
        <f t="shared" si="62"/>
        <v>0.49215048</v>
      </c>
      <c r="S261" s="146">
        <v>0</v>
      </c>
      <c r="T261" s="147">
        <f t="shared" si="63"/>
        <v>0</v>
      </c>
      <c r="AR261" s="148" t="s">
        <v>280</v>
      </c>
      <c r="AT261" s="148" t="s">
        <v>197</v>
      </c>
      <c r="AU261" s="148" t="s">
        <v>155</v>
      </c>
      <c r="AY261" s="13" t="s">
        <v>147</v>
      </c>
      <c r="BE261" s="149">
        <f t="shared" si="64"/>
        <v>0</v>
      </c>
      <c r="BF261" s="149">
        <f t="shared" si="65"/>
        <v>0</v>
      </c>
      <c r="BG261" s="149">
        <f t="shared" si="66"/>
        <v>0</v>
      </c>
      <c r="BH261" s="149">
        <f t="shared" si="67"/>
        <v>0</v>
      </c>
      <c r="BI261" s="149">
        <f t="shared" si="68"/>
        <v>0</v>
      </c>
      <c r="BJ261" s="13" t="s">
        <v>155</v>
      </c>
      <c r="BK261" s="149">
        <f t="shared" si="69"/>
        <v>0</v>
      </c>
      <c r="BL261" s="13" t="s">
        <v>213</v>
      </c>
      <c r="BM261" s="148" t="s">
        <v>838</v>
      </c>
    </row>
    <row r="262" spans="2:65" s="1" customFormat="1" ht="24.2" customHeight="1" x14ac:dyDescent="0.2">
      <c r="B262" s="135"/>
      <c r="C262" s="136" t="s">
        <v>624</v>
      </c>
      <c r="D262" s="136" t="s">
        <v>150</v>
      </c>
      <c r="E262" s="137" t="s">
        <v>839</v>
      </c>
      <c r="F262" s="138" t="s">
        <v>840</v>
      </c>
      <c r="G262" s="139" t="s">
        <v>186</v>
      </c>
      <c r="H262" s="140">
        <v>4.2</v>
      </c>
      <c r="I262" s="141"/>
      <c r="J262" s="142">
        <f t="shared" si="60"/>
        <v>0</v>
      </c>
      <c r="K262" s="143"/>
      <c r="L262" s="28"/>
      <c r="M262" s="144" t="s">
        <v>1</v>
      </c>
      <c r="N262" s="145" t="s">
        <v>37</v>
      </c>
      <c r="P262" s="146">
        <f t="shared" si="61"/>
        <v>0</v>
      </c>
      <c r="Q262" s="146">
        <v>5.0000000000000001E-4</v>
      </c>
      <c r="R262" s="146">
        <f t="shared" si="62"/>
        <v>2.1000000000000003E-3</v>
      </c>
      <c r="S262" s="146">
        <v>0</v>
      </c>
      <c r="T262" s="147">
        <f t="shared" si="63"/>
        <v>0</v>
      </c>
      <c r="AR262" s="148" t="s">
        <v>213</v>
      </c>
      <c r="AT262" s="148" t="s">
        <v>150</v>
      </c>
      <c r="AU262" s="148" t="s">
        <v>155</v>
      </c>
      <c r="AY262" s="13" t="s">
        <v>147</v>
      </c>
      <c r="BE262" s="149">
        <f t="shared" si="64"/>
        <v>0</v>
      </c>
      <c r="BF262" s="149">
        <f t="shared" si="65"/>
        <v>0</v>
      </c>
      <c r="BG262" s="149">
        <f t="shared" si="66"/>
        <v>0</v>
      </c>
      <c r="BH262" s="149">
        <f t="shared" si="67"/>
        <v>0</v>
      </c>
      <c r="BI262" s="149">
        <f t="shared" si="68"/>
        <v>0</v>
      </c>
      <c r="BJ262" s="13" t="s">
        <v>155</v>
      </c>
      <c r="BK262" s="149">
        <f t="shared" si="69"/>
        <v>0</v>
      </c>
      <c r="BL262" s="13" t="s">
        <v>213</v>
      </c>
      <c r="BM262" s="148" t="s">
        <v>841</v>
      </c>
    </row>
    <row r="263" spans="2:65" s="1" customFormat="1" ht="21.75" customHeight="1" x14ac:dyDescent="0.2">
      <c r="B263" s="135"/>
      <c r="C263" s="150" t="s">
        <v>628</v>
      </c>
      <c r="D263" s="150" t="s">
        <v>197</v>
      </c>
      <c r="E263" s="151" t="s">
        <v>842</v>
      </c>
      <c r="F263" s="152" t="s">
        <v>843</v>
      </c>
      <c r="G263" s="153" t="s">
        <v>186</v>
      </c>
      <c r="H263" s="154">
        <v>4.242</v>
      </c>
      <c r="I263" s="155"/>
      <c r="J263" s="156">
        <f t="shared" si="60"/>
        <v>0</v>
      </c>
      <c r="K263" s="157"/>
      <c r="L263" s="158"/>
      <c r="M263" s="159" t="s">
        <v>1</v>
      </c>
      <c r="N263" s="160" t="s">
        <v>37</v>
      </c>
      <c r="P263" s="146">
        <f t="shared" si="61"/>
        <v>0</v>
      </c>
      <c r="Q263" s="146">
        <v>1.1E-4</v>
      </c>
      <c r="R263" s="146">
        <f t="shared" si="62"/>
        <v>4.6662E-4</v>
      </c>
      <c r="S263" s="146">
        <v>0</v>
      </c>
      <c r="T263" s="147">
        <f t="shared" si="63"/>
        <v>0</v>
      </c>
      <c r="AR263" s="148" t="s">
        <v>280</v>
      </c>
      <c r="AT263" s="148" t="s">
        <v>197</v>
      </c>
      <c r="AU263" s="148" t="s">
        <v>155</v>
      </c>
      <c r="AY263" s="13" t="s">
        <v>147</v>
      </c>
      <c r="BE263" s="149">
        <f t="shared" si="64"/>
        <v>0</v>
      </c>
      <c r="BF263" s="149">
        <f t="shared" si="65"/>
        <v>0</v>
      </c>
      <c r="BG263" s="149">
        <f t="shared" si="66"/>
        <v>0</v>
      </c>
      <c r="BH263" s="149">
        <f t="shared" si="67"/>
        <v>0</v>
      </c>
      <c r="BI263" s="149">
        <f t="shared" si="68"/>
        <v>0</v>
      </c>
      <c r="BJ263" s="13" t="s">
        <v>155</v>
      </c>
      <c r="BK263" s="149">
        <f t="shared" si="69"/>
        <v>0</v>
      </c>
      <c r="BL263" s="13" t="s">
        <v>213</v>
      </c>
      <c r="BM263" s="148" t="s">
        <v>844</v>
      </c>
    </row>
    <row r="264" spans="2:65" s="1" customFormat="1" ht="24.2" customHeight="1" x14ac:dyDescent="0.2">
      <c r="B264" s="135"/>
      <c r="C264" s="136" t="s">
        <v>632</v>
      </c>
      <c r="D264" s="136" t="s">
        <v>150</v>
      </c>
      <c r="E264" s="137" t="s">
        <v>845</v>
      </c>
      <c r="F264" s="138" t="s">
        <v>846</v>
      </c>
      <c r="G264" s="139" t="s">
        <v>274</v>
      </c>
      <c r="H264" s="140">
        <v>1</v>
      </c>
      <c r="I264" s="141"/>
      <c r="J264" s="142">
        <f t="shared" si="60"/>
        <v>0</v>
      </c>
      <c r="K264" s="143"/>
      <c r="L264" s="28"/>
      <c r="M264" s="144" t="s">
        <v>1</v>
      </c>
      <c r="N264" s="145" t="s">
        <v>37</v>
      </c>
      <c r="P264" s="146">
        <f t="shared" si="61"/>
        <v>0</v>
      </c>
      <c r="Q264" s="146">
        <v>8.9999999999999998E-4</v>
      </c>
      <c r="R264" s="146">
        <f t="shared" si="62"/>
        <v>8.9999999999999998E-4</v>
      </c>
      <c r="S264" s="146">
        <v>0</v>
      </c>
      <c r="T264" s="147">
        <f t="shared" si="63"/>
        <v>0</v>
      </c>
      <c r="AR264" s="148" t="s">
        <v>213</v>
      </c>
      <c r="AT264" s="148" t="s">
        <v>150</v>
      </c>
      <c r="AU264" s="148" t="s">
        <v>155</v>
      </c>
      <c r="AY264" s="13" t="s">
        <v>147</v>
      </c>
      <c r="BE264" s="149">
        <f t="shared" si="64"/>
        <v>0</v>
      </c>
      <c r="BF264" s="149">
        <f t="shared" si="65"/>
        <v>0</v>
      </c>
      <c r="BG264" s="149">
        <f t="shared" si="66"/>
        <v>0</v>
      </c>
      <c r="BH264" s="149">
        <f t="shared" si="67"/>
        <v>0</v>
      </c>
      <c r="BI264" s="149">
        <f t="shared" si="68"/>
        <v>0</v>
      </c>
      <c r="BJ264" s="13" t="s">
        <v>155</v>
      </c>
      <c r="BK264" s="149">
        <f t="shared" si="69"/>
        <v>0</v>
      </c>
      <c r="BL264" s="13" t="s">
        <v>213</v>
      </c>
      <c r="BM264" s="148" t="s">
        <v>847</v>
      </c>
    </row>
    <row r="265" spans="2:65" s="1" customFormat="1" ht="21.75" customHeight="1" x14ac:dyDescent="0.2">
      <c r="B265" s="135"/>
      <c r="C265" s="150" t="s">
        <v>636</v>
      </c>
      <c r="D265" s="150" t="s">
        <v>197</v>
      </c>
      <c r="E265" s="151" t="s">
        <v>848</v>
      </c>
      <c r="F265" s="152" t="s">
        <v>849</v>
      </c>
      <c r="G265" s="153" t="s">
        <v>274</v>
      </c>
      <c r="H265" s="154">
        <v>1</v>
      </c>
      <c r="I265" s="155"/>
      <c r="J265" s="156">
        <f t="shared" si="60"/>
        <v>0</v>
      </c>
      <c r="K265" s="157"/>
      <c r="L265" s="158"/>
      <c r="M265" s="159" t="s">
        <v>1</v>
      </c>
      <c r="N265" s="160" t="s">
        <v>37</v>
      </c>
      <c r="P265" s="146">
        <f t="shared" si="61"/>
        <v>0</v>
      </c>
      <c r="Q265" s="146">
        <v>3.6999999999999999E-4</v>
      </c>
      <c r="R265" s="146">
        <f t="shared" si="62"/>
        <v>3.6999999999999999E-4</v>
      </c>
      <c r="S265" s="146">
        <v>0</v>
      </c>
      <c r="T265" s="147">
        <f t="shared" si="63"/>
        <v>0</v>
      </c>
      <c r="AR265" s="148" t="s">
        <v>280</v>
      </c>
      <c r="AT265" s="148" t="s">
        <v>197</v>
      </c>
      <c r="AU265" s="148" t="s">
        <v>155</v>
      </c>
      <c r="AY265" s="13" t="s">
        <v>147</v>
      </c>
      <c r="BE265" s="149">
        <f t="shared" si="64"/>
        <v>0</v>
      </c>
      <c r="BF265" s="149">
        <f t="shared" si="65"/>
        <v>0</v>
      </c>
      <c r="BG265" s="149">
        <f t="shared" si="66"/>
        <v>0</v>
      </c>
      <c r="BH265" s="149">
        <f t="shared" si="67"/>
        <v>0</v>
      </c>
      <c r="BI265" s="149">
        <f t="shared" si="68"/>
        <v>0</v>
      </c>
      <c r="BJ265" s="13" t="s">
        <v>155</v>
      </c>
      <c r="BK265" s="149">
        <f t="shared" si="69"/>
        <v>0</v>
      </c>
      <c r="BL265" s="13" t="s">
        <v>213</v>
      </c>
      <c r="BM265" s="148" t="s">
        <v>850</v>
      </c>
    </row>
    <row r="266" spans="2:65" s="1" customFormat="1" ht="24.2" customHeight="1" x14ac:dyDescent="0.2">
      <c r="B266" s="135"/>
      <c r="C266" s="136" t="s">
        <v>642</v>
      </c>
      <c r="D266" s="136" t="s">
        <v>150</v>
      </c>
      <c r="E266" s="137" t="s">
        <v>651</v>
      </c>
      <c r="F266" s="138" t="s">
        <v>652</v>
      </c>
      <c r="G266" s="139" t="s">
        <v>274</v>
      </c>
      <c r="H266" s="140">
        <v>9</v>
      </c>
      <c r="I266" s="141"/>
      <c r="J266" s="142">
        <f t="shared" si="60"/>
        <v>0</v>
      </c>
      <c r="K266" s="143"/>
      <c r="L266" s="28"/>
      <c r="M266" s="144" t="s">
        <v>1</v>
      </c>
      <c r="N266" s="145" t="s">
        <v>37</v>
      </c>
      <c r="P266" s="146">
        <f t="shared" si="61"/>
        <v>0</v>
      </c>
      <c r="Q266" s="146">
        <v>0</v>
      </c>
      <c r="R266" s="146">
        <f t="shared" si="62"/>
        <v>0</v>
      </c>
      <c r="S266" s="146">
        <v>0</v>
      </c>
      <c r="T266" s="147">
        <f t="shared" si="63"/>
        <v>0</v>
      </c>
      <c r="AR266" s="148" t="s">
        <v>213</v>
      </c>
      <c r="AT266" s="148" t="s">
        <v>150</v>
      </c>
      <c r="AU266" s="148" t="s">
        <v>155</v>
      </c>
      <c r="AY266" s="13" t="s">
        <v>147</v>
      </c>
      <c r="BE266" s="149">
        <f t="shared" si="64"/>
        <v>0</v>
      </c>
      <c r="BF266" s="149">
        <f t="shared" si="65"/>
        <v>0</v>
      </c>
      <c r="BG266" s="149">
        <f t="shared" si="66"/>
        <v>0</v>
      </c>
      <c r="BH266" s="149">
        <f t="shared" si="67"/>
        <v>0</v>
      </c>
      <c r="BI266" s="149">
        <f t="shared" si="68"/>
        <v>0</v>
      </c>
      <c r="BJ266" s="13" t="s">
        <v>155</v>
      </c>
      <c r="BK266" s="149">
        <f t="shared" si="69"/>
        <v>0</v>
      </c>
      <c r="BL266" s="13" t="s">
        <v>213</v>
      </c>
      <c r="BM266" s="148" t="s">
        <v>851</v>
      </c>
    </row>
    <row r="267" spans="2:65" s="1" customFormat="1" ht="24.2" customHeight="1" x14ac:dyDescent="0.2">
      <c r="B267" s="135"/>
      <c r="C267" s="136" t="s">
        <v>646</v>
      </c>
      <c r="D267" s="136" t="s">
        <v>150</v>
      </c>
      <c r="E267" s="137" t="s">
        <v>655</v>
      </c>
      <c r="F267" s="138" t="s">
        <v>656</v>
      </c>
      <c r="G267" s="139" t="s">
        <v>420</v>
      </c>
      <c r="H267" s="161"/>
      <c r="I267" s="141"/>
      <c r="J267" s="142">
        <f t="shared" si="60"/>
        <v>0</v>
      </c>
      <c r="K267" s="143"/>
      <c r="L267" s="28"/>
      <c r="M267" s="144" t="s">
        <v>1</v>
      </c>
      <c r="N267" s="145" t="s">
        <v>37</v>
      </c>
      <c r="P267" s="146">
        <f t="shared" si="61"/>
        <v>0</v>
      </c>
      <c r="Q267" s="146">
        <v>0</v>
      </c>
      <c r="R267" s="146">
        <f t="shared" si="62"/>
        <v>0</v>
      </c>
      <c r="S267" s="146">
        <v>0</v>
      </c>
      <c r="T267" s="147">
        <f t="shared" si="63"/>
        <v>0</v>
      </c>
      <c r="AR267" s="148" t="s">
        <v>213</v>
      </c>
      <c r="AT267" s="148" t="s">
        <v>150</v>
      </c>
      <c r="AU267" s="148" t="s">
        <v>155</v>
      </c>
      <c r="AY267" s="13" t="s">
        <v>147</v>
      </c>
      <c r="BE267" s="149">
        <f t="shared" si="64"/>
        <v>0</v>
      </c>
      <c r="BF267" s="149">
        <f t="shared" si="65"/>
        <v>0</v>
      </c>
      <c r="BG267" s="149">
        <f t="shared" si="66"/>
        <v>0</v>
      </c>
      <c r="BH267" s="149">
        <f t="shared" si="67"/>
        <v>0</v>
      </c>
      <c r="BI267" s="149">
        <f t="shared" si="68"/>
        <v>0</v>
      </c>
      <c r="BJ267" s="13" t="s">
        <v>155</v>
      </c>
      <c r="BK267" s="149">
        <f t="shared" si="69"/>
        <v>0</v>
      </c>
      <c r="BL267" s="13" t="s">
        <v>213</v>
      </c>
      <c r="BM267" s="148" t="s">
        <v>852</v>
      </c>
    </row>
    <row r="268" spans="2:65" s="11" customFormat="1" ht="22.9" customHeight="1" x14ac:dyDescent="0.2">
      <c r="B268" s="123"/>
      <c r="D268" s="124" t="s">
        <v>70</v>
      </c>
      <c r="E268" s="133" t="s">
        <v>658</v>
      </c>
      <c r="F268" s="133" t="s">
        <v>659</v>
      </c>
      <c r="I268" s="126"/>
      <c r="J268" s="134">
        <f>BK268</f>
        <v>0</v>
      </c>
      <c r="L268" s="123"/>
      <c r="M268" s="128"/>
      <c r="P268" s="129">
        <f>SUM(P269:P270)</f>
        <v>0</v>
      </c>
      <c r="R268" s="129">
        <f>SUM(R269:R270)</f>
        <v>1.8292151999999999E-4</v>
      </c>
      <c r="T268" s="130">
        <f>SUM(T269:T270)</f>
        <v>0</v>
      </c>
      <c r="AR268" s="124" t="s">
        <v>155</v>
      </c>
      <c r="AT268" s="131" t="s">
        <v>70</v>
      </c>
      <c r="AU268" s="131" t="s">
        <v>79</v>
      </c>
      <c r="AY268" s="124" t="s">
        <v>147</v>
      </c>
      <c r="BK268" s="132">
        <f>SUM(BK269:BK270)</f>
        <v>0</v>
      </c>
    </row>
    <row r="269" spans="2:65" s="1" customFormat="1" ht="33" customHeight="1" x14ac:dyDescent="0.2">
      <c r="B269" s="135"/>
      <c r="C269" s="136" t="s">
        <v>650</v>
      </c>
      <c r="D269" s="136" t="s">
        <v>150</v>
      </c>
      <c r="E269" s="137" t="s">
        <v>661</v>
      </c>
      <c r="F269" s="138" t="s">
        <v>662</v>
      </c>
      <c r="G269" s="139" t="s">
        <v>153</v>
      </c>
      <c r="H269" s="140">
        <v>1.103</v>
      </c>
      <c r="I269" s="141"/>
      <c r="J269" s="142">
        <f>ROUND(I269*H269,2)</f>
        <v>0</v>
      </c>
      <c r="K269" s="143"/>
      <c r="L269" s="28"/>
      <c r="M269" s="144" t="s">
        <v>1</v>
      </c>
      <c r="N269" s="145" t="s">
        <v>37</v>
      </c>
      <c r="P269" s="146">
        <f>O269*H269</f>
        <v>0</v>
      </c>
      <c r="Q269" s="146">
        <v>0</v>
      </c>
      <c r="R269" s="146">
        <f>Q269*H269</f>
        <v>0</v>
      </c>
      <c r="S269" s="146">
        <v>0</v>
      </c>
      <c r="T269" s="147">
        <f>S269*H269</f>
        <v>0</v>
      </c>
      <c r="AR269" s="148" t="s">
        <v>213</v>
      </c>
      <c r="AT269" s="148" t="s">
        <v>150</v>
      </c>
      <c r="AU269" s="148" t="s">
        <v>155</v>
      </c>
      <c r="AY269" s="13" t="s">
        <v>147</v>
      </c>
      <c r="BE269" s="149">
        <f>IF(N269="základná",J269,0)</f>
        <v>0</v>
      </c>
      <c r="BF269" s="149">
        <f>IF(N269="znížená",J269,0)</f>
        <v>0</v>
      </c>
      <c r="BG269" s="149">
        <f>IF(N269="zákl. prenesená",J269,0)</f>
        <v>0</v>
      </c>
      <c r="BH269" s="149">
        <f>IF(N269="zníž. prenesená",J269,0)</f>
        <v>0</v>
      </c>
      <c r="BI269" s="149">
        <f>IF(N269="nulová",J269,0)</f>
        <v>0</v>
      </c>
      <c r="BJ269" s="13" t="s">
        <v>155</v>
      </c>
      <c r="BK269" s="149">
        <f>ROUND(I269*H269,2)</f>
        <v>0</v>
      </c>
      <c r="BL269" s="13" t="s">
        <v>213</v>
      </c>
      <c r="BM269" s="148" t="s">
        <v>853</v>
      </c>
    </row>
    <row r="270" spans="2:65" s="1" customFormat="1" ht="37.9" customHeight="1" x14ac:dyDescent="0.2">
      <c r="B270" s="135"/>
      <c r="C270" s="136" t="s">
        <v>654</v>
      </c>
      <c r="D270" s="136" t="s">
        <v>150</v>
      </c>
      <c r="E270" s="137" t="s">
        <v>665</v>
      </c>
      <c r="F270" s="138" t="s">
        <v>666</v>
      </c>
      <c r="G270" s="139" t="s">
        <v>153</v>
      </c>
      <c r="H270" s="140">
        <v>1.103</v>
      </c>
      <c r="I270" s="141"/>
      <c r="J270" s="142">
        <f>ROUND(I270*H270,2)</f>
        <v>0</v>
      </c>
      <c r="K270" s="143"/>
      <c r="L270" s="28"/>
      <c r="M270" s="144" t="s">
        <v>1</v>
      </c>
      <c r="N270" s="145" t="s">
        <v>37</v>
      </c>
      <c r="P270" s="146">
        <f>O270*H270</f>
        <v>0</v>
      </c>
      <c r="Q270" s="146">
        <v>1.6584E-4</v>
      </c>
      <c r="R270" s="146">
        <f>Q270*H270</f>
        <v>1.8292151999999999E-4</v>
      </c>
      <c r="S270" s="146">
        <v>0</v>
      </c>
      <c r="T270" s="147">
        <f>S270*H270</f>
        <v>0</v>
      </c>
      <c r="AR270" s="148" t="s">
        <v>213</v>
      </c>
      <c r="AT270" s="148" t="s">
        <v>150</v>
      </c>
      <c r="AU270" s="148" t="s">
        <v>155</v>
      </c>
      <c r="AY270" s="13" t="s">
        <v>147</v>
      </c>
      <c r="BE270" s="149">
        <f>IF(N270="základná",J270,0)</f>
        <v>0</v>
      </c>
      <c r="BF270" s="149">
        <f>IF(N270="znížená",J270,0)</f>
        <v>0</v>
      </c>
      <c r="BG270" s="149">
        <f>IF(N270="zákl. prenesená",J270,0)</f>
        <v>0</v>
      </c>
      <c r="BH270" s="149">
        <f>IF(N270="zníž. prenesená",J270,0)</f>
        <v>0</v>
      </c>
      <c r="BI270" s="149">
        <f>IF(N270="nulová",J270,0)</f>
        <v>0</v>
      </c>
      <c r="BJ270" s="13" t="s">
        <v>155</v>
      </c>
      <c r="BK270" s="149">
        <f>ROUND(I270*H270,2)</f>
        <v>0</v>
      </c>
      <c r="BL270" s="13" t="s">
        <v>213</v>
      </c>
      <c r="BM270" s="148" t="s">
        <v>854</v>
      </c>
    </row>
    <row r="271" spans="2:65" s="11" customFormat="1" ht="22.9" customHeight="1" x14ac:dyDescent="0.2">
      <c r="B271" s="123"/>
      <c r="D271" s="124" t="s">
        <v>70</v>
      </c>
      <c r="E271" s="133" t="s">
        <v>668</v>
      </c>
      <c r="F271" s="133" t="s">
        <v>669</v>
      </c>
      <c r="I271" s="126"/>
      <c r="J271" s="134">
        <f>BK271</f>
        <v>0</v>
      </c>
      <c r="L271" s="123"/>
      <c r="M271" s="128"/>
      <c r="P271" s="129">
        <f>SUM(P272:P281)</f>
        <v>0</v>
      </c>
      <c r="R271" s="129">
        <f>SUM(R272:R281)</f>
        <v>1.5238171439999998E-2</v>
      </c>
      <c r="T271" s="130">
        <f>SUM(T272:T281)</f>
        <v>8.1686999999999992E-3</v>
      </c>
      <c r="AR271" s="124" t="s">
        <v>155</v>
      </c>
      <c r="AT271" s="131" t="s">
        <v>70</v>
      </c>
      <c r="AU271" s="131" t="s">
        <v>79</v>
      </c>
      <c r="AY271" s="124" t="s">
        <v>147</v>
      </c>
      <c r="BK271" s="132">
        <f>SUM(BK272:BK281)</f>
        <v>0</v>
      </c>
    </row>
    <row r="272" spans="2:65" s="1" customFormat="1" ht="24.2" customHeight="1" x14ac:dyDescent="0.2">
      <c r="B272" s="135"/>
      <c r="C272" s="136" t="s">
        <v>660</v>
      </c>
      <c r="D272" s="136" t="s">
        <v>150</v>
      </c>
      <c r="E272" s="137" t="s">
        <v>671</v>
      </c>
      <c r="F272" s="138" t="s">
        <v>672</v>
      </c>
      <c r="G272" s="139" t="s">
        <v>153</v>
      </c>
      <c r="H272" s="140">
        <v>27.228999999999999</v>
      </c>
      <c r="I272" s="141"/>
      <c r="J272" s="142">
        <f t="shared" ref="J272:J281" si="70">ROUND(I272*H272,2)</f>
        <v>0</v>
      </c>
      <c r="K272" s="143"/>
      <c r="L272" s="28"/>
      <c r="M272" s="144" t="s">
        <v>1</v>
      </c>
      <c r="N272" s="145" t="s">
        <v>37</v>
      </c>
      <c r="P272" s="146">
        <f t="shared" ref="P272:P281" si="71">O272*H272</f>
        <v>0</v>
      </c>
      <c r="Q272" s="146">
        <v>0</v>
      </c>
      <c r="R272" s="146">
        <f t="shared" ref="R272:R281" si="72">Q272*H272</f>
        <v>0</v>
      </c>
      <c r="S272" s="146">
        <v>2.9999999999999997E-4</v>
      </c>
      <c r="T272" s="147">
        <f t="shared" ref="T272:T281" si="73">S272*H272</f>
        <v>8.1686999999999992E-3</v>
      </c>
      <c r="AR272" s="148" t="s">
        <v>213</v>
      </c>
      <c r="AT272" s="148" t="s">
        <v>150</v>
      </c>
      <c r="AU272" s="148" t="s">
        <v>155</v>
      </c>
      <c r="AY272" s="13" t="s">
        <v>147</v>
      </c>
      <c r="BE272" s="149">
        <f t="shared" ref="BE272:BE281" si="74">IF(N272="základná",J272,0)</f>
        <v>0</v>
      </c>
      <c r="BF272" s="149">
        <f t="shared" ref="BF272:BF281" si="75">IF(N272="znížená",J272,0)</f>
        <v>0</v>
      </c>
      <c r="BG272" s="149">
        <f t="shared" ref="BG272:BG281" si="76">IF(N272="zákl. prenesená",J272,0)</f>
        <v>0</v>
      </c>
      <c r="BH272" s="149">
        <f t="shared" ref="BH272:BH281" si="77">IF(N272="zníž. prenesená",J272,0)</f>
        <v>0</v>
      </c>
      <c r="BI272" s="149">
        <f t="shared" ref="BI272:BI281" si="78">IF(N272="nulová",J272,0)</f>
        <v>0</v>
      </c>
      <c r="BJ272" s="13" t="s">
        <v>155</v>
      </c>
      <c r="BK272" s="149">
        <f t="shared" ref="BK272:BK281" si="79">ROUND(I272*H272,2)</f>
        <v>0</v>
      </c>
      <c r="BL272" s="13" t="s">
        <v>213</v>
      </c>
      <c r="BM272" s="148" t="s">
        <v>855</v>
      </c>
    </row>
    <row r="273" spans="2:65" s="1" customFormat="1" ht="21.75" customHeight="1" x14ac:dyDescent="0.2">
      <c r="B273" s="135"/>
      <c r="C273" s="136" t="s">
        <v>664</v>
      </c>
      <c r="D273" s="136" t="s">
        <v>150</v>
      </c>
      <c r="E273" s="137" t="s">
        <v>675</v>
      </c>
      <c r="F273" s="138" t="s">
        <v>676</v>
      </c>
      <c r="G273" s="139" t="s">
        <v>274</v>
      </c>
      <c r="H273" s="140">
        <v>1</v>
      </c>
      <c r="I273" s="141"/>
      <c r="J273" s="142">
        <f t="shared" si="70"/>
        <v>0</v>
      </c>
      <c r="K273" s="143"/>
      <c r="L273" s="28"/>
      <c r="M273" s="144" t="s">
        <v>1</v>
      </c>
      <c r="N273" s="145" t="s">
        <v>37</v>
      </c>
      <c r="P273" s="146">
        <f t="shared" si="71"/>
        <v>0</v>
      </c>
      <c r="Q273" s="146">
        <v>7.8000000000000005E-7</v>
      </c>
      <c r="R273" s="146">
        <f t="shared" si="72"/>
        <v>7.8000000000000005E-7</v>
      </c>
      <c r="S273" s="146">
        <v>0</v>
      </c>
      <c r="T273" s="147">
        <f t="shared" si="73"/>
        <v>0</v>
      </c>
      <c r="AR273" s="148" t="s">
        <v>213</v>
      </c>
      <c r="AT273" s="148" t="s">
        <v>150</v>
      </c>
      <c r="AU273" s="148" t="s">
        <v>155</v>
      </c>
      <c r="AY273" s="13" t="s">
        <v>147</v>
      </c>
      <c r="BE273" s="149">
        <f t="shared" si="74"/>
        <v>0</v>
      </c>
      <c r="BF273" s="149">
        <f t="shared" si="75"/>
        <v>0</v>
      </c>
      <c r="BG273" s="149">
        <f t="shared" si="76"/>
        <v>0</v>
      </c>
      <c r="BH273" s="149">
        <f t="shared" si="77"/>
        <v>0</v>
      </c>
      <c r="BI273" s="149">
        <f t="shared" si="78"/>
        <v>0</v>
      </c>
      <c r="BJ273" s="13" t="s">
        <v>155</v>
      </c>
      <c r="BK273" s="149">
        <f t="shared" si="79"/>
        <v>0</v>
      </c>
      <c r="BL273" s="13" t="s">
        <v>213</v>
      </c>
      <c r="BM273" s="148" t="s">
        <v>856</v>
      </c>
    </row>
    <row r="274" spans="2:65" s="1" customFormat="1" ht="24.2" customHeight="1" x14ac:dyDescent="0.2">
      <c r="B274" s="135"/>
      <c r="C274" s="136" t="s">
        <v>670</v>
      </c>
      <c r="D274" s="136" t="s">
        <v>150</v>
      </c>
      <c r="E274" s="137" t="s">
        <v>679</v>
      </c>
      <c r="F274" s="138" t="s">
        <v>680</v>
      </c>
      <c r="G274" s="139" t="s">
        <v>186</v>
      </c>
      <c r="H274" s="140">
        <v>13.315</v>
      </c>
      <c r="I274" s="141"/>
      <c r="J274" s="142">
        <f t="shared" si="70"/>
        <v>0</v>
      </c>
      <c r="K274" s="143"/>
      <c r="L274" s="28"/>
      <c r="M274" s="144" t="s">
        <v>1</v>
      </c>
      <c r="N274" s="145" t="s">
        <v>37</v>
      </c>
      <c r="P274" s="146">
        <f t="shared" si="71"/>
        <v>0</v>
      </c>
      <c r="Q274" s="146">
        <v>0</v>
      </c>
      <c r="R274" s="146">
        <f t="shared" si="72"/>
        <v>0</v>
      </c>
      <c r="S274" s="146">
        <v>0</v>
      </c>
      <c r="T274" s="147">
        <f t="shared" si="73"/>
        <v>0</v>
      </c>
      <c r="AR274" s="148" t="s">
        <v>213</v>
      </c>
      <c r="AT274" s="148" t="s">
        <v>150</v>
      </c>
      <c r="AU274" s="148" t="s">
        <v>155</v>
      </c>
      <c r="AY274" s="13" t="s">
        <v>147</v>
      </c>
      <c r="BE274" s="149">
        <f t="shared" si="74"/>
        <v>0</v>
      </c>
      <c r="BF274" s="149">
        <f t="shared" si="75"/>
        <v>0</v>
      </c>
      <c r="BG274" s="149">
        <f t="shared" si="76"/>
        <v>0</v>
      </c>
      <c r="BH274" s="149">
        <f t="shared" si="77"/>
        <v>0</v>
      </c>
      <c r="BI274" s="149">
        <f t="shared" si="78"/>
        <v>0</v>
      </c>
      <c r="BJ274" s="13" t="s">
        <v>155</v>
      </c>
      <c r="BK274" s="149">
        <f t="shared" si="79"/>
        <v>0</v>
      </c>
      <c r="BL274" s="13" t="s">
        <v>213</v>
      </c>
      <c r="BM274" s="148" t="s">
        <v>857</v>
      </c>
    </row>
    <row r="275" spans="2:65" s="1" customFormat="1" ht="24.2" customHeight="1" x14ac:dyDescent="0.2">
      <c r="B275" s="135"/>
      <c r="C275" s="136" t="s">
        <v>674</v>
      </c>
      <c r="D275" s="136" t="s">
        <v>150</v>
      </c>
      <c r="E275" s="137" t="s">
        <v>683</v>
      </c>
      <c r="F275" s="138" t="s">
        <v>684</v>
      </c>
      <c r="G275" s="139" t="s">
        <v>153</v>
      </c>
      <c r="H275" s="140">
        <v>12.981999999999999</v>
      </c>
      <c r="I275" s="141"/>
      <c r="J275" s="142">
        <f t="shared" si="70"/>
        <v>0</v>
      </c>
      <c r="K275" s="143"/>
      <c r="L275" s="28"/>
      <c r="M275" s="144" t="s">
        <v>1</v>
      </c>
      <c r="N275" s="145" t="s">
        <v>37</v>
      </c>
      <c r="P275" s="146">
        <f t="shared" si="71"/>
        <v>0</v>
      </c>
      <c r="Q275" s="146">
        <v>1.2999999999999999E-4</v>
      </c>
      <c r="R275" s="146">
        <f t="shared" si="72"/>
        <v>1.6876599999999997E-3</v>
      </c>
      <c r="S275" s="146">
        <v>0</v>
      </c>
      <c r="T275" s="147">
        <f t="shared" si="73"/>
        <v>0</v>
      </c>
      <c r="AR275" s="148" t="s">
        <v>213</v>
      </c>
      <c r="AT275" s="148" t="s">
        <v>150</v>
      </c>
      <c r="AU275" s="148" t="s">
        <v>155</v>
      </c>
      <c r="AY275" s="13" t="s">
        <v>147</v>
      </c>
      <c r="BE275" s="149">
        <f t="shared" si="74"/>
        <v>0</v>
      </c>
      <c r="BF275" s="149">
        <f t="shared" si="75"/>
        <v>0</v>
      </c>
      <c r="BG275" s="149">
        <f t="shared" si="76"/>
        <v>0</v>
      </c>
      <c r="BH275" s="149">
        <f t="shared" si="77"/>
        <v>0</v>
      </c>
      <c r="BI275" s="149">
        <f t="shared" si="78"/>
        <v>0</v>
      </c>
      <c r="BJ275" s="13" t="s">
        <v>155</v>
      </c>
      <c r="BK275" s="149">
        <f t="shared" si="79"/>
        <v>0</v>
      </c>
      <c r="BL275" s="13" t="s">
        <v>213</v>
      </c>
      <c r="BM275" s="148" t="s">
        <v>858</v>
      </c>
    </row>
    <row r="276" spans="2:65" s="1" customFormat="1" ht="24.2" customHeight="1" x14ac:dyDescent="0.2">
      <c r="B276" s="135"/>
      <c r="C276" s="136" t="s">
        <v>678</v>
      </c>
      <c r="D276" s="136" t="s">
        <v>150</v>
      </c>
      <c r="E276" s="137" t="s">
        <v>687</v>
      </c>
      <c r="F276" s="138" t="s">
        <v>688</v>
      </c>
      <c r="G276" s="139" t="s">
        <v>153</v>
      </c>
      <c r="H276" s="140">
        <v>14.234</v>
      </c>
      <c r="I276" s="141"/>
      <c r="J276" s="142">
        <f t="shared" si="70"/>
        <v>0</v>
      </c>
      <c r="K276" s="143"/>
      <c r="L276" s="28"/>
      <c r="M276" s="144" t="s">
        <v>1</v>
      </c>
      <c r="N276" s="145" t="s">
        <v>37</v>
      </c>
      <c r="P276" s="146">
        <f t="shared" si="71"/>
        <v>0</v>
      </c>
      <c r="Q276" s="146">
        <v>0</v>
      </c>
      <c r="R276" s="146">
        <f t="shared" si="72"/>
        <v>0</v>
      </c>
      <c r="S276" s="146">
        <v>0</v>
      </c>
      <c r="T276" s="147">
        <f t="shared" si="73"/>
        <v>0</v>
      </c>
      <c r="AR276" s="148" t="s">
        <v>213</v>
      </c>
      <c r="AT276" s="148" t="s">
        <v>150</v>
      </c>
      <c r="AU276" s="148" t="s">
        <v>155</v>
      </c>
      <c r="AY276" s="13" t="s">
        <v>147</v>
      </c>
      <c r="BE276" s="149">
        <f t="shared" si="74"/>
        <v>0</v>
      </c>
      <c r="BF276" s="149">
        <f t="shared" si="75"/>
        <v>0</v>
      </c>
      <c r="BG276" s="149">
        <f t="shared" si="76"/>
        <v>0</v>
      </c>
      <c r="BH276" s="149">
        <f t="shared" si="77"/>
        <v>0</v>
      </c>
      <c r="BI276" s="149">
        <f t="shared" si="78"/>
        <v>0</v>
      </c>
      <c r="BJ276" s="13" t="s">
        <v>155</v>
      </c>
      <c r="BK276" s="149">
        <f t="shared" si="79"/>
        <v>0</v>
      </c>
      <c r="BL276" s="13" t="s">
        <v>213</v>
      </c>
      <c r="BM276" s="148" t="s">
        <v>859</v>
      </c>
    </row>
    <row r="277" spans="2:65" s="1" customFormat="1" ht="24.2" customHeight="1" x14ac:dyDescent="0.2">
      <c r="B277" s="135"/>
      <c r="C277" s="136" t="s">
        <v>682</v>
      </c>
      <c r="D277" s="136" t="s">
        <v>150</v>
      </c>
      <c r="E277" s="137" t="s">
        <v>691</v>
      </c>
      <c r="F277" s="138" t="s">
        <v>692</v>
      </c>
      <c r="G277" s="139" t="s">
        <v>153</v>
      </c>
      <c r="H277" s="140">
        <v>14.234</v>
      </c>
      <c r="I277" s="141"/>
      <c r="J277" s="142">
        <f t="shared" si="70"/>
        <v>0</v>
      </c>
      <c r="K277" s="143"/>
      <c r="L277" s="28"/>
      <c r="M277" s="144" t="s">
        <v>1</v>
      </c>
      <c r="N277" s="145" t="s">
        <v>37</v>
      </c>
      <c r="P277" s="146">
        <f t="shared" si="71"/>
        <v>0</v>
      </c>
      <c r="Q277" s="146">
        <v>3.116E-5</v>
      </c>
      <c r="R277" s="146">
        <f t="shared" si="72"/>
        <v>4.4353144000000002E-4</v>
      </c>
      <c r="S277" s="146">
        <v>0</v>
      </c>
      <c r="T277" s="147">
        <f t="shared" si="73"/>
        <v>0</v>
      </c>
      <c r="AR277" s="148" t="s">
        <v>213</v>
      </c>
      <c r="AT277" s="148" t="s">
        <v>150</v>
      </c>
      <c r="AU277" s="148" t="s">
        <v>155</v>
      </c>
      <c r="AY277" s="13" t="s">
        <v>147</v>
      </c>
      <c r="BE277" s="149">
        <f t="shared" si="74"/>
        <v>0</v>
      </c>
      <c r="BF277" s="149">
        <f t="shared" si="75"/>
        <v>0</v>
      </c>
      <c r="BG277" s="149">
        <f t="shared" si="76"/>
        <v>0</v>
      </c>
      <c r="BH277" s="149">
        <f t="shared" si="77"/>
        <v>0</v>
      </c>
      <c r="BI277" s="149">
        <f t="shared" si="78"/>
        <v>0</v>
      </c>
      <c r="BJ277" s="13" t="s">
        <v>155</v>
      </c>
      <c r="BK277" s="149">
        <f t="shared" si="79"/>
        <v>0</v>
      </c>
      <c r="BL277" s="13" t="s">
        <v>213</v>
      </c>
      <c r="BM277" s="148" t="s">
        <v>860</v>
      </c>
    </row>
    <row r="278" spans="2:65" s="1" customFormat="1" ht="24.2" customHeight="1" x14ac:dyDescent="0.2">
      <c r="B278" s="135"/>
      <c r="C278" s="136" t="s">
        <v>686</v>
      </c>
      <c r="D278" s="136" t="s">
        <v>150</v>
      </c>
      <c r="E278" s="137" t="s">
        <v>695</v>
      </c>
      <c r="F278" s="138" t="s">
        <v>696</v>
      </c>
      <c r="G278" s="139" t="s">
        <v>153</v>
      </c>
      <c r="H278" s="140">
        <v>28.016999999999999</v>
      </c>
      <c r="I278" s="141"/>
      <c r="J278" s="142">
        <f t="shared" si="70"/>
        <v>0</v>
      </c>
      <c r="K278" s="143"/>
      <c r="L278" s="28"/>
      <c r="M278" s="144" t="s">
        <v>1</v>
      </c>
      <c r="N278" s="145" t="s">
        <v>37</v>
      </c>
      <c r="P278" s="146">
        <f t="shared" si="71"/>
        <v>0</v>
      </c>
      <c r="Q278" s="146">
        <v>1.6000000000000001E-4</v>
      </c>
      <c r="R278" s="146">
        <f t="shared" si="72"/>
        <v>4.4827199999999999E-3</v>
      </c>
      <c r="S278" s="146">
        <v>0</v>
      </c>
      <c r="T278" s="147">
        <f t="shared" si="73"/>
        <v>0</v>
      </c>
      <c r="AR278" s="148" t="s">
        <v>213</v>
      </c>
      <c r="AT278" s="148" t="s">
        <v>150</v>
      </c>
      <c r="AU278" s="148" t="s">
        <v>155</v>
      </c>
      <c r="AY278" s="13" t="s">
        <v>147</v>
      </c>
      <c r="BE278" s="149">
        <f t="shared" si="74"/>
        <v>0</v>
      </c>
      <c r="BF278" s="149">
        <f t="shared" si="75"/>
        <v>0</v>
      </c>
      <c r="BG278" s="149">
        <f t="shared" si="76"/>
        <v>0</v>
      </c>
      <c r="BH278" s="149">
        <f t="shared" si="77"/>
        <v>0</v>
      </c>
      <c r="BI278" s="149">
        <f t="shared" si="78"/>
        <v>0</v>
      </c>
      <c r="BJ278" s="13" t="s">
        <v>155</v>
      </c>
      <c r="BK278" s="149">
        <f t="shared" si="79"/>
        <v>0</v>
      </c>
      <c r="BL278" s="13" t="s">
        <v>213</v>
      </c>
      <c r="BM278" s="148" t="s">
        <v>861</v>
      </c>
    </row>
    <row r="279" spans="2:65" s="1" customFormat="1" ht="24.2" customHeight="1" x14ac:dyDescent="0.2">
      <c r="B279" s="135"/>
      <c r="C279" s="136" t="s">
        <v>690</v>
      </c>
      <c r="D279" s="136" t="s">
        <v>150</v>
      </c>
      <c r="E279" s="137" t="s">
        <v>699</v>
      </c>
      <c r="F279" s="138" t="s">
        <v>700</v>
      </c>
      <c r="G279" s="139" t="s">
        <v>153</v>
      </c>
      <c r="H279" s="140">
        <v>7.4470000000000001</v>
      </c>
      <c r="I279" s="141"/>
      <c r="J279" s="142">
        <f t="shared" si="70"/>
        <v>0</v>
      </c>
      <c r="K279" s="143"/>
      <c r="L279" s="28"/>
      <c r="M279" s="144" t="s">
        <v>1</v>
      </c>
      <c r="N279" s="145" t="s">
        <v>37</v>
      </c>
      <c r="P279" s="146">
        <f t="shared" si="71"/>
        <v>0</v>
      </c>
      <c r="Q279" s="146">
        <v>2.0000000000000001E-4</v>
      </c>
      <c r="R279" s="146">
        <f t="shared" si="72"/>
        <v>1.4894000000000001E-3</v>
      </c>
      <c r="S279" s="146">
        <v>0</v>
      </c>
      <c r="T279" s="147">
        <f t="shared" si="73"/>
        <v>0</v>
      </c>
      <c r="AR279" s="148" t="s">
        <v>213</v>
      </c>
      <c r="AT279" s="148" t="s">
        <v>150</v>
      </c>
      <c r="AU279" s="148" t="s">
        <v>155</v>
      </c>
      <c r="AY279" s="13" t="s">
        <v>147</v>
      </c>
      <c r="BE279" s="149">
        <f t="shared" si="74"/>
        <v>0</v>
      </c>
      <c r="BF279" s="149">
        <f t="shared" si="75"/>
        <v>0</v>
      </c>
      <c r="BG279" s="149">
        <f t="shared" si="76"/>
        <v>0</v>
      </c>
      <c r="BH279" s="149">
        <f t="shared" si="77"/>
        <v>0</v>
      </c>
      <c r="BI279" s="149">
        <f t="shared" si="78"/>
        <v>0</v>
      </c>
      <c r="BJ279" s="13" t="s">
        <v>155</v>
      </c>
      <c r="BK279" s="149">
        <f t="shared" si="79"/>
        <v>0</v>
      </c>
      <c r="BL279" s="13" t="s">
        <v>213</v>
      </c>
      <c r="BM279" s="148" t="s">
        <v>862</v>
      </c>
    </row>
    <row r="280" spans="2:65" s="1" customFormat="1" ht="24.2" customHeight="1" x14ac:dyDescent="0.2">
      <c r="B280" s="135"/>
      <c r="C280" s="136" t="s">
        <v>694</v>
      </c>
      <c r="D280" s="136" t="s">
        <v>150</v>
      </c>
      <c r="E280" s="137" t="s">
        <v>703</v>
      </c>
      <c r="F280" s="138" t="s">
        <v>704</v>
      </c>
      <c r="G280" s="139" t="s">
        <v>186</v>
      </c>
      <c r="H280" s="140">
        <v>15</v>
      </c>
      <c r="I280" s="141"/>
      <c r="J280" s="142">
        <f t="shared" si="70"/>
        <v>0</v>
      </c>
      <c r="K280" s="143"/>
      <c r="L280" s="28"/>
      <c r="M280" s="144" t="s">
        <v>1</v>
      </c>
      <c r="N280" s="145" t="s">
        <v>37</v>
      </c>
      <c r="P280" s="146">
        <f t="shared" si="71"/>
        <v>0</v>
      </c>
      <c r="Q280" s="146">
        <v>9.48E-5</v>
      </c>
      <c r="R280" s="146">
        <f t="shared" si="72"/>
        <v>1.4220000000000001E-3</v>
      </c>
      <c r="S280" s="146">
        <v>0</v>
      </c>
      <c r="T280" s="147">
        <f t="shared" si="73"/>
        <v>0</v>
      </c>
      <c r="AR280" s="148" t="s">
        <v>213</v>
      </c>
      <c r="AT280" s="148" t="s">
        <v>150</v>
      </c>
      <c r="AU280" s="148" t="s">
        <v>155</v>
      </c>
      <c r="AY280" s="13" t="s">
        <v>147</v>
      </c>
      <c r="BE280" s="149">
        <f t="shared" si="74"/>
        <v>0</v>
      </c>
      <c r="BF280" s="149">
        <f t="shared" si="75"/>
        <v>0</v>
      </c>
      <c r="BG280" s="149">
        <f t="shared" si="76"/>
        <v>0</v>
      </c>
      <c r="BH280" s="149">
        <f t="shared" si="77"/>
        <v>0</v>
      </c>
      <c r="BI280" s="149">
        <f t="shared" si="78"/>
        <v>0</v>
      </c>
      <c r="BJ280" s="13" t="s">
        <v>155</v>
      </c>
      <c r="BK280" s="149">
        <f t="shared" si="79"/>
        <v>0</v>
      </c>
      <c r="BL280" s="13" t="s">
        <v>213</v>
      </c>
      <c r="BM280" s="148" t="s">
        <v>863</v>
      </c>
    </row>
    <row r="281" spans="2:65" s="1" customFormat="1" ht="44.25" customHeight="1" x14ac:dyDescent="0.2">
      <c r="B281" s="135"/>
      <c r="C281" s="136" t="s">
        <v>698</v>
      </c>
      <c r="D281" s="136" t="s">
        <v>150</v>
      </c>
      <c r="E281" s="137" t="s">
        <v>707</v>
      </c>
      <c r="F281" s="138" t="s">
        <v>708</v>
      </c>
      <c r="G281" s="139" t="s">
        <v>153</v>
      </c>
      <c r="H281" s="140">
        <v>12.981999999999999</v>
      </c>
      <c r="I281" s="141"/>
      <c r="J281" s="142">
        <f t="shared" si="70"/>
        <v>0</v>
      </c>
      <c r="K281" s="143"/>
      <c r="L281" s="28"/>
      <c r="M281" s="144" t="s">
        <v>1</v>
      </c>
      <c r="N281" s="145" t="s">
        <v>37</v>
      </c>
      <c r="P281" s="146">
        <f t="shared" si="71"/>
        <v>0</v>
      </c>
      <c r="Q281" s="146">
        <v>4.4000000000000002E-4</v>
      </c>
      <c r="R281" s="146">
        <f t="shared" si="72"/>
        <v>5.7120799999999996E-3</v>
      </c>
      <c r="S281" s="146">
        <v>0</v>
      </c>
      <c r="T281" s="147">
        <f t="shared" si="73"/>
        <v>0</v>
      </c>
      <c r="AR281" s="148" t="s">
        <v>213</v>
      </c>
      <c r="AT281" s="148" t="s">
        <v>150</v>
      </c>
      <c r="AU281" s="148" t="s">
        <v>155</v>
      </c>
      <c r="AY281" s="13" t="s">
        <v>147</v>
      </c>
      <c r="BE281" s="149">
        <f t="shared" si="74"/>
        <v>0</v>
      </c>
      <c r="BF281" s="149">
        <f t="shared" si="75"/>
        <v>0</v>
      </c>
      <c r="BG281" s="149">
        <f t="shared" si="76"/>
        <v>0</v>
      </c>
      <c r="BH281" s="149">
        <f t="shared" si="77"/>
        <v>0</v>
      </c>
      <c r="BI281" s="149">
        <f t="shared" si="78"/>
        <v>0</v>
      </c>
      <c r="BJ281" s="13" t="s">
        <v>155</v>
      </c>
      <c r="BK281" s="149">
        <f t="shared" si="79"/>
        <v>0</v>
      </c>
      <c r="BL281" s="13" t="s">
        <v>213</v>
      </c>
      <c r="BM281" s="148" t="s">
        <v>864</v>
      </c>
    </row>
    <row r="282" spans="2:65" s="11" customFormat="1" ht="25.9" customHeight="1" x14ac:dyDescent="0.2">
      <c r="B282" s="123"/>
      <c r="D282" s="124" t="s">
        <v>70</v>
      </c>
      <c r="E282" s="125" t="s">
        <v>197</v>
      </c>
      <c r="F282" s="125" t="s">
        <v>710</v>
      </c>
      <c r="I282" s="126"/>
      <c r="J282" s="127">
        <f>BK282</f>
        <v>0</v>
      </c>
      <c r="L282" s="123"/>
      <c r="M282" s="128"/>
      <c r="P282" s="129">
        <f>P283</f>
        <v>0</v>
      </c>
      <c r="R282" s="129">
        <f>R283</f>
        <v>0</v>
      </c>
      <c r="T282" s="130">
        <f>T283</f>
        <v>0</v>
      </c>
      <c r="AR282" s="124" t="s">
        <v>148</v>
      </c>
      <c r="AT282" s="131" t="s">
        <v>70</v>
      </c>
      <c r="AU282" s="131" t="s">
        <v>71</v>
      </c>
      <c r="AY282" s="124" t="s">
        <v>147</v>
      </c>
      <c r="BK282" s="132">
        <f>BK283</f>
        <v>0</v>
      </c>
    </row>
    <row r="283" spans="2:65" s="11" customFormat="1" ht="22.9" customHeight="1" x14ac:dyDescent="0.2">
      <c r="B283" s="123"/>
      <c r="D283" s="124" t="s">
        <v>70</v>
      </c>
      <c r="E283" s="133" t="s">
        <v>711</v>
      </c>
      <c r="F283" s="133" t="s">
        <v>712</v>
      </c>
      <c r="I283" s="126"/>
      <c r="J283" s="134">
        <f>BK283</f>
        <v>0</v>
      </c>
      <c r="L283" s="123"/>
      <c r="M283" s="128"/>
      <c r="P283" s="129">
        <f>SUM(P284:P286)</f>
        <v>0</v>
      </c>
      <c r="R283" s="129">
        <f>SUM(R284:R286)</f>
        <v>0</v>
      </c>
      <c r="T283" s="130">
        <f>SUM(T284:T286)</f>
        <v>0</v>
      </c>
      <c r="AR283" s="124" t="s">
        <v>148</v>
      </c>
      <c r="AT283" s="131" t="s">
        <v>70</v>
      </c>
      <c r="AU283" s="131" t="s">
        <v>79</v>
      </c>
      <c r="AY283" s="124" t="s">
        <v>147</v>
      </c>
      <c r="BK283" s="132">
        <f>SUM(BK284:BK286)</f>
        <v>0</v>
      </c>
    </row>
    <row r="284" spans="2:65" s="1" customFormat="1" ht="16.5" customHeight="1" x14ac:dyDescent="0.2">
      <c r="B284" s="135"/>
      <c r="C284" s="136" t="s">
        <v>702</v>
      </c>
      <c r="D284" s="136" t="s">
        <v>150</v>
      </c>
      <c r="E284" s="137" t="s">
        <v>714</v>
      </c>
      <c r="F284" s="138" t="s">
        <v>715</v>
      </c>
      <c r="G284" s="139" t="s">
        <v>274</v>
      </c>
      <c r="H284" s="140">
        <v>1</v>
      </c>
      <c r="I284" s="141"/>
      <c r="J284" s="142">
        <f>ROUND(I284*H284,2)</f>
        <v>0</v>
      </c>
      <c r="K284" s="143"/>
      <c r="L284" s="28"/>
      <c r="M284" s="144" t="s">
        <v>1</v>
      </c>
      <c r="N284" s="145" t="s">
        <v>37</v>
      </c>
      <c r="P284" s="146">
        <f>O284*H284</f>
        <v>0</v>
      </c>
      <c r="Q284" s="146">
        <v>0</v>
      </c>
      <c r="R284" s="146">
        <f>Q284*H284</f>
        <v>0</v>
      </c>
      <c r="S284" s="146">
        <v>0</v>
      </c>
      <c r="T284" s="147">
        <f>S284*H284</f>
        <v>0</v>
      </c>
      <c r="AR284" s="148" t="s">
        <v>417</v>
      </c>
      <c r="AT284" s="148" t="s">
        <v>150</v>
      </c>
      <c r="AU284" s="148" t="s">
        <v>155</v>
      </c>
      <c r="AY284" s="13" t="s">
        <v>147</v>
      </c>
      <c r="BE284" s="149">
        <f>IF(N284="základná",J284,0)</f>
        <v>0</v>
      </c>
      <c r="BF284" s="149">
        <f>IF(N284="znížená",J284,0)</f>
        <v>0</v>
      </c>
      <c r="BG284" s="149">
        <f>IF(N284="zákl. prenesená",J284,0)</f>
        <v>0</v>
      </c>
      <c r="BH284" s="149">
        <f>IF(N284="zníž. prenesená",J284,0)</f>
        <v>0</v>
      </c>
      <c r="BI284" s="149">
        <f>IF(N284="nulová",J284,0)</f>
        <v>0</v>
      </c>
      <c r="BJ284" s="13" t="s">
        <v>155</v>
      </c>
      <c r="BK284" s="149">
        <f>ROUND(I284*H284,2)</f>
        <v>0</v>
      </c>
      <c r="BL284" s="13" t="s">
        <v>417</v>
      </c>
      <c r="BM284" s="148" t="s">
        <v>865</v>
      </c>
    </row>
    <row r="285" spans="2:65" s="1" customFormat="1" ht="37.9" customHeight="1" x14ac:dyDescent="0.2">
      <c r="B285" s="135"/>
      <c r="C285" s="136" t="s">
        <v>706</v>
      </c>
      <c r="D285" s="136" t="s">
        <v>150</v>
      </c>
      <c r="E285" s="137" t="s">
        <v>718</v>
      </c>
      <c r="F285" s="138" t="s">
        <v>719</v>
      </c>
      <c r="G285" s="139" t="s">
        <v>274</v>
      </c>
      <c r="H285" s="140">
        <v>1</v>
      </c>
      <c r="I285" s="141"/>
      <c r="J285" s="142">
        <f>ROUND(I285*H285,2)</f>
        <v>0</v>
      </c>
      <c r="K285" s="143"/>
      <c r="L285" s="28"/>
      <c r="M285" s="144" t="s">
        <v>1</v>
      </c>
      <c r="N285" s="145" t="s">
        <v>37</v>
      </c>
      <c r="P285" s="146">
        <f>O285*H285</f>
        <v>0</v>
      </c>
      <c r="Q285" s="146">
        <v>0</v>
      </c>
      <c r="R285" s="146">
        <f>Q285*H285</f>
        <v>0</v>
      </c>
      <c r="S285" s="146">
        <v>0</v>
      </c>
      <c r="T285" s="147">
        <f>S285*H285</f>
        <v>0</v>
      </c>
      <c r="AR285" s="148" t="s">
        <v>154</v>
      </c>
      <c r="AT285" s="148" t="s">
        <v>150</v>
      </c>
      <c r="AU285" s="148" t="s">
        <v>155</v>
      </c>
      <c r="AY285" s="13" t="s">
        <v>147</v>
      </c>
      <c r="BE285" s="149">
        <f>IF(N285="základná",J285,0)</f>
        <v>0</v>
      </c>
      <c r="BF285" s="149">
        <f>IF(N285="znížená",J285,0)</f>
        <v>0</v>
      </c>
      <c r="BG285" s="149">
        <f>IF(N285="zákl. prenesená",J285,0)</f>
        <v>0</v>
      </c>
      <c r="BH285" s="149">
        <f>IF(N285="zníž. prenesená",J285,0)</f>
        <v>0</v>
      </c>
      <c r="BI285" s="149">
        <f>IF(N285="nulová",J285,0)</f>
        <v>0</v>
      </c>
      <c r="BJ285" s="13" t="s">
        <v>155</v>
      </c>
      <c r="BK285" s="149">
        <f>ROUND(I285*H285,2)</f>
        <v>0</v>
      </c>
      <c r="BL285" s="13" t="s">
        <v>154</v>
      </c>
      <c r="BM285" s="148" t="s">
        <v>866</v>
      </c>
    </row>
    <row r="286" spans="2:65" s="1" customFormat="1" ht="33" customHeight="1" x14ac:dyDescent="0.2">
      <c r="B286" s="135"/>
      <c r="C286" s="136" t="s">
        <v>713</v>
      </c>
      <c r="D286" s="136" t="s">
        <v>150</v>
      </c>
      <c r="E286" s="137" t="s">
        <v>722</v>
      </c>
      <c r="F286" s="138" t="s">
        <v>723</v>
      </c>
      <c r="G286" s="139" t="s">
        <v>274</v>
      </c>
      <c r="H286" s="140">
        <v>1</v>
      </c>
      <c r="I286" s="141"/>
      <c r="J286" s="142">
        <f>ROUND(I286*H286,2)</f>
        <v>0</v>
      </c>
      <c r="K286" s="143"/>
      <c r="L286" s="28"/>
      <c r="M286" s="162" t="s">
        <v>1</v>
      </c>
      <c r="N286" s="163" t="s">
        <v>37</v>
      </c>
      <c r="O286" s="164"/>
      <c r="P286" s="165">
        <f>O286*H286</f>
        <v>0</v>
      </c>
      <c r="Q286" s="165">
        <v>0</v>
      </c>
      <c r="R286" s="165">
        <f>Q286*H286</f>
        <v>0</v>
      </c>
      <c r="S286" s="165">
        <v>0</v>
      </c>
      <c r="T286" s="166">
        <f>S286*H286</f>
        <v>0</v>
      </c>
      <c r="AR286" s="148" t="s">
        <v>417</v>
      </c>
      <c r="AT286" s="148" t="s">
        <v>150</v>
      </c>
      <c r="AU286" s="148" t="s">
        <v>155</v>
      </c>
      <c r="AY286" s="13" t="s">
        <v>147</v>
      </c>
      <c r="BE286" s="149">
        <f>IF(N286="základná",J286,0)</f>
        <v>0</v>
      </c>
      <c r="BF286" s="149">
        <f>IF(N286="znížená",J286,0)</f>
        <v>0</v>
      </c>
      <c r="BG286" s="149">
        <f>IF(N286="zákl. prenesená",J286,0)</f>
        <v>0</v>
      </c>
      <c r="BH286" s="149">
        <f>IF(N286="zníž. prenesená",J286,0)</f>
        <v>0</v>
      </c>
      <c r="BI286" s="149">
        <f>IF(N286="nulová",J286,0)</f>
        <v>0</v>
      </c>
      <c r="BJ286" s="13" t="s">
        <v>155</v>
      </c>
      <c r="BK286" s="149">
        <f>ROUND(I286*H286,2)</f>
        <v>0</v>
      </c>
      <c r="BL286" s="13" t="s">
        <v>417</v>
      </c>
      <c r="BM286" s="148" t="s">
        <v>867</v>
      </c>
    </row>
    <row r="287" spans="2:65" s="1" customFormat="1" ht="6.95" customHeight="1" x14ac:dyDescent="0.2">
      <c r="B287" s="43"/>
      <c r="C287" s="44"/>
      <c r="D287" s="44"/>
      <c r="E287" s="44"/>
      <c r="F287" s="44"/>
      <c r="G287" s="44"/>
      <c r="H287" s="44"/>
      <c r="I287" s="44"/>
      <c r="J287" s="44"/>
      <c r="K287" s="44"/>
      <c r="L287" s="28"/>
    </row>
  </sheetData>
  <autoFilter ref="C135:K286" xr:uid="{00000000-0009-0000-0000-000002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66"/>
  <sheetViews>
    <sheetView showGridLines="0" topLeftCell="A120" workbookViewId="0">
      <selection activeCell="Y219" sqref="Y21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86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105</v>
      </c>
      <c r="L4" s="16"/>
      <c r="M4" s="87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14</v>
      </c>
      <c r="L6" s="16"/>
    </row>
    <row r="7" spans="2:46" ht="16.5" customHeight="1" x14ac:dyDescent="0.2">
      <c r="B7" s="16"/>
      <c r="E7" s="210" t="str">
        <f>'Rekapitulácia stavby'!K6</f>
        <v>MHTH - Stavebné úpravy miestností v budove na KVP v Košiciach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106</v>
      </c>
      <c r="L8" s="28"/>
    </row>
    <row r="9" spans="2:46" s="1" customFormat="1" ht="16.5" customHeight="1" x14ac:dyDescent="0.2">
      <c r="B9" s="28"/>
      <c r="E9" s="188" t="s">
        <v>868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18. 9. 2025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204"/>
      <c r="G18" s="204"/>
      <c r="H18" s="20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28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9" t="s">
        <v>31</v>
      </c>
      <c r="J30" s="65">
        <f>ROUND(J135,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ROUND((SUM(BE135:BE265)),  2)</f>
        <v>0</v>
      </c>
      <c r="G33" s="91"/>
      <c r="H33" s="91"/>
      <c r="I33" s="92">
        <v>0.23</v>
      </c>
      <c r="J33" s="90">
        <f>ROUND(((SUM(BE135:BE265))*I33),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ROUND((SUM(BF135:BF265)),  2)</f>
        <v>0</v>
      </c>
      <c r="G34" s="91"/>
      <c r="H34" s="91"/>
      <c r="I34" s="92">
        <v>0.23</v>
      </c>
      <c r="J34" s="90">
        <f>ROUND(((SUM(BF135:BF265))*I34),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ROUND((SUM(BG135:BG265)),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ROUND((SUM(BH135:BH265)),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ROUND((SUM(BI135:BI265)),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108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14</v>
      </c>
      <c r="L84" s="28"/>
    </row>
    <row r="85" spans="2:47" s="1" customFormat="1" ht="16.5" customHeight="1" x14ac:dyDescent="0.2">
      <c r="B85" s="28"/>
      <c r="E85" s="210" t="str">
        <f>E7</f>
        <v>MHTH - Stavebné úpravy miestností v budove na KVP v Košiciach</v>
      </c>
      <c r="F85" s="211"/>
      <c r="G85" s="211"/>
      <c r="H85" s="211"/>
      <c r="L85" s="28"/>
    </row>
    <row r="86" spans="2:47" s="1" customFormat="1" ht="12" customHeight="1" x14ac:dyDescent="0.2">
      <c r="B86" s="28"/>
      <c r="C86" s="23" t="s">
        <v>106</v>
      </c>
      <c r="L86" s="28"/>
    </row>
    <row r="87" spans="2:47" s="1" customFormat="1" ht="16.5" customHeight="1" x14ac:dyDescent="0.2">
      <c r="B87" s="28"/>
      <c r="E87" s="188" t="str">
        <f>E9</f>
        <v>03 - Umyváreň na 1.NP</v>
      </c>
      <c r="F87" s="209"/>
      <c r="G87" s="209"/>
      <c r="H87" s="209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18</v>
      </c>
      <c r="F89" s="21" t="str">
        <f>F12</f>
        <v xml:space="preserve"> </v>
      </c>
      <c r="I89" s="23" t="s">
        <v>20</v>
      </c>
      <c r="J89" s="51" t="str">
        <f>IF(J12="","",J12)</f>
        <v>18. 9. 2025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25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3" t="s">
        <v>109</v>
      </c>
      <c r="D94" s="95"/>
      <c r="E94" s="95"/>
      <c r="F94" s="95"/>
      <c r="G94" s="95"/>
      <c r="H94" s="95"/>
      <c r="I94" s="95"/>
      <c r="J94" s="104" t="s">
        <v>110</v>
      </c>
      <c r="K94" s="9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5" t="s">
        <v>111</v>
      </c>
      <c r="J96" s="65">
        <f>J135</f>
        <v>0</v>
      </c>
      <c r="L96" s="28"/>
      <c r="AU96" s="13" t="s">
        <v>112</v>
      </c>
    </row>
    <row r="97" spans="2:12" s="8" customFormat="1" ht="24.95" customHeight="1" x14ac:dyDescent="0.2">
      <c r="B97" s="106"/>
      <c r="D97" s="107" t="s">
        <v>113</v>
      </c>
      <c r="E97" s="108"/>
      <c r="F97" s="108"/>
      <c r="G97" s="108"/>
      <c r="H97" s="108"/>
      <c r="I97" s="108"/>
      <c r="J97" s="109">
        <f>J136</f>
        <v>0</v>
      </c>
      <c r="L97" s="106"/>
    </row>
    <row r="98" spans="2:12" s="9" customFormat="1" ht="19.899999999999999" customHeight="1" x14ac:dyDescent="0.2">
      <c r="B98" s="110"/>
      <c r="D98" s="111" t="s">
        <v>115</v>
      </c>
      <c r="E98" s="112"/>
      <c r="F98" s="112"/>
      <c r="G98" s="112"/>
      <c r="H98" s="112"/>
      <c r="I98" s="112"/>
      <c r="J98" s="113">
        <f>J137</f>
        <v>0</v>
      </c>
      <c r="L98" s="110"/>
    </row>
    <row r="99" spans="2:12" s="9" customFormat="1" ht="19.899999999999999" customHeight="1" x14ac:dyDescent="0.2">
      <c r="B99" s="110"/>
      <c r="D99" s="111" t="s">
        <v>116</v>
      </c>
      <c r="E99" s="112"/>
      <c r="F99" s="112"/>
      <c r="G99" s="112"/>
      <c r="H99" s="112"/>
      <c r="I99" s="112"/>
      <c r="J99" s="113">
        <f>J147</f>
        <v>0</v>
      </c>
      <c r="L99" s="110"/>
    </row>
    <row r="100" spans="2:12" s="9" customFormat="1" ht="19.899999999999999" customHeight="1" x14ac:dyDescent="0.2">
      <c r="B100" s="110"/>
      <c r="D100" s="111" t="s">
        <v>117</v>
      </c>
      <c r="E100" s="112"/>
      <c r="F100" s="112"/>
      <c r="G100" s="112"/>
      <c r="H100" s="112"/>
      <c r="I100" s="112"/>
      <c r="J100" s="113">
        <f>J166</f>
        <v>0</v>
      </c>
      <c r="L100" s="110"/>
    </row>
    <row r="101" spans="2:12" s="8" customFormat="1" ht="24.95" customHeight="1" x14ac:dyDescent="0.2">
      <c r="B101" s="106"/>
      <c r="D101" s="107" t="s">
        <v>118</v>
      </c>
      <c r="E101" s="108"/>
      <c r="F101" s="108"/>
      <c r="G101" s="108"/>
      <c r="H101" s="108"/>
      <c r="I101" s="108"/>
      <c r="J101" s="109">
        <f>J170</f>
        <v>0</v>
      </c>
      <c r="L101" s="106"/>
    </row>
    <row r="102" spans="2:12" s="9" customFormat="1" ht="19.899999999999999" customHeight="1" x14ac:dyDescent="0.2">
      <c r="B102" s="110"/>
      <c r="D102" s="111" t="s">
        <v>119</v>
      </c>
      <c r="E102" s="112"/>
      <c r="F102" s="112"/>
      <c r="G102" s="112"/>
      <c r="H102" s="112"/>
      <c r="I102" s="112"/>
      <c r="J102" s="113">
        <f>J171</f>
        <v>0</v>
      </c>
      <c r="L102" s="110"/>
    </row>
    <row r="103" spans="2:12" s="9" customFormat="1" ht="19.899999999999999" customHeight="1" x14ac:dyDescent="0.2">
      <c r="B103" s="110"/>
      <c r="D103" s="111" t="s">
        <v>120</v>
      </c>
      <c r="E103" s="112"/>
      <c r="F103" s="112"/>
      <c r="G103" s="112"/>
      <c r="H103" s="112"/>
      <c r="I103" s="112"/>
      <c r="J103" s="113">
        <f>J174</f>
        <v>0</v>
      </c>
      <c r="L103" s="110"/>
    </row>
    <row r="104" spans="2:12" s="9" customFormat="1" ht="19.899999999999999" customHeight="1" x14ac:dyDescent="0.2">
      <c r="B104" s="110"/>
      <c r="D104" s="111" t="s">
        <v>121</v>
      </c>
      <c r="E104" s="112"/>
      <c r="F104" s="112"/>
      <c r="G104" s="112"/>
      <c r="H104" s="112"/>
      <c r="I104" s="112"/>
      <c r="J104" s="113">
        <f>J183</f>
        <v>0</v>
      </c>
      <c r="L104" s="110"/>
    </row>
    <row r="105" spans="2:12" s="9" customFormat="1" ht="19.899999999999999" customHeight="1" x14ac:dyDescent="0.2">
      <c r="B105" s="110"/>
      <c r="D105" s="111" t="s">
        <v>122</v>
      </c>
      <c r="E105" s="112"/>
      <c r="F105" s="112"/>
      <c r="G105" s="112"/>
      <c r="H105" s="112"/>
      <c r="I105" s="112"/>
      <c r="J105" s="113">
        <f>J198</f>
        <v>0</v>
      </c>
      <c r="L105" s="110"/>
    </row>
    <row r="106" spans="2:12" s="9" customFormat="1" ht="19.899999999999999" customHeight="1" x14ac:dyDescent="0.2">
      <c r="B106" s="110"/>
      <c r="D106" s="111" t="s">
        <v>123</v>
      </c>
      <c r="E106" s="112"/>
      <c r="F106" s="112"/>
      <c r="G106" s="112"/>
      <c r="H106" s="112"/>
      <c r="I106" s="112"/>
      <c r="J106" s="113">
        <f>J211</f>
        <v>0</v>
      </c>
      <c r="L106" s="110"/>
    </row>
    <row r="107" spans="2:12" s="9" customFormat="1" ht="19.899999999999999" customHeight="1" x14ac:dyDescent="0.2">
      <c r="B107" s="110"/>
      <c r="D107" s="111" t="s">
        <v>124</v>
      </c>
      <c r="E107" s="112"/>
      <c r="F107" s="112"/>
      <c r="G107" s="112"/>
      <c r="H107" s="112"/>
      <c r="I107" s="112"/>
      <c r="J107" s="113">
        <f>J215</f>
        <v>0</v>
      </c>
      <c r="L107" s="110"/>
    </row>
    <row r="108" spans="2:12" s="9" customFormat="1" ht="19.899999999999999" customHeight="1" x14ac:dyDescent="0.2">
      <c r="B108" s="110"/>
      <c r="D108" s="111" t="s">
        <v>125</v>
      </c>
      <c r="E108" s="112"/>
      <c r="F108" s="112"/>
      <c r="G108" s="112"/>
      <c r="H108" s="112"/>
      <c r="I108" s="112"/>
      <c r="J108" s="113">
        <f>J220</f>
        <v>0</v>
      </c>
      <c r="L108" s="110"/>
    </row>
    <row r="109" spans="2:12" s="9" customFormat="1" ht="19.899999999999999" customHeight="1" x14ac:dyDescent="0.2">
      <c r="B109" s="110"/>
      <c r="D109" s="111" t="s">
        <v>126</v>
      </c>
      <c r="E109" s="112"/>
      <c r="F109" s="112"/>
      <c r="G109" s="112"/>
      <c r="H109" s="112"/>
      <c r="I109" s="112"/>
      <c r="J109" s="113">
        <f>J226</f>
        <v>0</v>
      </c>
      <c r="L109" s="110"/>
    </row>
    <row r="110" spans="2:12" s="9" customFormat="1" ht="19.899999999999999" customHeight="1" x14ac:dyDescent="0.2">
      <c r="B110" s="110"/>
      <c r="D110" s="111" t="s">
        <v>127</v>
      </c>
      <c r="E110" s="112"/>
      <c r="F110" s="112"/>
      <c r="G110" s="112"/>
      <c r="H110" s="112"/>
      <c r="I110" s="112"/>
      <c r="J110" s="113">
        <f>J230</f>
        <v>0</v>
      </c>
      <c r="L110" s="110"/>
    </row>
    <row r="111" spans="2:12" s="9" customFormat="1" ht="19.899999999999999" customHeight="1" x14ac:dyDescent="0.2">
      <c r="B111" s="110"/>
      <c r="D111" s="111" t="s">
        <v>128</v>
      </c>
      <c r="E111" s="112"/>
      <c r="F111" s="112"/>
      <c r="G111" s="112"/>
      <c r="H111" s="112"/>
      <c r="I111" s="112"/>
      <c r="J111" s="113">
        <f>J241</f>
        <v>0</v>
      </c>
      <c r="L111" s="110"/>
    </row>
    <row r="112" spans="2:12" s="9" customFormat="1" ht="19.899999999999999" customHeight="1" x14ac:dyDescent="0.2">
      <c r="B112" s="110"/>
      <c r="D112" s="111" t="s">
        <v>129</v>
      </c>
      <c r="E112" s="112"/>
      <c r="F112" s="112"/>
      <c r="G112" s="112"/>
      <c r="H112" s="112"/>
      <c r="I112" s="112"/>
      <c r="J112" s="113">
        <f>J248</f>
        <v>0</v>
      </c>
      <c r="L112" s="110"/>
    </row>
    <row r="113" spans="2:12" s="9" customFormat="1" ht="19.899999999999999" customHeight="1" x14ac:dyDescent="0.2">
      <c r="B113" s="110"/>
      <c r="D113" s="111" t="s">
        <v>130</v>
      </c>
      <c r="E113" s="112"/>
      <c r="F113" s="112"/>
      <c r="G113" s="112"/>
      <c r="H113" s="112"/>
      <c r="I113" s="112"/>
      <c r="J113" s="113">
        <f>J251</f>
        <v>0</v>
      </c>
      <c r="L113" s="110"/>
    </row>
    <row r="114" spans="2:12" s="8" customFormat="1" ht="24.95" customHeight="1" x14ac:dyDescent="0.2">
      <c r="B114" s="106"/>
      <c r="D114" s="107" t="s">
        <v>131</v>
      </c>
      <c r="E114" s="108"/>
      <c r="F114" s="108"/>
      <c r="G114" s="108"/>
      <c r="H114" s="108"/>
      <c r="I114" s="108"/>
      <c r="J114" s="109">
        <f>J261</f>
        <v>0</v>
      </c>
      <c r="L114" s="106"/>
    </row>
    <row r="115" spans="2:12" s="9" customFormat="1" ht="19.899999999999999" customHeight="1" x14ac:dyDescent="0.2">
      <c r="B115" s="110"/>
      <c r="D115" s="111" t="s">
        <v>132</v>
      </c>
      <c r="E115" s="112"/>
      <c r="F115" s="112"/>
      <c r="G115" s="112"/>
      <c r="H115" s="112"/>
      <c r="I115" s="112"/>
      <c r="J115" s="113">
        <f>J262</f>
        <v>0</v>
      </c>
      <c r="L115" s="110"/>
    </row>
    <row r="116" spans="2:12" s="1" customFormat="1" ht="21.75" customHeight="1" x14ac:dyDescent="0.2">
      <c r="B116" s="28"/>
      <c r="L116" s="28"/>
    </row>
    <row r="117" spans="2:12" s="1" customFormat="1" ht="6.95" customHeight="1" x14ac:dyDescent="0.2">
      <c r="B117" s="43"/>
      <c r="C117" s="44"/>
      <c r="D117" s="44"/>
      <c r="E117" s="44"/>
      <c r="F117" s="44"/>
      <c r="G117" s="44"/>
      <c r="H117" s="44"/>
      <c r="I117" s="44"/>
      <c r="J117" s="44"/>
      <c r="K117" s="44"/>
      <c r="L117" s="28"/>
    </row>
    <row r="121" spans="2:12" s="1" customFormat="1" ht="6.95" customHeight="1" x14ac:dyDescent="0.2">
      <c r="B121" s="45"/>
      <c r="C121" s="46"/>
      <c r="D121" s="46"/>
      <c r="E121" s="46"/>
      <c r="F121" s="46"/>
      <c r="G121" s="46"/>
      <c r="H121" s="46"/>
      <c r="I121" s="46"/>
      <c r="J121" s="46"/>
      <c r="K121" s="46"/>
      <c r="L121" s="28"/>
    </row>
    <row r="122" spans="2:12" s="1" customFormat="1" ht="24.95" customHeight="1" x14ac:dyDescent="0.2">
      <c r="B122" s="28"/>
      <c r="C122" s="17" t="s">
        <v>133</v>
      </c>
      <c r="L122" s="28"/>
    </row>
    <row r="123" spans="2:12" s="1" customFormat="1" ht="6.95" customHeight="1" x14ac:dyDescent="0.2">
      <c r="B123" s="28"/>
      <c r="L123" s="28"/>
    </row>
    <row r="124" spans="2:12" s="1" customFormat="1" ht="12" customHeight="1" x14ac:dyDescent="0.2">
      <c r="B124" s="28"/>
      <c r="C124" s="23" t="s">
        <v>14</v>
      </c>
      <c r="L124" s="28"/>
    </row>
    <row r="125" spans="2:12" s="1" customFormat="1" ht="16.5" customHeight="1" x14ac:dyDescent="0.2">
      <c r="B125" s="28"/>
      <c r="E125" s="210" t="str">
        <f>E7</f>
        <v>MHTH - Stavebné úpravy miestností v budove na KVP v Košiciach</v>
      </c>
      <c r="F125" s="211"/>
      <c r="G125" s="211"/>
      <c r="H125" s="211"/>
      <c r="L125" s="28"/>
    </row>
    <row r="126" spans="2:12" s="1" customFormat="1" ht="12" customHeight="1" x14ac:dyDescent="0.2">
      <c r="B126" s="28"/>
      <c r="C126" s="23" t="s">
        <v>106</v>
      </c>
      <c r="L126" s="28"/>
    </row>
    <row r="127" spans="2:12" s="1" customFormat="1" ht="16.5" customHeight="1" x14ac:dyDescent="0.2">
      <c r="B127" s="28"/>
      <c r="E127" s="188" t="str">
        <f>E9</f>
        <v>03 - Umyváreň na 1.NP</v>
      </c>
      <c r="F127" s="209"/>
      <c r="G127" s="209"/>
      <c r="H127" s="209"/>
      <c r="L127" s="28"/>
    </row>
    <row r="128" spans="2:12" s="1" customFormat="1" ht="6.95" customHeight="1" x14ac:dyDescent="0.2">
      <c r="B128" s="28"/>
      <c r="L128" s="28"/>
    </row>
    <row r="129" spans="2:65" s="1" customFormat="1" ht="12" customHeight="1" x14ac:dyDescent="0.2">
      <c r="B129" s="28"/>
      <c r="C129" s="23" t="s">
        <v>18</v>
      </c>
      <c r="F129" s="21" t="str">
        <f>F12</f>
        <v xml:space="preserve"> </v>
      </c>
      <c r="I129" s="23" t="s">
        <v>20</v>
      </c>
      <c r="J129" s="51" t="str">
        <f>IF(J12="","",J12)</f>
        <v>18. 9. 2025</v>
      </c>
      <c r="L129" s="28"/>
    </row>
    <row r="130" spans="2:65" s="1" customFormat="1" ht="6.95" customHeight="1" x14ac:dyDescent="0.2">
      <c r="B130" s="28"/>
      <c r="L130" s="28"/>
    </row>
    <row r="131" spans="2:65" s="1" customFormat="1" ht="15.2" customHeight="1" x14ac:dyDescent="0.2">
      <c r="B131" s="28"/>
      <c r="C131" s="23" t="s">
        <v>22</v>
      </c>
      <c r="F131" s="21" t="str">
        <f>E15</f>
        <v xml:space="preserve"> </v>
      </c>
      <c r="I131" s="23" t="s">
        <v>27</v>
      </c>
      <c r="J131" s="26" t="str">
        <f>E21</f>
        <v xml:space="preserve"> </v>
      </c>
      <c r="L131" s="28"/>
    </row>
    <row r="132" spans="2:65" s="1" customFormat="1" ht="15.2" customHeight="1" x14ac:dyDescent="0.2">
      <c r="B132" s="28"/>
      <c r="C132" s="23" t="s">
        <v>25</v>
      </c>
      <c r="F132" s="21" t="str">
        <f>IF(E18="","",E18)</f>
        <v>Vyplň údaj</v>
      </c>
      <c r="I132" s="23" t="s">
        <v>28</v>
      </c>
      <c r="J132" s="26" t="str">
        <f>E24</f>
        <v xml:space="preserve"> </v>
      </c>
      <c r="L132" s="28"/>
    </row>
    <row r="133" spans="2:65" s="1" customFormat="1" ht="10.35" customHeight="1" x14ac:dyDescent="0.2">
      <c r="B133" s="28"/>
      <c r="L133" s="28"/>
    </row>
    <row r="134" spans="2:65" s="10" customFormat="1" ht="29.25" customHeight="1" x14ac:dyDescent="0.2">
      <c r="B134" s="114"/>
      <c r="C134" s="115" t="s">
        <v>134</v>
      </c>
      <c r="D134" s="116" t="s">
        <v>56</v>
      </c>
      <c r="E134" s="116" t="s">
        <v>52</v>
      </c>
      <c r="F134" s="116" t="s">
        <v>53</v>
      </c>
      <c r="G134" s="116" t="s">
        <v>135</v>
      </c>
      <c r="H134" s="116" t="s">
        <v>136</v>
      </c>
      <c r="I134" s="116" t="s">
        <v>137</v>
      </c>
      <c r="J134" s="117" t="s">
        <v>110</v>
      </c>
      <c r="K134" s="118" t="s">
        <v>138</v>
      </c>
      <c r="L134" s="114"/>
      <c r="M134" s="58" t="s">
        <v>1</v>
      </c>
      <c r="N134" s="59" t="s">
        <v>35</v>
      </c>
      <c r="O134" s="59" t="s">
        <v>139</v>
      </c>
      <c r="P134" s="59" t="s">
        <v>140</v>
      </c>
      <c r="Q134" s="59" t="s">
        <v>141</v>
      </c>
      <c r="R134" s="59" t="s">
        <v>142</v>
      </c>
      <c r="S134" s="59" t="s">
        <v>143</v>
      </c>
      <c r="T134" s="60" t="s">
        <v>144</v>
      </c>
    </row>
    <row r="135" spans="2:65" s="1" customFormat="1" ht="22.9" customHeight="1" x14ac:dyDescent="0.25">
      <c r="B135" s="28"/>
      <c r="C135" s="63" t="s">
        <v>111</v>
      </c>
      <c r="J135" s="119">
        <f>BK135</f>
        <v>0</v>
      </c>
      <c r="L135" s="28"/>
      <c r="M135" s="61"/>
      <c r="N135" s="52"/>
      <c r="O135" s="52"/>
      <c r="P135" s="120">
        <f>P136+P170+P261</f>
        <v>0</v>
      </c>
      <c r="Q135" s="52"/>
      <c r="R135" s="120">
        <f>R136+R170+R261</f>
        <v>1.1505559941199999</v>
      </c>
      <c r="S135" s="52"/>
      <c r="T135" s="121">
        <f>T136+T170+T261</f>
        <v>1.5856634999999999</v>
      </c>
      <c r="AT135" s="13" t="s">
        <v>70</v>
      </c>
      <c r="AU135" s="13" t="s">
        <v>112</v>
      </c>
      <c r="BK135" s="122">
        <f>BK136+BK170+BK261</f>
        <v>0</v>
      </c>
    </row>
    <row r="136" spans="2:65" s="11" customFormat="1" ht="25.9" customHeight="1" x14ac:dyDescent="0.2">
      <c r="B136" s="123"/>
      <c r="D136" s="124" t="s">
        <v>70</v>
      </c>
      <c r="E136" s="125" t="s">
        <v>145</v>
      </c>
      <c r="F136" s="125" t="s">
        <v>146</v>
      </c>
      <c r="I136" s="126"/>
      <c r="J136" s="127">
        <f>BK136</f>
        <v>0</v>
      </c>
      <c r="L136" s="123"/>
      <c r="M136" s="128"/>
      <c r="P136" s="129">
        <f>P137+P147+P166</f>
        <v>0</v>
      </c>
      <c r="R136" s="129">
        <f>R137+R147+R166</f>
        <v>0.64405992000000001</v>
      </c>
      <c r="T136" s="130">
        <f>T137+T147+T166</f>
        <v>1.4930699999999999</v>
      </c>
      <c r="AR136" s="124" t="s">
        <v>79</v>
      </c>
      <c r="AT136" s="131" t="s">
        <v>70</v>
      </c>
      <c r="AU136" s="131" t="s">
        <v>71</v>
      </c>
      <c r="AY136" s="124" t="s">
        <v>147</v>
      </c>
      <c r="BK136" s="132">
        <f>BK137+BK147+BK166</f>
        <v>0</v>
      </c>
    </row>
    <row r="137" spans="2:65" s="11" customFormat="1" ht="22.9" customHeight="1" x14ac:dyDescent="0.2">
      <c r="B137" s="123"/>
      <c r="D137" s="124" t="s">
        <v>70</v>
      </c>
      <c r="E137" s="133" t="s">
        <v>157</v>
      </c>
      <c r="F137" s="133" t="s">
        <v>158</v>
      </c>
      <c r="I137" s="126"/>
      <c r="J137" s="134">
        <f>BK137</f>
        <v>0</v>
      </c>
      <c r="L137" s="123"/>
      <c r="M137" s="128"/>
      <c r="P137" s="129">
        <f>SUM(P138:P146)</f>
        <v>0</v>
      </c>
      <c r="R137" s="129">
        <f>SUM(R138:R146)</f>
        <v>0.22129391999999998</v>
      </c>
      <c r="T137" s="130">
        <f>SUM(T138:T146)</f>
        <v>0</v>
      </c>
      <c r="AR137" s="124" t="s">
        <v>79</v>
      </c>
      <c r="AT137" s="131" t="s">
        <v>70</v>
      </c>
      <c r="AU137" s="131" t="s">
        <v>79</v>
      </c>
      <c r="AY137" s="124" t="s">
        <v>147</v>
      </c>
      <c r="BK137" s="132">
        <f>SUM(BK138:BK146)</f>
        <v>0</v>
      </c>
    </row>
    <row r="138" spans="2:65" s="1" customFormat="1" ht="37.9" customHeight="1" x14ac:dyDescent="0.2">
      <c r="B138" s="135"/>
      <c r="C138" s="136" t="s">
        <v>79</v>
      </c>
      <c r="D138" s="136" t="s">
        <v>150</v>
      </c>
      <c r="E138" s="137" t="s">
        <v>159</v>
      </c>
      <c r="F138" s="138" t="s">
        <v>160</v>
      </c>
      <c r="G138" s="139" t="s">
        <v>153</v>
      </c>
      <c r="H138" s="140">
        <v>1.62</v>
      </c>
      <c r="I138" s="141"/>
      <c r="J138" s="142">
        <f t="shared" ref="J138:J146" si="0">ROUND(I138*H138,2)</f>
        <v>0</v>
      </c>
      <c r="K138" s="143"/>
      <c r="L138" s="28"/>
      <c r="M138" s="144" t="s">
        <v>1</v>
      </c>
      <c r="N138" s="145" t="s">
        <v>37</v>
      </c>
      <c r="P138" s="146">
        <f t="shared" ref="P138:P146" si="1">O138*H138</f>
        <v>0</v>
      </c>
      <c r="Q138" s="146">
        <v>1.4999999999999999E-4</v>
      </c>
      <c r="R138" s="146">
        <f t="shared" ref="R138:R146" si="2">Q138*H138</f>
        <v>2.43E-4</v>
      </c>
      <c r="S138" s="146">
        <v>0</v>
      </c>
      <c r="T138" s="147">
        <f t="shared" ref="T138:T146" si="3">S138*H138</f>
        <v>0</v>
      </c>
      <c r="AR138" s="148" t="s">
        <v>154</v>
      </c>
      <c r="AT138" s="148" t="s">
        <v>150</v>
      </c>
      <c r="AU138" s="148" t="s">
        <v>155</v>
      </c>
      <c r="AY138" s="13" t="s">
        <v>147</v>
      </c>
      <c r="BE138" s="149">
        <f t="shared" ref="BE138:BE146" si="4">IF(N138="základná",J138,0)</f>
        <v>0</v>
      </c>
      <c r="BF138" s="149">
        <f t="shared" ref="BF138:BF146" si="5">IF(N138="znížená",J138,0)</f>
        <v>0</v>
      </c>
      <c r="BG138" s="149">
        <f t="shared" ref="BG138:BG146" si="6">IF(N138="zákl. prenesená",J138,0)</f>
        <v>0</v>
      </c>
      <c r="BH138" s="149">
        <f t="shared" ref="BH138:BH146" si="7">IF(N138="zníž. prenesená",J138,0)</f>
        <v>0</v>
      </c>
      <c r="BI138" s="149">
        <f t="shared" ref="BI138:BI146" si="8">IF(N138="nulová",J138,0)</f>
        <v>0</v>
      </c>
      <c r="BJ138" s="13" t="s">
        <v>155</v>
      </c>
      <c r="BK138" s="149">
        <f t="shared" ref="BK138:BK146" si="9">ROUND(I138*H138,2)</f>
        <v>0</v>
      </c>
      <c r="BL138" s="13" t="s">
        <v>154</v>
      </c>
      <c r="BM138" s="148" t="s">
        <v>869</v>
      </c>
    </row>
    <row r="139" spans="2:65" s="1" customFormat="1" ht="24.2" customHeight="1" x14ac:dyDescent="0.2">
      <c r="B139" s="135"/>
      <c r="C139" s="136" t="s">
        <v>155</v>
      </c>
      <c r="D139" s="136" t="s">
        <v>150</v>
      </c>
      <c r="E139" s="137" t="s">
        <v>870</v>
      </c>
      <c r="F139" s="138" t="s">
        <v>871</v>
      </c>
      <c r="G139" s="139" t="s">
        <v>153</v>
      </c>
      <c r="H139" s="140">
        <v>1.62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37</v>
      </c>
      <c r="P139" s="146">
        <f t="shared" si="1"/>
        <v>0</v>
      </c>
      <c r="Q139" s="146">
        <v>1.375E-2</v>
      </c>
      <c r="R139" s="146">
        <f t="shared" si="2"/>
        <v>2.2275000000000003E-2</v>
      </c>
      <c r="S139" s="146">
        <v>0</v>
      </c>
      <c r="T139" s="147">
        <f t="shared" si="3"/>
        <v>0</v>
      </c>
      <c r="AR139" s="148" t="s">
        <v>154</v>
      </c>
      <c r="AT139" s="148" t="s">
        <v>150</v>
      </c>
      <c r="AU139" s="148" t="s">
        <v>155</v>
      </c>
      <c r="AY139" s="13" t="s">
        <v>147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155</v>
      </c>
      <c r="BK139" s="149">
        <f t="shared" si="9"/>
        <v>0</v>
      </c>
      <c r="BL139" s="13" t="s">
        <v>154</v>
      </c>
      <c r="BM139" s="148" t="s">
        <v>872</v>
      </c>
    </row>
    <row r="140" spans="2:65" s="1" customFormat="1" ht="37.9" customHeight="1" x14ac:dyDescent="0.2">
      <c r="B140" s="135"/>
      <c r="C140" s="136" t="s">
        <v>148</v>
      </c>
      <c r="D140" s="136" t="s">
        <v>150</v>
      </c>
      <c r="E140" s="137" t="s">
        <v>165</v>
      </c>
      <c r="F140" s="138" t="s">
        <v>166</v>
      </c>
      <c r="G140" s="139" t="s">
        <v>153</v>
      </c>
      <c r="H140" s="140">
        <v>5.52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37</v>
      </c>
      <c r="P140" s="146">
        <f t="shared" si="1"/>
        <v>0</v>
      </c>
      <c r="Q140" s="146">
        <v>1.4999999999999999E-4</v>
      </c>
      <c r="R140" s="146">
        <f t="shared" si="2"/>
        <v>8.2799999999999985E-4</v>
      </c>
      <c r="S140" s="146">
        <v>0</v>
      </c>
      <c r="T140" s="147">
        <f t="shared" si="3"/>
        <v>0</v>
      </c>
      <c r="AR140" s="148" t="s">
        <v>154</v>
      </c>
      <c r="AT140" s="148" t="s">
        <v>150</v>
      </c>
      <c r="AU140" s="148" t="s">
        <v>155</v>
      </c>
      <c r="AY140" s="13" t="s">
        <v>147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155</v>
      </c>
      <c r="BK140" s="149">
        <f t="shared" si="9"/>
        <v>0</v>
      </c>
      <c r="BL140" s="13" t="s">
        <v>154</v>
      </c>
      <c r="BM140" s="148" t="s">
        <v>873</v>
      </c>
    </row>
    <row r="141" spans="2:65" s="1" customFormat="1" ht="24.2" customHeight="1" x14ac:dyDescent="0.2">
      <c r="B141" s="135"/>
      <c r="C141" s="136" t="s">
        <v>154</v>
      </c>
      <c r="D141" s="136" t="s">
        <v>150</v>
      </c>
      <c r="E141" s="137" t="s">
        <v>169</v>
      </c>
      <c r="F141" s="138" t="s">
        <v>170</v>
      </c>
      <c r="G141" s="139" t="s">
        <v>153</v>
      </c>
      <c r="H141" s="140">
        <v>5.52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37</v>
      </c>
      <c r="P141" s="146">
        <f t="shared" si="1"/>
        <v>0</v>
      </c>
      <c r="Q141" s="146">
        <v>2.0000000000000001E-4</v>
      </c>
      <c r="R141" s="146">
        <f t="shared" si="2"/>
        <v>1.1039999999999999E-3</v>
      </c>
      <c r="S141" s="146">
        <v>0</v>
      </c>
      <c r="T141" s="147">
        <f t="shared" si="3"/>
        <v>0</v>
      </c>
      <c r="AR141" s="148" t="s">
        <v>154</v>
      </c>
      <c r="AT141" s="148" t="s">
        <v>150</v>
      </c>
      <c r="AU141" s="148" t="s">
        <v>155</v>
      </c>
      <c r="AY141" s="13" t="s">
        <v>147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155</v>
      </c>
      <c r="BK141" s="149">
        <f t="shared" si="9"/>
        <v>0</v>
      </c>
      <c r="BL141" s="13" t="s">
        <v>154</v>
      </c>
      <c r="BM141" s="148" t="s">
        <v>874</v>
      </c>
    </row>
    <row r="142" spans="2:65" s="1" customFormat="1" ht="24.2" customHeight="1" x14ac:dyDescent="0.2">
      <c r="B142" s="135"/>
      <c r="C142" s="136" t="s">
        <v>168</v>
      </c>
      <c r="D142" s="136" t="s">
        <v>150</v>
      </c>
      <c r="E142" s="137" t="s">
        <v>172</v>
      </c>
      <c r="F142" s="138" t="s">
        <v>173</v>
      </c>
      <c r="G142" s="139" t="s">
        <v>153</v>
      </c>
      <c r="H142" s="140">
        <v>6.5839999999999996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37</v>
      </c>
      <c r="P142" s="146">
        <f t="shared" si="1"/>
        <v>0</v>
      </c>
      <c r="Q142" s="146">
        <v>4.0000000000000002E-4</v>
      </c>
      <c r="R142" s="146">
        <f t="shared" si="2"/>
        <v>2.6335999999999998E-3</v>
      </c>
      <c r="S142" s="146">
        <v>0</v>
      </c>
      <c r="T142" s="147">
        <f t="shared" si="3"/>
        <v>0</v>
      </c>
      <c r="AR142" s="148" t="s">
        <v>154</v>
      </c>
      <c r="AT142" s="148" t="s">
        <v>150</v>
      </c>
      <c r="AU142" s="148" t="s">
        <v>155</v>
      </c>
      <c r="AY142" s="13" t="s">
        <v>147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155</v>
      </c>
      <c r="BK142" s="149">
        <f t="shared" si="9"/>
        <v>0</v>
      </c>
      <c r="BL142" s="13" t="s">
        <v>154</v>
      </c>
      <c r="BM142" s="148" t="s">
        <v>875</v>
      </c>
    </row>
    <row r="143" spans="2:65" s="1" customFormat="1" ht="24.2" customHeight="1" x14ac:dyDescent="0.2">
      <c r="B143" s="135"/>
      <c r="C143" s="136" t="s">
        <v>157</v>
      </c>
      <c r="D143" s="136" t="s">
        <v>150</v>
      </c>
      <c r="E143" s="137" t="s">
        <v>176</v>
      </c>
      <c r="F143" s="138" t="s">
        <v>177</v>
      </c>
      <c r="G143" s="139" t="s">
        <v>153</v>
      </c>
      <c r="H143" s="140">
        <v>5.52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37</v>
      </c>
      <c r="P143" s="146">
        <f t="shared" si="1"/>
        <v>0</v>
      </c>
      <c r="Q143" s="146">
        <v>1.575E-2</v>
      </c>
      <c r="R143" s="146">
        <f t="shared" si="2"/>
        <v>8.693999999999999E-2</v>
      </c>
      <c r="S143" s="146">
        <v>0</v>
      </c>
      <c r="T143" s="147">
        <f t="shared" si="3"/>
        <v>0</v>
      </c>
      <c r="AR143" s="148" t="s">
        <v>154</v>
      </c>
      <c r="AT143" s="148" t="s">
        <v>150</v>
      </c>
      <c r="AU143" s="148" t="s">
        <v>155</v>
      </c>
      <c r="AY143" s="13" t="s">
        <v>147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155</v>
      </c>
      <c r="BK143" s="149">
        <f t="shared" si="9"/>
        <v>0</v>
      </c>
      <c r="BL143" s="13" t="s">
        <v>154</v>
      </c>
      <c r="BM143" s="148" t="s">
        <v>876</v>
      </c>
    </row>
    <row r="144" spans="2:65" s="1" customFormat="1" ht="24.2" customHeight="1" x14ac:dyDescent="0.2">
      <c r="B144" s="135"/>
      <c r="C144" s="136" t="s">
        <v>175</v>
      </c>
      <c r="D144" s="136" t="s">
        <v>150</v>
      </c>
      <c r="E144" s="137" t="s">
        <v>877</v>
      </c>
      <c r="F144" s="138" t="s">
        <v>878</v>
      </c>
      <c r="G144" s="139" t="s">
        <v>153</v>
      </c>
      <c r="H144" s="140">
        <v>6.5839999999999996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37</v>
      </c>
      <c r="P144" s="146">
        <f t="shared" si="1"/>
        <v>0</v>
      </c>
      <c r="Q144" s="146">
        <v>1.3129999999999999E-2</v>
      </c>
      <c r="R144" s="146">
        <f t="shared" si="2"/>
        <v>8.6447919999999998E-2</v>
      </c>
      <c r="S144" s="146">
        <v>0</v>
      </c>
      <c r="T144" s="147">
        <f t="shared" si="3"/>
        <v>0</v>
      </c>
      <c r="AR144" s="148" t="s">
        <v>154</v>
      </c>
      <c r="AT144" s="148" t="s">
        <v>150</v>
      </c>
      <c r="AU144" s="148" t="s">
        <v>155</v>
      </c>
      <c r="AY144" s="13" t="s">
        <v>147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155</v>
      </c>
      <c r="BK144" s="149">
        <f t="shared" si="9"/>
        <v>0</v>
      </c>
      <c r="BL144" s="13" t="s">
        <v>154</v>
      </c>
      <c r="BM144" s="148" t="s">
        <v>879</v>
      </c>
    </row>
    <row r="145" spans="2:65" s="1" customFormat="1" ht="33" customHeight="1" x14ac:dyDescent="0.2">
      <c r="B145" s="135"/>
      <c r="C145" s="136" t="s">
        <v>179</v>
      </c>
      <c r="D145" s="136" t="s">
        <v>150</v>
      </c>
      <c r="E145" s="137" t="s">
        <v>184</v>
      </c>
      <c r="F145" s="138" t="s">
        <v>185</v>
      </c>
      <c r="G145" s="139" t="s">
        <v>186</v>
      </c>
      <c r="H145" s="140">
        <v>7.5</v>
      </c>
      <c r="I145" s="141"/>
      <c r="J145" s="142">
        <f t="shared" si="0"/>
        <v>0</v>
      </c>
      <c r="K145" s="143"/>
      <c r="L145" s="28"/>
      <c r="M145" s="144" t="s">
        <v>1</v>
      </c>
      <c r="N145" s="145" t="s">
        <v>37</v>
      </c>
      <c r="P145" s="146">
        <f t="shared" si="1"/>
        <v>0</v>
      </c>
      <c r="Q145" s="146">
        <v>1.91E-3</v>
      </c>
      <c r="R145" s="146">
        <f t="shared" si="2"/>
        <v>1.4325000000000001E-2</v>
      </c>
      <c r="S145" s="146">
        <v>0</v>
      </c>
      <c r="T145" s="147">
        <f t="shared" si="3"/>
        <v>0</v>
      </c>
      <c r="AR145" s="148" t="s">
        <v>154</v>
      </c>
      <c r="AT145" s="148" t="s">
        <v>150</v>
      </c>
      <c r="AU145" s="148" t="s">
        <v>155</v>
      </c>
      <c r="AY145" s="13" t="s">
        <v>147</v>
      </c>
      <c r="BE145" s="149">
        <f t="shared" si="4"/>
        <v>0</v>
      </c>
      <c r="BF145" s="149">
        <f t="shared" si="5"/>
        <v>0</v>
      </c>
      <c r="BG145" s="149">
        <f t="shared" si="6"/>
        <v>0</v>
      </c>
      <c r="BH145" s="149">
        <f t="shared" si="7"/>
        <v>0</v>
      </c>
      <c r="BI145" s="149">
        <f t="shared" si="8"/>
        <v>0</v>
      </c>
      <c r="BJ145" s="13" t="s">
        <v>155</v>
      </c>
      <c r="BK145" s="149">
        <f t="shared" si="9"/>
        <v>0</v>
      </c>
      <c r="BL145" s="13" t="s">
        <v>154</v>
      </c>
      <c r="BM145" s="148" t="s">
        <v>880</v>
      </c>
    </row>
    <row r="146" spans="2:65" s="1" customFormat="1" ht="24.2" customHeight="1" x14ac:dyDescent="0.2">
      <c r="B146" s="135"/>
      <c r="C146" s="136" t="s">
        <v>183</v>
      </c>
      <c r="D146" s="136" t="s">
        <v>150</v>
      </c>
      <c r="E146" s="137" t="s">
        <v>189</v>
      </c>
      <c r="F146" s="138" t="s">
        <v>190</v>
      </c>
      <c r="G146" s="139" t="s">
        <v>186</v>
      </c>
      <c r="H146" s="140">
        <v>3.4</v>
      </c>
      <c r="I146" s="141"/>
      <c r="J146" s="142">
        <f t="shared" si="0"/>
        <v>0</v>
      </c>
      <c r="K146" s="143"/>
      <c r="L146" s="28"/>
      <c r="M146" s="144" t="s">
        <v>1</v>
      </c>
      <c r="N146" s="145" t="s">
        <v>37</v>
      </c>
      <c r="P146" s="146">
        <f t="shared" si="1"/>
        <v>0</v>
      </c>
      <c r="Q146" s="146">
        <v>1.9109999999999999E-3</v>
      </c>
      <c r="R146" s="146">
        <f t="shared" si="2"/>
        <v>6.4973999999999995E-3</v>
      </c>
      <c r="S146" s="146">
        <v>0</v>
      </c>
      <c r="T146" s="147">
        <f t="shared" si="3"/>
        <v>0</v>
      </c>
      <c r="AR146" s="148" t="s">
        <v>154</v>
      </c>
      <c r="AT146" s="148" t="s">
        <v>150</v>
      </c>
      <c r="AU146" s="148" t="s">
        <v>155</v>
      </c>
      <c r="AY146" s="13" t="s">
        <v>147</v>
      </c>
      <c r="BE146" s="149">
        <f t="shared" si="4"/>
        <v>0</v>
      </c>
      <c r="BF146" s="149">
        <f t="shared" si="5"/>
        <v>0</v>
      </c>
      <c r="BG146" s="149">
        <f t="shared" si="6"/>
        <v>0</v>
      </c>
      <c r="BH146" s="149">
        <f t="shared" si="7"/>
        <v>0</v>
      </c>
      <c r="BI146" s="149">
        <f t="shared" si="8"/>
        <v>0</v>
      </c>
      <c r="BJ146" s="13" t="s">
        <v>155</v>
      </c>
      <c r="BK146" s="149">
        <f t="shared" si="9"/>
        <v>0</v>
      </c>
      <c r="BL146" s="13" t="s">
        <v>154</v>
      </c>
      <c r="BM146" s="148" t="s">
        <v>881</v>
      </c>
    </row>
    <row r="147" spans="2:65" s="11" customFormat="1" ht="22.9" customHeight="1" x14ac:dyDescent="0.2">
      <c r="B147" s="123"/>
      <c r="D147" s="124" t="s">
        <v>70</v>
      </c>
      <c r="E147" s="133" t="s">
        <v>183</v>
      </c>
      <c r="F147" s="133" t="s">
        <v>226</v>
      </c>
      <c r="I147" s="126"/>
      <c r="J147" s="134">
        <f>BK147</f>
        <v>0</v>
      </c>
      <c r="L147" s="123"/>
      <c r="M147" s="128"/>
      <c r="P147" s="129">
        <f>SUM(P148:P165)</f>
        <v>0</v>
      </c>
      <c r="R147" s="129">
        <f>SUM(R148:R165)</f>
        <v>0.42276600000000003</v>
      </c>
      <c r="T147" s="130">
        <f>SUM(T148:T165)</f>
        <v>1.4930699999999999</v>
      </c>
      <c r="AR147" s="124" t="s">
        <v>79</v>
      </c>
      <c r="AT147" s="131" t="s">
        <v>70</v>
      </c>
      <c r="AU147" s="131" t="s">
        <v>79</v>
      </c>
      <c r="AY147" s="124" t="s">
        <v>147</v>
      </c>
      <c r="BK147" s="132">
        <f>SUM(BK148:BK165)</f>
        <v>0</v>
      </c>
    </row>
    <row r="148" spans="2:65" s="1" customFormat="1" ht="24.2" customHeight="1" x14ac:dyDescent="0.2">
      <c r="B148" s="135"/>
      <c r="C148" s="136" t="s">
        <v>188</v>
      </c>
      <c r="D148" s="136" t="s">
        <v>150</v>
      </c>
      <c r="E148" s="137" t="s">
        <v>228</v>
      </c>
      <c r="F148" s="138" t="s">
        <v>229</v>
      </c>
      <c r="G148" s="139" t="s">
        <v>230</v>
      </c>
      <c r="H148" s="140">
        <v>5.4</v>
      </c>
      <c r="I148" s="141"/>
      <c r="J148" s="142">
        <f t="shared" ref="J148:J165" si="10">ROUND(I148*H148,2)</f>
        <v>0</v>
      </c>
      <c r="K148" s="143"/>
      <c r="L148" s="28"/>
      <c r="M148" s="144" t="s">
        <v>1</v>
      </c>
      <c r="N148" s="145" t="s">
        <v>37</v>
      </c>
      <c r="P148" s="146">
        <f t="shared" ref="P148:P165" si="11">O148*H148</f>
        <v>0</v>
      </c>
      <c r="Q148" s="146">
        <v>2.8680000000000001E-2</v>
      </c>
      <c r="R148" s="146">
        <f t="shared" ref="R148:R165" si="12">Q148*H148</f>
        <v>0.15487200000000001</v>
      </c>
      <c r="S148" s="146">
        <v>0</v>
      </c>
      <c r="T148" s="147">
        <f t="shared" ref="T148:T165" si="13">S148*H148</f>
        <v>0</v>
      </c>
      <c r="AR148" s="148" t="s">
        <v>154</v>
      </c>
      <c r="AT148" s="148" t="s">
        <v>150</v>
      </c>
      <c r="AU148" s="148" t="s">
        <v>155</v>
      </c>
      <c r="AY148" s="13" t="s">
        <v>147</v>
      </c>
      <c r="BE148" s="149">
        <f t="shared" ref="BE148:BE165" si="14">IF(N148="základná",J148,0)</f>
        <v>0</v>
      </c>
      <c r="BF148" s="149">
        <f t="shared" ref="BF148:BF165" si="15">IF(N148="znížená",J148,0)</f>
        <v>0</v>
      </c>
      <c r="BG148" s="149">
        <f t="shared" ref="BG148:BG165" si="16">IF(N148="zákl. prenesená",J148,0)</f>
        <v>0</v>
      </c>
      <c r="BH148" s="149">
        <f t="shared" ref="BH148:BH165" si="17">IF(N148="zníž. prenesená",J148,0)</f>
        <v>0</v>
      </c>
      <c r="BI148" s="149">
        <f t="shared" ref="BI148:BI165" si="18">IF(N148="nulová",J148,0)</f>
        <v>0</v>
      </c>
      <c r="BJ148" s="13" t="s">
        <v>155</v>
      </c>
      <c r="BK148" s="149">
        <f t="shared" ref="BK148:BK165" si="19">ROUND(I148*H148,2)</f>
        <v>0</v>
      </c>
      <c r="BL148" s="13" t="s">
        <v>154</v>
      </c>
      <c r="BM148" s="148" t="s">
        <v>882</v>
      </c>
    </row>
    <row r="149" spans="2:65" s="1" customFormat="1" ht="37.9" customHeight="1" x14ac:dyDescent="0.2">
      <c r="B149" s="135"/>
      <c r="C149" s="136" t="s">
        <v>192</v>
      </c>
      <c r="D149" s="136" t="s">
        <v>150</v>
      </c>
      <c r="E149" s="137" t="s">
        <v>233</v>
      </c>
      <c r="F149" s="138" t="s">
        <v>234</v>
      </c>
      <c r="G149" s="139" t="s">
        <v>230</v>
      </c>
      <c r="H149" s="140">
        <v>5.4</v>
      </c>
      <c r="I149" s="141"/>
      <c r="J149" s="142">
        <f t="shared" si="10"/>
        <v>0</v>
      </c>
      <c r="K149" s="143"/>
      <c r="L149" s="28"/>
      <c r="M149" s="144" t="s">
        <v>1</v>
      </c>
      <c r="N149" s="145" t="s">
        <v>37</v>
      </c>
      <c r="P149" s="146">
        <f t="shared" si="11"/>
        <v>0</v>
      </c>
      <c r="Q149" s="146">
        <v>0</v>
      </c>
      <c r="R149" s="146">
        <f t="shared" si="12"/>
        <v>0</v>
      </c>
      <c r="S149" s="146">
        <v>0</v>
      </c>
      <c r="T149" s="147">
        <f t="shared" si="13"/>
        <v>0</v>
      </c>
      <c r="AR149" s="148" t="s">
        <v>154</v>
      </c>
      <c r="AT149" s="148" t="s">
        <v>150</v>
      </c>
      <c r="AU149" s="148" t="s">
        <v>155</v>
      </c>
      <c r="AY149" s="13" t="s">
        <v>147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155</v>
      </c>
      <c r="BK149" s="149">
        <f t="shared" si="19"/>
        <v>0</v>
      </c>
      <c r="BL149" s="13" t="s">
        <v>154</v>
      </c>
      <c r="BM149" s="148" t="s">
        <v>883</v>
      </c>
    </row>
    <row r="150" spans="2:65" s="1" customFormat="1" ht="24.2" customHeight="1" x14ac:dyDescent="0.2">
      <c r="B150" s="135"/>
      <c r="C150" s="136" t="s">
        <v>196</v>
      </c>
      <c r="D150" s="136" t="s">
        <v>150</v>
      </c>
      <c r="E150" s="137" t="s">
        <v>237</v>
      </c>
      <c r="F150" s="138" t="s">
        <v>238</v>
      </c>
      <c r="G150" s="139" t="s">
        <v>230</v>
      </c>
      <c r="H150" s="140">
        <v>5.4</v>
      </c>
      <c r="I150" s="141"/>
      <c r="J150" s="142">
        <f t="shared" si="10"/>
        <v>0</v>
      </c>
      <c r="K150" s="143"/>
      <c r="L150" s="28"/>
      <c r="M150" s="144" t="s">
        <v>1</v>
      </c>
      <c r="N150" s="145" t="s">
        <v>37</v>
      </c>
      <c r="P150" s="146">
        <f t="shared" si="11"/>
        <v>0</v>
      </c>
      <c r="Q150" s="146">
        <v>2.3900000000000001E-2</v>
      </c>
      <c r="R150" s="146">
        <f t="shared" si="12"/>
        <v>0.12906000000000001</v>
      </c>
      <c r="S150" s="146">
        <v>0</v>
      </c>
      <c r="T150" s="147">
        <f t="shared" si="13"/>
        <v>0</v>
      </c>
      <c r="AR150" s="148" t="s">
        <v>154</v>
      </c>
      <c r="AT150" s="148" t="s">
        <v>150</v>
      </c>
      <c r="AU150" s="148" t="s">
        <v>155</v>
      </c>
      <c r="AY150" s="13" t="s">
        <v>147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3" t="s">
        <v>155</v>
      </c>
      <c r="BK150" s="149">
        <f t="shared" si="19"/>
        <v>0</v>
      </c>
      <c r="BL150" s="13" t="s">
        <v>154</v>
      </c>
      <c r="BM150" s="148" t="s">
        <v>884</v>
      </c>
    </row>
    <row r="151" spans="2:65" s="1" customFormat="1" ht="21.75" customHeight="1" x14ac:dyDescent="0.2">
      <c r="B151" s="135"/>
      <c r="C151" s="136" t="s">
        <v>201</v>
      </c>
      <c r="D151" s="136" t="s">
        <v>150</v>
      </c>
      <c r="E151" s="137" t="s">
        <v>241</v>
      </c>
      <c r="F151" s="138" t="s">
        <v>242</v>
      </c>
      <c r="G151" s="139" t="s">
        <v>153</v>
      </c>
      <c r="H151" s="140">
        <v>5.4</v>
      </c>
      <c r="I151" s="141"/>
      <c r="J151" s="142">
        <f t="shared" si="10"/>
        <v>0</v>
      </c>
      <c r="K151" s="143"/>
      <c r="L151" s="28"/>
      <c r="M151" s="144" t="s">
        <v>1</v>
      </c>
      <c r="N151" s="145" t="s">
        <v>37</v>
      </c>
      <c r="P151" s="146">
        <f t="shared" si="11"/>
        <v>0</v>
      </c>
      <c r="Q151" s="146">
        <v>1.2855E-2</v>
      </c>
      <c r="R151" s="146">
        <f t="shared" si="12"/>
        <v>6.9417000000000006E-2</v>
      </c>
      <c r="S151" s="146">
        <v>0</v>
      </c>
      <c r="T151" s="147">
        <f t="shared" si="13"/>
        <v>0</v>
      </c>
      <c r="AR151" s="148" t="s">
        <v>154</v>
      </c>
      <c r="AT151" s="148" t="s">
        <v>150</v>
      </c>
      <c r="AU151" s="148" t="s">
        <v>155</v>
      </c>
      <c r="AY151" s="13" t="s">
        <v>147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155</v>
      </c>
      <c r="BK151" s="149">
        <f t="shared" si="19"/>
        <v>0</v>
      </c>
      <c r="BL151" s="13" t="s">
        <v>154</v>
      </c>
      <c r="BM151" s="148" t="s">
        <v>885</v>
      </c>
    </row>
    <row r="152" spans="2:65" s="1" customFormat="1" ht="33" customHeight="1" x14ac:dyDescent="0.2">
      <c r="B152" s="135"/>
      <c r="C152" s="136" t="s">
        <v>205</v>
      </c>
      <c r="D152" s="136" t="s">
        <v>150</v>
      </c>
      <c r="E152" s="137" t="s">
        <v>244</v>
      </c>
      <c r="F152" s="138" t="s">
        <v>245</v>
      </c>
      <c r="G152" s="139" t="s">
        <v>153</v>
      </c>
      <c r="H152" s="140">
        <v>5.4</v>
      </c>
      <c r="I152" s="141"/>
      <c r="J152" s="142">
        <f t="shared" si="10"/>
        <v>0</v>
      </c>
      <c r="K152" s="143"/>
      <c r="L152" s="28"/>
      <c r="M152" s="144" t="s">
        <v>1</v>
      </c>
      <c r="N152" s="145" t="s">
        <v>37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</v>
      </c>
      <c r="T152" s="147">
        <f t="shared" si="13"/>
        <v>0</v>
      </c>
      <c r="AR152" s="148" t="s">
        <v>154</v>
      </c>
      <c r="AT152" s="148" t="s">
        <v>150</v>
      </c>
      <c r="AU152" s="148" t="s">
        <v>155</v>
      </c>
      <c r="AY152" s="13" t="s">
        <v>147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155</v>
      </c>
      <c r="BK152" s="149">
        <f t="shared" si="19"/>
        <v>0</v>
      </c>
      <c r="BL152" s="13" t="s">
        <v>154</v>
      </c>
      <c r="BM152" s="148" t="s">
        <v>886</v>
      </c>
    </row>
    <row r="153" spans="2:65" s="1" customFormat="1" ht="24.2" customHeight="1" x14ac:dyDescent="0.2">
      <c r="B153" s="135"/>
      <c r="C153" s="136" t="s">
        <v>209</v>
      </c>
      <c r="D153" s="136" t="s">
        <v>150</v>
      </c>
      <c r="E153" s="137" t="s">
        <v>248</v>
      </c>
      <c r="F153" s="138" t="s">
        <v>249</v>
      </c>
      <c r="G153" s="139" t="s">
        <v>153</v>
      </c>
      <c r="H153" s="140">
        <v>5.4</v>
      </c>
      <c r="I153" s="141"/>
      <c r="J153" s="142">
        <f t="shared" si="10"/>
        <v>0</v>
      </c>
      <c r="K153" s="143"/>
      <c r="L153" s="28"/>
      <c r="M153" s="144" t="s">
        <v>1</v>
      </c>
      <c r="N153" s="145" t="s">
        <v>37</v>
      </c>
      <c r="P153" s="146">
        <f t="shared" si="11"/>
        <v>0</v>
      </c>
      <c r="Q153" s="146">
        <v>1.2855E-2</v>
      </c>
      <c r="R153" s="146">
        <f t="shared" si="12"/>
        <v>6.9417000000000006E-2</v>
      </c>
      <c r="S153" s="146">
        <v>0</v>
      </c>
      <c r="T153" s="147">
        <f t="shared" si="13"/>
        <v>0</v>
      </c>
      <c r="AR153" s="148" t="s">
        <v>154</v>
      </c>
      <c r="AT153" s="148" t="s">
        <v>150</v>
      </c>
      <c r="AU153" s="148" t="s">
        <v>155</v>
      </c>
      <c r="AY153" s="13" t="s">
        <v>147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13" t="s">
        <v>155</v>
      </c>
      <c r="BK153" s="149">
        <f t="shared" si="19"/>
        <v>0</v>
      </c>
      <c r="BL153" s="13" t="s">
        <v>154</v>
      </c>
      <c r="BM153" s="148" t="s">
        <v>887</v>
      </c>
    </row>
    <row r="154" spans="2:65" s="1" customFormat="1" ht="37.9" customHeight="1" x14ac:dyDescent="0.2">
      <c r="B154" s="135"/>
      <c r="C154" s="136" t="s">
        <v>213</v>
      </c>
      <c r="D154" s="136" t="s">
        <v>150</v>
      </c>
      <c r="E154" s="137" t="s">
        <v>264</v>
      </c>
      <c r="F154" s="138" t="s">
        <v>265</v>
      </c>
      <c r="G154" s="139" t="s">
        <v>153</v>
      </c>
      <c r="H154" s="140">
        <v>5.4</v>
      </c>
      <c r="I154" s="141"/>
      <c r="J154" s="142">
        <f t="shared" si="10"/>
        <v>0</v>
      </c>
      <c r="K154" s="143"/>
      <c r="L154" s="28"/>
      <c r="M154" s="144" t="s">
        <v>1</v>
      </c>
      <c r="N154" s="145" t="s">
        <v>37</v>
      </c>
      <c r="P154" s="146">
        <f t="shared" si="11"/>
        <v>0</v>
      </c>
      <c r="Q154" s="146">
        <v>0</v>
      </c>
      <c r="R154" s="146">
        <f t="shared" si="12"/>
        <v>0</v>
      </c>
      <c r="S154" s="146">
        <v>6.5000000000000002E-2</v>
      </c>
      <c r="T154" s="147">
        <f t="shared" si="13"/>
        <v>0.35100000000000003</v>
      </c>
      <c r="AR154" s="148" t="s">
        <v>154</v>
      </c>
      <c r="AT154" s="148" t="s">
        <v>150</v>
      </c>
      <c r="AU154" s="148" t="s">
        <v>155</v>
      </c>
      <c r="AY154" s="13" t="s">
        <v>147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3" t="s">
        <v>155</v>
      </c>
      <c r="BK154" s="149">
        <f t="shared" si="19"/>
        <v>0</v>
      </c>
      <c r="BL154" s="13" t="s">
        <v>154</v>
      </c>
      <c r="BM154" s="148" t="s">
        <v>888</v>
      </c>
    </row>
    <row r="155" spans="2:65" s="1" customFormat="1" ht="24.2" customHeight="1" x14ac:dyDescent="0.2">
      <c r="B155" s="135"/>
      <c r="C155" s="136" t="s">
        <v>218</v>
      </c>
      <c r="D155" s="136" t="s">
        <v>150</v>
      </c>
      <c r="E155" s="137" t="s">
        <v>272</v>
      </c>
      <c r="F155" s="138" t="s">
        <v>273</v>
      </c>
      <c r="G155" s="139" t="s">
        <v>274</v>
      </c>
      <c r="H155" s="140">
        <v>1</v>
      </c>
      <c r="I155" s="141"/>
      <c r="J155" s="142">
        <f t="shared" si="10"/>
        <v>0</v>
      </c>
      <c r="K155" s="143"/>
      <c r="L155" s="28"/>
      <c r="M155" s="144" t="s">
        <v>1</v>
      </c>
      <c r="N155" s="145" t="s">
        <v>37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2.4E-2</v>
      </c>
      <c r="T155" s="147">
        <f t="shared" si="13"/>
        <v>2.4E-2</v>
      </c>
      <c r="AR155" s="148" t="s">
        <v>154</v>
      </c>
      <c r="AT155" s="148" t="s">
        <v>150</v>
      </c>
      <c r="AU155" s="148" t="s">
        <v>155</v>
      </c>
      <c r="AY155" s="13" t="s">
        <v>147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155</v>
      </c>
      <c r="BK155" s="149">
        <f t="shared" si="19"/>
        <v>0</v>
      </c>
      <c r="BL155" s="13" t="s">
        <v>154</v>
      </c>
      <c r="BM155" s="148" t="s">
        <v>889</v>
      </c>
    </row>
    <row r="156" spans="2:65" s="1" customFormat="1" ht="24.2" customHeight="1" x14ac:dyDescent="0.2">
      <c r="B156" s="135"/>
      <c r="C156" s="136" t="s">
        <v>222</v>
      </c>
      <c r="D156" s="136" t="s">
        <v>150</v>
      </c>
      <c r="E156" s="137" t="s">
        <v>277</v>
      </c>
      <c r="F156" s="138" t="s">
        <v>278</v>
      </c>
      <c r="G156" s="139" t="s">
        <v>274</v>
      </c>
      <c r="H156" s="140">
        <v>6</v>
      </c>
      <c r="I156" s="141"/>
      <c r="J156" s="142">
        <f t="shared" si="10"/>
        <v>0</v>
      </c>
      <c r="K156" s="143"/>
      <c r="L156" s="28"/>
      <c r="M156" s="144" t="s">
        <v>1</v>
      </c>
      <c r="N156" s="145" t="s">
        <v>37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0.04</v>
      </c>
      <c r="T156" s="147">
        <f t="shared" si="13"/>
        <v>0.24</v>
      </c>
      <c r="AR156" s="148" t="s">
        <v>154</v>
      </c>
      <c r="AT156" s="148" t="s">
        <v>150</v>
      </c>
      <c r="AU156" s="148" t="s">
        <v>155</v>
      </c>
      <c r="AY156" s="13" t="s">
        <v>147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155</v>
      </c>
      <c r="BK156" s="149">
        <f t="shared" si="19"/>
        <v>0</v>
      </c>
      <c r="BL156" s="13" t="s">
        <v>154</v>
      </c>
      <c r="BM156" s="148" t="s">
        <v>890</v>
      </c>
    </row>
    <row r="157" spans="2:65" s="1" customFormat="1" ht="37.9" customHeight="1" x14ac:dyDescent="0.2">
      <c r="B157" s="135"/>
      <c r="C157" s="136" t="s">
        <v>227</v>
      </c>
      <c r="D157" s="136" t="s">
        <v>150</v>
      </c>
      <c r="E157" s="137" t="s">
        <v>281</v>
      </c>
      <c r="F157" s="138" t="s">
        <v>282</v>
      </c>
      <c r="G157" s="139" t="s">
        <v>186</v>
      </c>
      <c r="H157" s="140">
        <v>8</v>
      </c>
      <c r="I157" s="141"/>
      <c r="J157" s="142">
        <f t="shared" si="10"/>
        <v>0</v>
      </c>
      <c r="K157" s="143"/>
      <c r="L157" s="28"/>
      <c r="M157" s="144" t="s">
        <v>1</v>
      </c>
      <c r="N157" s="145" t="s">
        <v>37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8.9999999999999993E-3</v>
      </c>
      <c r="T157" s="147">
        <f t="shared" si="13"/>
        <v>7.1999999999999995E-2</v>
      </c>
      <c r="AR157" s="148" t="s">
        <v>154</v>
      </c>
      <c r="AT157" s="148" t="s">
        <v>150</v>
      </c>
      <c r="AU157" s="148" t="s">
        <v>155</v>
      </c>
      <c r="AY157" s="13" t="s">
        <v>147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155</v>
      </c>
      <c r="BK157" s="149">
        <f t="shared" si="19"/>
        <v>0</v>
      </c>
      <c r="BL157" s="13" t="s">
        <v>154</v>
      </c>
      <c r="BM157" s="148" t="s">
        <v>891</v>
      </c>
    </row>
    <row r="158" spans="2:65" s="1" customFormat="1" ht="33" customHeight="1" x14ac:dyDescent="0.2">
      <c r="B158" s="135"/>
      <c r="C158" s="136" t="s">
        <v>232</v>
      </c>
      <c r="D158" s="136" t="s">
        <v>150</v>
      </c>
      <c r="E158" s="137" t="s">
        <v>305</v>
      </c>
      <c r="F158" s="138" t="s">
        <v>306</v>
      </c>
      <c r="G158" s="139" t="s">
        <v>153</v>
      </c>
      <c r="H158" s="140">
        <v>5.4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37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2E-3</v>
      </c>
      <c r="T158" s="147">
        <f t="shared" si="13"/>
        <v>1.0800000000000001E-2</v>
      </c>
      <c r="AR158" s="148" t="s">
        <v>154</v>
      </c>
      <c r="AT158" s="148" t="s">
        <v>150</v>
      </c>
      <c r="AU158" s="148" t="s">
        <v>155</v>
      </c>
      <c r="AY158" s="13" t="s">
        <v>147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155</v>
      </c>
      <c r="BK158" s="149">
        <f t="shared" si="19"/>
        <v>0</v>
      </c>
      <c r="BL158" s="13" t="s">
        <v>154</v>
      </c>
      <c r="BM158" s="148" t="s">
        <v>892</v>
      </c>
    </row>
    <row r="159" spans="2:65" s="1" customFormat="1" ht="33" customHeight="1" x14ac:dyDescent="0.2">
      <c r="B159" s="135"/>
      <c r="C159" s="136" t="s">
        <v>236</v>
      </c>
      <c r="D159" s="136" t="s">
        <v>150</v>
      </c>
      <c r="E159" s="137" t="s">
        <v>893</v>
      </c>
      <c r="F159" s="138" t="s">
        <v>894</v>
      </c>
      <c r="G159" s="139" t="s">
        <v>153</v>
      </c>
      <c r="H159" s="140">
        <v>21.664999999999999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37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0.01</v>
      </c>
      <c r="T159" s="147">
        <f t="shared" si="13"/>
        <v>0.21665000000000001</v>
      </c>
      <c r="AR159" s="148" t="s">
        <v>154</v>
      </c>
      <c r="AT159" s="148" t="s">
        <v>150</v>
      </c>
      <c r="AU159" s="148" t="s">
        <v>155</v>
      </c>
      <c r="AY159" s="13" t="s">
        <v>147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155</v>
      </c>
      <c r="BK159" s="149">
        <f t="shared" si="19"/>
        <v>0</v>
      </c>
      <c r="BL159" s="13" t="s">
        <v>154</v>
      </c>
      <c r="BM159" s="148" t="s">
        <v>895</v>
      </c>
    </row>
    <row r="160" spans="2:65" s="1" customFormat="1" ht="33" customHeight="1" x14ac:dyDescent="0.2">
      <c r="B160" s="135"/>
      <c r="C160" s="136" t="s">
        <v>240</v>
      </c>
      <c r="D160" s="136" t="s">
        <v>150</v>
      </c>
      <c r="E160" s="137" t="s">
        <v>309</v>
      </c>
      <c r="F160" s="138" t="s">
        <v>310</v>
      </c>
      <c r="G160" s="139" t="s">
        <v>153</v>
      </c>
      <c r="H160" s="140">
        <v>5.52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37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4.5999999999999999E-2</v>
      </c>
      <c r="T160" s="147">
        <f t="shared" si="13"/>
        <v>0.25391999999999998</v>
      </c>
      <c r="AR160" s="148" t="s">
        <v>154</v>
      </c>
      <c r="AT160" s="148" t="s">
        <v>150</v>
      </c>
      <c r="AU160" s="148" t="s">
        <v>155</v>
      </c>
      <c r="AY160" s="13" t="s">
        <v>147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155</v>
      </c>
      <c r="BK160" s="149">
        <f t="shared" si="19"/>
        <v>0</v>
      </c>
      <c r="BL160" s="13" t="s">
        <v>154</v>
      </c>
      <c r="BM160" s="148" t="s">
        <v>896</v>
      </c>
    </row>
    <row r="161" spans="2:65" s="1" customFormat="1" ht="37.9" customHeight="1" x14ac:dyDescent="0.2">
      <c r="B161" s="135"/>
      <c r="C161" s="136" t="s">
        <v>7</v>
      </c>
      <c r="D161" s="136" t="s">
        <v>150</v>
      </c>
      <c r="E161" s="137" t="s">
        <v>313</v>
      </c>
      <c r="F161" s="138" t="s">
        <v>314</v>
      </c>
      <c r="G161" s="139" t="s">
        <v>153</v>
      </c>
      <c r="H161" s="140">
        <v>4.7750000000000004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37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6.8000000000000005E-2</v>
      </c>
      <c r="T161" s="147">
        <f t="shared" si="13"/>
        <v>0.32470000000000004</v>
      </c>
      <c r="AR161" s="148" t="s">
        <v>154</v>
      </c>
      <c r="AT161" s="148" t="s">
        <v>150</v>
      </c>
      <c r="AU161" s="148" t="s">
        <v>155</v>
      </c>
      <c r="AY161" s="13" t="s">
        <v>147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155</v>
      </c>
      <c r="BK161" s="149">
        <f t="shared" si="19"/>
        <v>0</v>
      </c>
      <c r="BL161" s="13" t="s">
        <v>154</v>
      </c>
      <c r="BM161" s="148" t="s">
        <v>897</v>
      </c>
    </row>
    <row r="162" spans="2:65" s="1" customFormat="1" ht="21.75" customHeight="1" x14ac:dyDescent="0.2">
      <c r="B162" s="135"/>
      <c r="C162" s="136" t="s">
        <v>247</v>
      </c>
      <c r="D162" s="136" t="s">
        <v>150</v>
      </c>
      <c r="E162" s="137" t="s">
        <v>317</v>
      </c>
      <c r="F162" s="138" t="s">
        <v>318</v>
      </c>
      <c r="G162" s="139" t="s">
        <v>319</v>
      </c>
      <c r="H162" s="140">
        <v>1.597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37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154</v>
      </c>
      <c r="AT162" s="148" t="s">
        <v>150</v>
      </c>
      <c r="AU162" s="148" t="s">
        <v>155</v>
      </c>
      <c r="AY162" s="13" t="s">
        <v>147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155</v>
      </c>
      <c r="BK162" s="149">
        <f t="shared" si="19"/>
        <v>0</v>
      </c>
      <c r="BL162" s="13" t="s">
        <v>154</v>
      </c>
      <c r="BM162" s="148" t="s">
        <v>898</v>
      </c>
    </row>
    <row r="163" spans="2:65" s="1" customFormat="1" ht="24.2" customHeight="1" x14ac:dyDescent="0.2">
      <c r="B163" s="135"/>
      <c r="C163" s="136" t="s">
        <v>251</v>
      </c>
      <c r="D163" s="136" t="s">
        <v>150</v>
      </c>
      <c r="E163" s="137" t="s">
        <v>322</v>
      </c>
      <c r="F163" s="138" t="s">
        <v>323</v>
      </c>
      <c r="G163" s="139" t="s">
        <v>319</v>
      </c>
      <c r="H163" s="140">
        <v>1.597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37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154</v>
      </c>
      <c r="AT163" s="148" t="s">
        <v>150</v>
      </c>
      <c r="AU163" s="148" t="s">
        <v>155</v>
      </c>
      <c r="AY163" s="13" t="s">
        <v>147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155</v>
      </c>
      <c r="BK163" s="149">
        <f t="shared" si="19"/>
        <v>0</v>
      </c>
      <c r="BL163" s="13" t="s">
        <v>154</v>
      </c>
      <c r="BM163" s="148" t="s">
        <v>899</v>
      </c>
    </row>
    <row r="164" spans="2:65" s="1" customFormat="1" ht="24.2" customHeight="1" x14ac:dyDescent="0.2">
      <c r="B164" s="135"/>
      <c r="C164" s="136" t="s">
        <v>255</v>
      </c>
      <c r="D164" s="136" t="s">
        <v>150</v>
      </c>
      <c r="E164" s="137" t="s">
        <v>326</v>
      </c>
      <c r="F164" s="138" t="s">
        <v>327</v>
      </c>
      <c r="G164" s="139" t="s">
        <v>319</v>
      </c>
      <c r="H164" s="140">
        <v>3.194</v>
      </c>
      <c r="I164" s="141"/>
      <c r="J164" s="142">
        <f t="shared" si="10"/>
        <v>0</v>
      </c>
      <c r="K164" s="143"/>
      <c r="L164" s="28"/>
      <c r="M164" s="144" t="s">
        <v>1</v>
      </c>
      <c r="N164" s="145" t="s">
        <v>37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154</v>
      </c>
      <c r="AT164" s="148" t="s">
        <v>150</v>
      </c>
      <c r="AU164" s="148" t="s">
        <v>155</v>
      </c>
      <c r="AY164" s="13" t="s">
        <v>147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155</v>
      </c>
      <c r="BK164" s="149">
        <f t="shared" si="19"/>
        <v>0</v>
      </c>
      <c r="BL164" s="13" t="s">
        <v>154</v>
      </c>
      <c r="BM164" s="148" t="s">
        <v>900</v>
      </c>
    </row>
    <row r="165" spans="2:65" s="1" customFormat="1" ht="24.2" customHeight="1" x14ac:dyDescent="0.2">
      <c r="B165" s="135"/>
      <c r="C165" s="136" t="s">
        <v>259</v>
      </c>
      <c r="D165" s="136" t="s">
        <v>150</v>
      </c>
      <c r="E165" s="137" t="s">
        <v>330</v>
      </c>
      <c r="F165" s="138" t="s">
        <v>331</v>
      </c>
      <c r="G165" s="139" t="s">
        <v>319</v>
      </c>
      <c r="H165" s="140">
        <v>1.597</v>
      </c>
      <c r="I165" s="141"/>
      <c r="J165" s="142">
        <f t="shared" si="10"/>
        <v>0</v>
      </c>
      <c r="K165" s="143"/>
      <c r="L165" s="28"/>
      <c r="M165" s="144" t="s">
        <v>1</v>
      </c>
      <c r="N165" s="145" t="s">
        <v>37</v>
      </c>
      <c r="P165" s="146">
        <f t="shared" si="11"/>
        <v>0</v>
      </c>
      <c r="Q165" s="146">
        <v>0</v>
      </c>
      <c r="R165" s="146">
        <f t="shared" si="12"/>
        <v>0</v>
      </c>
      <c r="S165" s="146">
        <v>0</v>
      </c>
      <c r="T165" s="147">
        <f t="shared" si="13"/>
        <v>0</v>
      </c>
      <c r="AR165" s="148" t="s">
        <v>154</v>
      </c>
      <c r="AT165" s="148" t="s">
        <v>150</v>
      </c>
      <c r="AU165" s="148" t="s">
        <v>155</v>
      </c>
      <c r="AY165" s="13" t="s">
        <v>147</v>
      </c>
      <c r="BE165" s="149">
        <f t="shared" si="14"/>
        <v>0</v>
      </c>
      <c r="BF165" s="149">
        <f t="shared" si="15"/>
        <v>0</v>
      </c>
      <c r="BG165" s="149">
        <f t="shared" si="16"/>
        <v>0</v>
      </c>
      <c r="BH165" s="149">
        <f t="shared" si="17"/>
        <v>0</v>
      </c>
      <c r="BI165" s="149">
        <f t="shared" si="18"/>
        <v>0</v>
      </c>
      <c r="BJ165" s="13" t="s">
        <v>155</v>
      </c>
      <c r="BK165" s="149">
        <f t="shared" si="19"/>
        <v>0</v>
      </c>
      <c r="BL165" s="13" t="s">
        <v>154</v>
      </c>
      <c r="BM165" s="148" t="s">
        <v>901</v>
      </c>
    </row>
    <row r="166" spans="2:65" s="11" customFormat="1" ht="22.9" customHeight="1" x14ac:dyDescent="0.2">
      <c r="B166" s="123"/>
      <c r="D166" s="124" t="s">
        <v>70</v>
      </c>
      <c r="E166" s="133" t="s">
        <v>333</v>
      </c>
      <c r="F166" s="133" t="s">
        <v>334</v>
      </c>
      <c r="I166" s="126"/>
      <c r="J166" s="134">
        <f>BK166</f>
        <v>0</v>
      </c>
      <c r="L166" s="123"/>
      <c r="M166" s="128"/>
      <c r="P166" s="129">
        <f>SUM(P167:P169)</f>
        <v>0</v>
      </c>
      <c r="R166" s="129">
        <f>SUM(R167:R169)</f>
        <v>0</v>
      </c>
      <c r="T166" s="130">
        <f>SUM(T167:T169)</f>
        <v>0</v>
      </c>
      <c r="AR166" s="124" t="s">
        <v>79</v>
      </c>
      <c r="AT166" s="131" t="s">
        <v>70</v>
      </c>
      <c r="AU166" s="131" t="s">
        <v>79</v>
      </c>
      <c r="AY166" s="124" t="s">
        <v>147</v>
      </c>
      <c r="BK166" s="132">
        <f>SUM(BK167:BK169)</f>
        <v>0</v>
      </c>
    </row>
    <row r="167" spans="2:65" s="1" customFormat="1" ht="21.75" customHeight="1" x14ac:dyDescent="0.2">
      <c r="B167" s="135"/>
      <c r="C167" s="136" t="s">
        <v>263</v>
      </c>
      <c r="D167" s="136" t="s">
        <v>150</v>
      </c>
      <c r="E167" s="137" t="s">
        <v>336</v>
      </c>
      <c r="F167" s="138" t="s">
        <v>337</v>
      </c>
      <c r="G167" s="139" t="s">
        <v>319</v>
      </c>
      <c r="H167" s="140">
        <v>0.42299999999999999</v>
      </c>
      <c r="I167" s="141"/>
      <c r="J167" s="142">
        <f>ROUND(I167*H167,2)</f>
        <v>0</v>
      </c>
      <c r="K167" s="143"/>
      <c r="L167" s="28"/>
      <c r="M167" s="144" t="s">
        <v>1</v>
      </c>
      <c r="N167" s="145" t="s">
        <v>37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154</v>
      </c>
      <c r="AT167" s="148" t="s">
        <v>150</v>
      </c>
      <c r="AU167" s="148" t="s">
        <v>155</v>
      </c>
      <c r="AY167" s="13" t="s">
        <v>147</v>
      </c>
      <c r="BE167" s="149">
        <f>IF(N167="základná",J167,0)</f>
        <v>0</v>
      </c>
      <c r="BF167" s="149">
        <f>IF(N167="znížená",J167,0)</f>
        <v>0</v>
      </c>
      <c r="BG167" s="149">
        <f>IF(N167="zákl. prenesená",J167,0)</f>
        <v>0</v>
      </c>
      <c r="BH167" s="149">
        <f>IF(N167="zníž. prenesená",J167,0)</f>
        <v>0</v>
      </c>
      <c r="BI167" s="149">
        <f>IF(N167="nulová",J167,0)</f>
        <v>0</v>
      </c>
      <c r="BJ167" s="13" t="s">
        <v>155</v>
      </c>
      <c r="BK167" s="149">
        <f>ROUND(I167*H167,2)</f>
        <v>0</v>
      </c>
      <c r="BL167" s="13" t="s">
        <v>154</v>
      </c>
      <c r="BM167" s="148" t="s">
        <v>902</v>
      </c>
    </row>
    <row r="168" spans="2:65" s="1" customFormat="1" ht="24.2" customHeight="1" x14ac:dyDescent="0.2">
      <c r="B168" s="135"/>
      <c r="C168" s="136" t="s">
        <v>267</v>
      </c>
      <c r="D168" s="136" t="s">
        <v>150</v>
      </c>
      <c r="E168" s="137" t="s">
        <v>340</v>
      </c>
      <c r="F168" s="138" t="s">
        <v>341</v>
      </c>
      <c r="G168" s="139" t="s">
        <v>319</v>
      </c>
      <c r="H168" s="140">
        <v>0.84599999999999997</v>
      </c>
      <c r="I168" s="141"/>
      <c r="J168" s="142">
        <f>ROUND(I168*H168,2)</f>
        <v>0</v>
      </c>
      <c r="K168" s="143"/>
      <c r="L168" s="28"/>
      <c r="M168" s="144" t="s">
        <v>1</v>
      </c>
      <c r="N168" s="145" t="s">
        <v>37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154</v>
      </c>
      <c r="AT168" s="148" t="s">
        <v>150</v>
      </c>
      <c r="AU168" s="148" t="s">
        <v>155</v>
      </c>
      <c r="AY168" s="13" t="s">
        <v>147</v>
      </c>
      <c r="BE168" s="149">
        <f>IF(N168="základná",J168,0)</f>
        <v>0</v>
      </c>
      <c r="BF168" s="149">
        <f>IF(N168="znížená",J168,0)</f>
        <v>0</v>
      </c>
      <c r="BG168" s="149">
        <f>IF(N168="zákl. prenesená",J168,0)</f>
        <v>0</v>
      </c>
      <c r="BH168" s="149">
        <f>IF(N168="zníž. prenesená",J168,0)</f>
        <v>0</v>
      </c>
      <c r="BI168" s="149">
        <f>IF(N168="nulová",J168,0)</f>
        <v>0</v>
      </c>
      <c r="BJ168" s="13" t="s">
        <v>155</v>
      </c>
      <c r="BK168" s="149">
        <f>ROUND(I168*H168,2)</f>
        <v>0</v>
      </c>
      <c r="BL168" s="13" t="s">
        <v>154</v>
      </c>
      <c r="BM168" s="148" t="s">
        <v>903</v>
      </c>
    </row>
    <row r="169" spans="2:65" s="1" customFormat="1" ht="24.2" customHeight="1" x14ac:dyDescent="0.2">
      <c r="B169" s="135"/>
      <c r="C169" s="136" t="s">
        <v>271</v>
      </c>
      <c r="D169" s="136" t="s">
        <v>150</v>
      </c>
      <c r="E169" s="137" t="s">
        <v>344</v>
      </c>
      <c r="F169" s="138" t="s">
        <v>345</v>
      </c>
      <c r="G169" s="139" t="s">
        <v>319</v>
      </c>
      <c r="H169" s="140">
        <v>0.221</v>
      </c>
      <c r="I169" s="141"/>
      <c r="J169" s="142">
        <f>ROUND(I169*H169,2)</f>
        <v>0</v>
      </c>
      <c r="K169" s="143"/>
      <c r="L169" s="28"/>
      <c r="M169" s="144" t="s">
        <v>1</v>
      </c>
      <c r="N169" s="145" t="s">
        <v>37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154</v>
      </c>
      <c r="AT169" s="148" t="s">
        <v>150</v>
      </c>
      <c r="AU169" s="148" t="s">
        <v>155</v>
      </c>
      <c r="AY169" s="13" t="s">
        <v>147</v>
      </c>
      <c r="BE169" s="149">
        <f>IF(N169="základná",J169,0)</f>
        <v>0</v>
      </c>
      <c r="BF169" s="149">
        <f>IF(N169="znížená",J169,0)</f>
        <v>0</v>
      </c>
      <c r="BG169" s="149">
        <f>IF(N169="zákl. prenesená",J169,0)</f>
        <v>0</v>
      </c>
      <c r="BH169" s="149">
        <f>IF(N169="zníž. prenesená",J169,0)</f>
        <v>0</v>
      </c>
      <c r="BI169" s="149">
        <f>IF(N169="nulová",J169,0)</f>
        <v>0</v>
      </c>
      <c r="BJ169" s="13" t="s">
        <v>155</v>
      </c>
      <c r="BK169" s="149">
        <f>ROUND(I169*H169,2)</f>
        <v>0</v>
      </c>
      <c r="BL169" s="13" t="s">
        <v>154</v>
      </c>
      <c r="BM169" s="148" t="s">
        <v>904</v>
      </c>
    </row>
    <row r="170" spans="2:65" s="11" customFormat="1" ht="25.9" customHeight="1" x14ac:dyDescent="0.2">
      <c r="B170" s="123"/>
      <c r="D170" s="124" t="s">
        <v>70</v>
      </c>
      <c r="E170" s="125" t="s">
        <v>347</v>
      </c>
      <c r="F170" s="125" t="s">
        <v>348</v>
      </c>
      <c r="I170" s="126"/>
      <c r="J170" s="127">
        <f>BK170</f>
        <v>0</v>
      </c>
      <c r="L170" s="123"/>
      <c r="M170" s="128"/>
      <c r="P170" s="129">
        <f>P171+P174+P183+P198+P211+P215+P220+P226+P230+P241+P248+P251</f>
        <v>0</v>
      </c>
      <c r="R170" s="129">
        <f>R171+R174+R183+R198+R211+R215+R220+R226+R230+R241+R248+R251</f>
        <v>0.50649607411999997</v>
      </c>
      <c r="T170" s="130">
        <f>T171+T174+T183+T198+T211+T215+T220+T226+T230+T241+T248+T251</f>
        <v>9.2593499999999995E-2</v>
      </c>
      <c r="AR170" s="124" t="s">
        <v>155</v>
      </c>
      <c r="AT170" s="131" t="s">
        <v>70</v>
      </c>
      <c r="AU170" s="131" t="s">
        <v>71</v>
      </c>
      <c r="AY170" s="124" t="s">
        <v>147</v>
      </c>
      <c r="BK170" s="132">
        <f>BK171+BK174+BK183+BK198+BK211+BK215+BK220+BK226+BK230+BK241+BK248+BK251</f>
        <v>0</v>
      </c>
    </row>
    <row r="171" spans="2:65" s="11" customFormat="1" ht="22.9" customHeight="1" x14ac:dyDescent="0.2">
      <c r="B171" s="123"/>
      <c r="D171" s="124" t="s">
        <v>70</v>
      </c>
      <c r="E171" s="133" t="s">
        <v>349</v>
      </c>
      <c r="F171" s="133" t="s">
        <v>350</v>
      </c>
      <c r="I171" s="126"/>
      <c r="J171" s="134">
        <f>BK171</f>
        <v>0</v>
      </c>
      <c r="L171" s="123"/>
      <c r="M171" s="128"/>
      <c r="P171" s="129">
        <f>SUM(P172:P173)</f>
        <v>0</v>
      </c>
      <c r="R171" s="129">
        <f>SUM(R172:R173)</f>
        <v>1.80816E-2</v>
      </c>
      <c r="T171" s="130">
        <f>SUM(T172:T173)</f>
        <v>0</v>
      </c>
      <c r="AR171" s="124" t="s">
        <v>155</v>
      </c>
      <c r="AT171" s="131" t="s">
        <v>70</v>
      </c>
      <c r="AU171" s="131" t="s">
        <v>79</v>
      </c>
      <c r="AY171" s="124" t="s">
        <v>147</v>
      </c>
      <c r="BK171" s="132">
        <f>SUM(BK172:BK173)</f>
        <v>0</v>
      </c>
    </row>
    <row r="172" spans="2:65" s="1" customFormat="1" ht="24.2" customHeight="1" x14ac:dyDescent="0.2">
      <c r="B172" s="135"/>
      <c r="C172" s="136" t="s">
        <v>276</v>
      </c>
      <c r="D172" s="136" t="s">
        <v>150</v>
      </c>
      <c r="E172" s="137" t="s">
        <v>352</v>
      </c>
      <c r="F172" s="138" t="s">
        <v>353</v>
      </c>
      <c r="G172" s="139" t="s">
        <v>153</v>
      </c>
      <c r="H172" s="140">
        <v>5.4</v>
      </c>
      <c r="I172" s="141"/>
      <c r="J172" s="142">
        <f>ROUND(I172*H172,2)</f>
        <v>0</v>
      </c>
      <c r="K172" s="143"/>
      <c r="L172" s="28"/>
      <c r="M172" s="144" t="s">
        <v>1</v>
      </c>
      <c r="N172" s="145" t="s">
        <v>37</v>
      </c>
      <c r="P172" s="146">
        <f>O172*H172</f>
        <v>0</v>
      </c>
      <c r="Q172" s="146">
        <v>1.58E-3</v>
      </c>
      <c r="R172" s="146">
        <f>Q172*H172</f>
        <v>8.5320000000000014E-3</v>
      </c>
      <c r="S172" s="146">
        <v>0</v>
      </c>
      <c r="T172" s="147">
        <f>S172*H172</f>
        <v>0</v>
      </c>
      <c r="AR172" s="148" t="s">
        <v>213</v>
      </c>
      <c r="AT172" s="148" t="s">
        <v>150</v>
      </c>
      <c r="AU172" s="148" t="s">
        <v>155</v>
      </c>
      <c r="AY172" s="13" t="s">
        <v>147</v>
      </c>
      <c r="BE172" s="149">
        <f>IF(N172="základná",J172,0)</f>
        <v>0</v>
      </c>
      <c r="BF172" s="149">
        <f>IF(N172="znížená",J172,0)</f>
        <v>0</v>
      </c>
      <c r="BG172" s="149">
        <f>IF(N172="zákl. prenesená",J172,0)</f>
        <v>0</v>
      </c>
      <c r="BH172" s="149">
        <f>IF(N172="zníž. prenesená",J172,0)</f>
        <v>0</v>
      </c>
      <c r="BI172" s="149">
        <f>IF(N172="nulová",J172,0)</f>
        <v>0</v>
      </c>
      <c r="BJ172" s="13" t="s">
        <v>155</v>
      </c>
      <c r="BK172" s="149">
        <f>ROUND(I172*H172,2)</f>
        <v>0</v>
      </c>
      <c r="BL172" s="13" t="s">
        <v>213</v>
      </c>
      <c r="BM172" s="148" t="s">
        <v>905</v>
      </c>
    </row>
    <row r="173" spans="2:65" s="1" customFormat="1" ht="24.2" customHeight="1" x14ac:dyDescent="0.2">
      <c r="B173" s="135"/>
      <c r="C173" s="136" t="s">
        <v>280</v>
      </c>
      <c r="D173" s="136" t="s">
        <v>150</v>
      </c>
      <c r="E173" s="137" t="s">
        <v>356</v>
      </c>
      <c r="F173" s="138" t="s">
        <v>357</v>
      </c>
      <c r="G173" s="139" t="s">
        <v>153</v>
      </c>
      <c r="H173" s="140">
        <v>5.52</v>
      </c>
      <c r="I173" s="141"/>
      <c r="J173" s="142">
        <f>ROUND(I173*H173,2)</f>
        <v>0</v>
      </c>
      <c r="K173" s="143"/>
      <c r="L173" s="28"/>
      <c r="M173" s="144" t="s">
        <v>1</v>
      </c>
      <c r="N173" s="145" t="s">
        <v>37</v>
      </c>
      <c r="P173" s="146">
        <f>O173*H173</f>
        <v>0</v>
      </c>
      <c r="Q173" s="146">
        <v>1.73E-3</v>
      </c>
      <c r="R173" s="146">
        <f>Q173*H173</f>
        <v>9.5495999999999984E-3</v>
      </c>
      <c r="S173" s="146">
        <v>0</v>
      </c>
      <c r="T173" s="147">
        <f>S173*H173</f>
        <v>0</v>
      </c>
      <c r="AR173" s="148" t="s">
        <v>213</v>
      </c>
      <c r="AT173" s="148" t="s">
        <v>150</v>
      </c>
      <c r="AU173" s="148" t="s">
        <v>155</v>
      </c>
      <c r="AY173" s="13" t="s">
        <v>147</v>
      </c>
      <c r="BE173" s="149">
        <f>IF(N173="základná",J173,0)</f>
        <v>0</v>
      </c>
      <c r="BF173" s="149">
        <f>IF(N173="znížená",J173,0)</f>
        <v>0</v>
      </c>
      <c r="BG173" s="149">
        <f>IF(N173="zákl. prenesená",J173,0)</f>
        <v>0</v>
      </c>
      <c r="BH173" s="149">
        <f>IF(N173="zníž. prenesená",J173,0)</f>
        <v>0</v>
      </c>
      <c r="BI173" s="149">
        <f>IF(N173="nulová",J173,0)</f>
        <v>0</v>
      </c>
      <c r="BJ173" s="13" t="s">
        <v>155</v>
      </c>
      <c r="BK173" s="149">
        <f>ROUND(I173*H173,2)</f>
        <v>0</v>
      </c>
      <c r="BL173" s="13" t="s">
        <v>213</v>
      </c>
      <c r="BM173" s="148" t="s">
        <v>906</v>
      </c>
    </row>
    <row r="174" spans="2:65" s="11" customFormat="1" ht="22.9" customHeight="1" x14ac:dyDescent="0.2">
      <c r="B174" s="123"/>
      <c r="D174" s="124" t="s">
        <v>70</v>
      </c>
      <c r="E174" s="133" t="s">
        <v>359</v>
      </c>
      <c r="F174" s="133" t="s">
        <v>360</v>
      </c>
      <c r="I174" s="126"/>
      <c r="J174" s="134">
        <f>BK174</f>
        <v>0</v>
      </c>
      <c r="L174" s="123"/>
      <c r="M174" s="128"/>
      <c r="P174" s="129">
        <f>SUM(P175:P182)</f>
        <v>0</v>
      </c>
      <c r="R174" s="129">
        <f>SUM(R175:R182)</f>
        <v>1.344768E-2</v>
      </c>
      <c r="T174" s="130">
        <f>SUM(T175:T182)</f>
        <v>8.4399999999999996E-3</v>
      </c>
      <c r="AR174" s="124" t="s">
        <v>155</v>
      </c>
      <c r="AT174" s="131" t="s">
        <v>70</v>
      </c>
      <c r="AU174" s="131" t="s">
        <v>79</v>
      </c>
      <c r="AY174" s="124" t="s">
        <v>147</v>
      </c>
      <c r="BK174" s="132">
        <f>SUM(BK175:BK182)</f>
        <v>0</v>
      </c>
    </row>
    <row r="175" spans="2:65" s="1" customFormat="1" ht="24.2" customHeight="1" x14ac:dyDescent="0.2">
      <c r="B175" s="135"/>
      <c r="C175" s="136" t="s">
        <v>284</v>
      </c>
      <c r="D175" s="136" t="s">
        <v>150</v>
      </c>
      <c r="E175" s="137" t="s">
        <v>362</v>
      </c>
      <c r="F175" s="138" t="s">
        <v>363</v>
      </c>
      <c r="G175" s="139" t="s">
        <v>274</v>
      </c>
      <c r="H175" s="140">
        <v>2</v>
      </c>
      <c r="I175" s="141"/>
      <c r="J175" s="142">
        <f t="shared" ref="J175:J182" si="20">ROUND(I175*H175,2)</f>
        <v>0</v>
      </c>
      <c r="K175" s="143"/>
      <c r="L175" s="28"/>
      <c r="M175" s="144" t="s">
        <v>1</v>
      </c>
      <c r="N175" s="145" t="s">
        <v>37</v>
      </c>
      <c r="P175" s="146">
        <f t="shared" ref="P175:P182" si="21">O175*H175</f>
        <v>0</v>
      </c>
      <c r="Q175" s="146">
        <v>1.3799999999999999E-3</v>
      </c>
      <c r="R175" s="146">
        <f t="shared" ref="R175:R182" si="22">Q175*H175</f>
        <v>2.7599999999999999E-3</v>
      </c>
      <c r="S175" s="146">
        <v>4.2000000000000002E-4</v>
      </c>
      <c r="T175" s="147">
        <f t="shared" ref="T175:T182" si="23">S175*H175</f>
        <v>8.4000000000000003E-4</v>
      </c>
      <c r="AR175" s="148" t="s">
        <v>213</v>
      </c>
      <c r="AT175" s="148" t="s">
        <v>150</v>
      </c>
      <c r="AU175" s="148" t="s">
        <v>155</v>
      </c>
      <c r="AY175" s="13" t="s">
        <v>147</v>
      </c>
      <c r="BE175" s="149">
        <f t="shared" ref="BE175:BE182" si="24">IF(N175="základná",J175,0)</f>
        <v>0</v>
      </c>
      <c r="BF175" s="149">
        <f t="shared" ref="BF175:BF182" si="25">IF(N175="znížená",J175,0)</f>
        <v>0</v>
      </c>
      <c r="BG175" s="149">
        <f t="shared" ref="BG175:BG182" si="26">IF(N175="zákl. prenesená",J175,0)</f>
        <v>0</v>
      </c>
      <c r="BH175" s="149">
        <f t="shared" ref="BH175:BH182" si="27">IF(N175="zníž. prenesená",J175,0)</f>
        <v>0</v>
      </c>
      <c r="BI175" s="149">
        <f t="shared" ref="BI175:BI182" si="28">IF(N175="nulová",J175,0)</f>
        <v>0</v>
      </c>
      <c r="BJ175" s="13" t="s">
        <v>155</v>
      </c>
      <c r="BK175" s="149">
        <f t="shared" ref="BK175:BK182" si="29">ROUND(I175*H175,2)</f>
        <v>0</v>
      </c>
      <c r="BL175" s="13" t="s">
        <v>213</v>
      </c>
      <c r="BM175" s="148" t="s">
        <v>907</v>
      </c>
    </row>
    <row r="176" spans="2:65" s="1" customFormat="1" ht="24.2" customHeight="1" x14ac:dyDescent="0.2">
      <c r="B176" s="135"/>
      <c r="C176" s="136" t="s">
        <v>288</v>
      </c>
      <c r="D176" s="136" t="s">
        <v>150</v>
      </c>
      <c r="E176" s="137" t="s">
        <v>366</v>
      </c>
      <c r="F176" s="138" t="s">
        <v>367</v>
      </c>
      <c r="G176" s="139" t="s">
        <v>274</v>
      </c>
      <c r="H176" s="140">
        <v>2</v>
      </c>
      <c r="I176" s="141"/>
      <c r="J176" s="142">
        <f t="shared" si="20"/>
        <v>0</v>
      </c>
      <c r="K176" s="143"/>
      <c r="L176" s="28"/>
      <c r="M176" s="144" t="s">
        <v>1</v>
      </c>
      <c r="N176" s="145" t="s">
        <v>37</v>
      </c>
      <c r="P176" s="146">
        <f t="shared" si="21"/>
        <v>0</v>
      </c>
      <c r="Q176" s="146">
        <v>4.7160600000000002E-3</v>
      </c>
      <c r="R176" s="146">
        <f t="shared" si="22"/>
        <v>9.4321200000000004E-3</v>
      </c>
      <c r="S176" s="146">
        <v>0</v>
      </c>
      <c r="T176" s="147">
        <f t="shared" si="23"/>
        <v>0</v>
      </c>
      <c r="AR176" s="148" t="s">
        <v>213</v>
      </c>
      <c r="AT176" s="148" t="s">
        <v>150</v>
      </c>
      <c r="AU176" s="148" t="s">
        <v>155</v>
      </c>
      <c r="AY176" s="13" t="s">
        <v>147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13" t="s">
        <v>155</v>
      </c>
      <c r="BK176" s="149">
        <f t="shared" si="29"/>
        <v>0</v>
      </c>
      <c r="BL176" s="13" t="s">
        <v>213</v>
      </c>
      <c r="BM176" s="148" t="s">
        <v>908</v>
      </c>
    </row>
    <row r="177" spans="2:65" s="1" customFormat="1" ht="21.75" customHeight="1" x14ac:dyDescent="0.2">
      <c r="B177" s="135"/>
      <c r="C177" s="136" t="s">
        <v>292</v>
      </c>
      <c r="D177" s="136" t="s">
        <v>150</v>
      </c>
      <c r="E177" s="137" t="s">
        <v>378</v>
      </c>
      <c r="F177" s="138" t="s">
        <v>379</v>
      </c>
      <c r="G177" s="139" t="s">
        <v>186</v>
      </c>
      <c r="H177" s="140">
        <v>2</v>
      </c>
      <c r="I177" s="141"/>
      <c r="J177" s="142">
        <f t="shared" si="20"/>
        <v>0</v>
      </c>
      <c r="K177" s="143"/>
      <c r="L177" s="28"/>
      <c r="M177" s="144" t="s">
        <v>1</v>
      </c>
      <c r="N177" s="145" t="s">
        <v>37</v>
      </c>
      <c r="P177" s="146">
        <f t="shared" si="21"/>
        <v>0</v>
      </c>
      <c r="Q177" s="146">
        <v>6.2777999999999998E-4</v>
      </c>
      <c r="R177" s="146">
        <f t="shared" si="22"/>
        <v>1.25556E-3</v>
      </c>
      <c r="S177" s="146">
        <v>0</v>
      </c>
      <c r="T177" s="147">
        <f t="shared" si="23"/>
        <v>0</v>
      </c>
      <c r="AR177" s="148" t="s">
        <v>213</v>
      </c>
      <c r="AT177" s="148" t="s">
        <v>150</v>
      </c>
      <c r="AU177" s="148" t="s">
        <v>155</v>
      </c>
      <c r="AY177" s="13" t="s">
        <v>147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3" t="s">
        <v>155</v>
      </c>
      <c r="BK177" s="149">
        <f t="shared" si="29"/>
        <v>0</v>
      </c>
      <c r="BL177" s="13" t="s">
        <v>213</v>
      </c>
      <c r="BM177" s="148" t="s">
        <v>909</v>
      </c>
    </row>
    <row r="178" spans="2:65" s="1" customFormat="1" ht="24.2" customHeight="1" x14ac:dyDescent="0.2">
      <c r="B178" s="135"/>
      <c r="C178" s="136" t="s">
        <v>296</v>
      </c>
      <c r="D178" s="136" t="s">
        <v>150</v>
      </c>
      <c r="E178" s="137" t="s">
        <v>910</v>
      </c>
      <c r="F178" s="138" t="s">
        <v>911</v>
      </c>
      <c r="G178" s="139" t="s">
        <v>186</v>
      </c>
      <c r="H178" s="140">
        <v>2</v>
      </c>
      <c r="I178" s="141"/>
      <c r="J178" s="142">
        <f t="shared" si="20"/>
        <v>0</v>
      </c>
      <c r="K178" s="143"/>
      <c r="L178" s="28"/>
      <c r="M178" s="144" t="s">
        <v>1</v>
      </c>
      <c r="N178" s="145" t="s">
        <v>37</v>
      </c>
      <c r="P178" s="146">
        <f t="shared" si="21"/>
        <v>0</v>
      </c>
      <c r="Q178" s="146">
        <v>0</v>
      </c>
      <c r="R178" s="146">
        <f t="shared" si="22"/>
        <v>0</v>
      </c>
      <c r="S178" s="146">
        <v>3.8E-3</v>
      </c>
      <c r="T178" s="147">
        <f t="shared" si="23"/>
        <v>7.6E-3</v>
      </c>
      <c r="AR178" s="148" t="s">
        <v>213</v>
      </c>
      <c r="AT178" s="148" t="s">
        <v>150</v>
      </c>
      <c r="AU178" s="148" t="s">
        <v>155</v>
      </c>
      <c r="AY178" s="13" t="s">
        <v>147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3" t="s">
        <v>155</v>
      </c>
      <c r="BK178" s="149">
        <f t="shared" si="29"/>
        <v>0</v>
      </c>
      <c r="BL178" s="13" t="s">
        <v>213</v>
      </c>
      <c r="BM178" s="148" t="s">
        <v>912</v>
      </c>
    </row>
    <row r="179" spans="2:65" s="1" customFormat="1" ht="24.2" customHeight="1" x14ac:dyDescent="0.2">
      <c r="B179" s="135"/>
      <c r="C179" s="136" t="s">
        <v>300</v>
      </c>
      <c r="D179" s="136" t="s">
        <v>150</v>
      </c>
      <c r="E179" s="137" t="s">
        <v>913</v>
      </c>
      <c r="F179" s="138" t="s">
        <v>914</v>
      </c>
      <c r="G179" s="139" t="s">
        <v>274</v>
      </c>
      <c r="H179" s="140">
        <v>2</v>
      </c>
      <c r="I179" s="141"/>
      <c r="J179" s="142">
        <f t="shared" si="20"/>
        <v>0</v>
      </c>
      <c r="K179" s="143"/>
      <c r="L179" s="28"/>
      <c r="M179" s="144" t="s">
        <v>1</v>
      </c>
      <c r="N179" s="145" t="s">
        <v>37</v>
      </c>
      <c r="P179" s="146">
        <f t="shared" si="21"/>
        <v>0</v>
      </c>
      <c r="Q179" s="146">
        <v>0</v>
      </c>
      <c r="R179" s="146">
        <f t="shared" si="22"/>
        <v>0</v>
      </c>
      <c r="S179" s="146">
        <v>0</v>
      </c>
      <c r="T179" s="147">
        <f t="shared" si="23"/>
        <v>0</v>
      </c>
      <c r="AR179" s="148" t="s">
        <v>213</v>
      </c>
      <c r="AT179" s="148" t="s">
        <v>150</v>
      </c>
      <c r="AU179" s="148" t="s">
        <v>155</v>
      </c>
      <c r="AY179" s="13" t="s">
        <v>147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3" t="s">
        <v>155</v>
      </c>
      <c r="BK179" s="149">
        <f t="shared" si="29"/>
        <v>0</v>
      </c>
      <c r="BL179" s="13" t="s">
        <v>213</v>
      </c>
      <c r="BM179" s="148" t="s">
        <v>915</v>
      </c>
    </row>
    <row r="180" spans="2:65" s="1" customFormat="1" ht="33" customHeight="1" x14ac:dyDescent="0.2">
      <c r="B180" s="135"/>
      <c r="C180" s="136" t="s">
        <v>304</v>
      </c>
      <c r="D180" s="136" t="s">
        <v>150</v>
      </c>
      <c r="E180" s="137" t="s">
        <v>406</v>
      </c>
      <c r="F180" s="138" t="s">
        <v>407</v>
      </c>
      <c r="G180" s="139" t="s">
        <v>319</v>
      </c>
      <c r="H180" s="140">
        <v>8.0000000000000002E-3</v>
      </c>
      <c r="I180" s="141"/>
      <c r="J180" s="142">
        <f t="shared" si="20"/>
        <v>0</v>
      </c>
      <c r="K180" s="143"/>
      <c r="L180" s="28"/>
      <c r="M180" s="144" t="s">
        <v>1</v>
      </c>
      <c r="N180" s="145" t="s">
        <v>37</v>
      </c>
      <c r="P180" s="146">
        <f t="shared" si="21"/>
        <v>0</v>
      </c>
      <c r="Q180" s="146">
        <v>0</v>
      </c>
      <c r="R180" s="146">
        <f t="shared" si="22"/>
        <v>0</v>
      </c>
      <c r="S180" s="146">
        <v>0</v>
      </c>
      <c r="T180" s="147">
        <f t="shared" si="23"/>
        <v>0</v>
      </c>
      <c r="AR180" s="148" t="s">
        <v>213</v>
      </c>
      <c r="AT180" s="148" t="s">
        <v>150</v>
      </c>
      <c r="AU180" s="148" t="s">
        <v>155</v>
      </c>
      <c r="AY180" s="13" t="s">
        <v>147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3" t="s">
        <v>155</v>
      </c>
      <c r="BK180" s="149">
        <f t="shared" si="29"/>
        <v>0</v>
      </c>
      <c r="BL180" s="13" t="s">
        <v>213</v>
      </c>
      <c r="BM180" s="148" t="s">
        <v>916</v>
      </c>
    </row>
    <row r="181" spans="2:65" s="1" customFormat="1" ht="24.2" customHeight="1" x14ac:dyDescent="0.2">
      <c r="B181" s="135"/>
      <c r="C181" s="136" t="s">
        <v>308</v>
      </c>
      <c r="D181" s="136" t="s">
        <v>150</v>
      </c>
      <c r="E181" s="137" t="s">
        <v>410</v>
      </c>
      <c r="F181" s="138" t="s">
        <v>411</v>
      </c>
      <c r="G181" s="139" t="s">
        <v>274</v>
      </c>
      <c r="H181" s="140">
        <v>2</v>
      </c>
      <c r="I181" s="141"/>
      <c r="J181" s="142">
        <f t="shared" si="20"/>
        <v>0</v>
      </c>
      <c r="K181" s="143"/>
      <c r="L181" s="28"/>
      <c r="M181" s="144" t="s">
        <v>1</v>
      </c>
      <c r="N181" s="145" t="s">
        <v>37</v>
      </c>
      <c r="P181" s="146">
        <f t="shared" si="21"/>
        <v>0</v>
      </c>
      <c r="Q181" s="146">
        <v>0</v>
      </c>
      <c r="R181" s="146">
        <f t="shared" si="22"/>
        <v>0</v>
      </c>
      <c r="S181" s="146">
        <v>0</v>
      </c>
      <c r="T181" s="147">
        <f t="shared" si="23"/>
        <v>0</v>
      </c>
      <c r="AR181" s="148" t="s">
        <v>213</v>
      </c>
      <c r="AT181" s="148" t="s">
        <v>150</v>
      </c>
      <c r="AU181" s="148" t="s">
        <v>155</v>
      </c>
      <c r="AY181" s="13" t="s">
        <v>147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3" t="s">
        <v>155</v>
      </c>
      <c r="BK181" s="149">
        <f t="shared" si="29"/>
        <v>0</v>
      </c>
      <c r="BL181" s="13" t="s">
        <v>213</v>
      </c>
      <c r="BM181" s="148" t="s">
        <v>917</v>
      </c>
    </row>
    <row r="182" spans="2:65" s="1" customFormat="1" ht="24.2" customHeight="1" x14ac:dyDescent="0.2">
      <c r="B182" s="135"/>
      <c r="C182" s="136" t="s">
        <v>312</v>
      </c>
      <c r="D182" s="136" t="s">
        <v>150</v>
      </c>
      <c r="E182" s="137" t="s">
        <v>418</v>
      </c>
      <c r="F182" s="138" t="s">
        <v>419</v>
      </c>
      <c r="G182" s="139" t="s">
        <v>420</v>
      </c>
      <c r="H182" s="161"/>
      <c r="I182" s="141"/>
      <c r="J182" s="142">
        <f t="shared" si="20"/>
        <v>0</v>
      </c>
      <c r="K182" s="143"/>
      <c r="L182" s="28"/>
      <c r="M182" s="144" t="s">
        <v>1</v>
      </c>
      <c r="N182" s="145" t="s">
        <v>37</v>
      </c>
      <c r="P182" s="146">
        <f t="shared" si="21"/>
        <v>0</v>
      </c>
      <c r="Q182" s="146">
        <v>0</v>
      </c>
      <c r="R182" s="146">
        <f t="shared" si="22"/>
        <v>0</v>
      </c>
      <c r="S182" s="146">
        <v>0</v>
      </c>
      <c r="T182" s="147">
        <f t="shared" si="23"/>
        <v>0</v>
      </c>
      <c r="AR182" s="148" t="s">
        <v>213</v>
      </c>
      <c r="AT182" s="148" t="s">
        <v>150</v>
      </c>
      <c r="AU182" s="148" t="s">
        <v>155</v>
      </c>
      <c r="AY182" s="13" t="s">
        <v>147</v>
      </c>
      <c r="BE182" s="149">
        <f t="shared" si="24"/>
        <v>0</v>
      </c>
      <c r="BF182" s="149">
        <f t="shared" si="25"/>
        <v>0</v>
      </c>
      <c r="BG182" s="149">
        <f t="shared" si="26"/>
        <v>0</v>
      </c>
      <c r="BH182" s="149">
        <f t="shared" si="27"/>
        <v>0</v>
      </c>
      <c r="BI182" s="149">
        <f t="shared" si="28"/>
        <v>0</v>
      </c>
      <c r="BJ182" s="13" t="s">
        <v>155</v>
      </c>
      <c r="BK182" s="149">
        <f t="shared" si="29"/>
        <v>0</v>
      </c>
      <c r="BL182" s="13" t="s">
        <v>213</v>
      </c>
      <c r="BM182" s="148" t="s">
        <v>918</v>
      </c>
    </row>
    <row r="183" spans="2:65" s="11" customFormat="1" ht="22.9" customHeight="1" x14ac:dyDescent="0.2">
      <c r="B183" s="123"/>
      <c r="D183" s="124" t="s">
        <v>70</v>
      </c>
      <c r="E183" s="133" t="s">
        <v>422</v>
      </c>
      <c r="F183" s="133" t="s">
        <v>423</v>
      </c>
      <c r="I183" s="126"/>
      <c r="J183" s="134">
        <f>BK183</f>
        <v>0</v>
      </c>
      <c r="L183" s="123"/>
      <c r="M183" s="128"/>
      <c r="P183" s="129">
        <f>SUM(P184:P197)</f>
        <v>0</v>
      </c>
      <c r="R183" s="129">
        <f>SUM(R184:R197)</f>
        <v>8.5339999999999999E-3</v>
      </c>
      <c r="T183" s="130">
        <f>SUM(T184:T197)</f>
        <v>8.5199999999999998E-3</v>
      </c>
      <c r="AR183" s="124" t="s">
        <v>155</v>
      </c>
      <c r="AT183" s="131" t="s">
        <v>70</v>
      </c>
      <c r="AU183" s="131" t="s">
        <v>79</v>
      </c>
      <c r="AY183" s="124" t="s">
        <v>147</v>
      </c>
      <c r="BK183" s="132">
        <f>SUM(BK184:BK197)</f>
        <v>0</v>
      </c>
    </row>
    <row r="184" spans="2:65" s="1" customFormat="1" ht="24.2" customHeight="1" x14ac:dyDescent="0.2">
      <c r="B184" s="135"/>
      <c r="C184" s="136" t="s">
        <v>316</v>
      </c>
      <c r="D184" s="136" t="s">
        <v>150</v>
      </c>
      <c r="E184" s="137" t="s">
        <v>425</v>
      </c>
      <c r="F184" s="138" t="s">
        <v>426</v>
      </c>
      <c r="G184" s="139" t="s">
        <v>186</v>
      </c>
      <c r="H184" s="140">
        <v>4</v>
      </c>
      <c r="I184" s="141"/>
      <c r="J184" s="142">
        <f t="shared" ref="J184:J197" si="30">ROUND(I184*H184,2)</f>
        <v>0</v>
      </c>
      <c r="K184" s="143"/>
      <c r="L184" s="28"/>
      <c r="M184" s="144" t="s">
        <v>1</v>
      </c>
      <c r="N184" s="145" t="s">
        <v>37</v>
      </c>
      <c r="P184" s="146">
        <f t="shared" ref="P184:P197" si="31">O184*H184</f>
        <v>0</v>
      </c>
      <c r="Q184" s="146">
        <v>0</v>
      </c>
      <c r="R184" s="146">
        <f t="shared" ref="R184:R197" si="32">Q184*H184</f>
        <v>0</v>
      </c>
      <c r="S184" s="146">
        <v>2.1299999999999999E-3</v>
      </c>
      <c r="T184" s="147">
        <f t="shared" ref="T184:T197" si="33">S184*H184</f>
        <v>8.5199999999999998E-3</v>
      </c>
      <c r="AR184" s="148" t="s">
        <v>213</v>
      </c>
      <c r="AT184" s="148" t="s">
        <v>150</v>
      </c>
      <c r="AU184" s="148" t="s">
        <v>155</v>
      </c>
      <c r="AY184" s="13" t="s">
        <v>147</v>
      </c>
      <c r="BE184" s="149">
        <f t="shared" ref="BE184:BE197" si="34">IF(N184="základná",J184,0)</f>
        <v>0</v>
      </c>
      <c r="BF184" s="149">
        <f t="shared" ref="BF184:BF197" si="35">IF(N184="znížená",J184,0)</f>
        <v>0</v>
      </c>
      <c r="BG184" s="149">
        <f t="shared" ref="BG184:BG197" si="36">IF(N184="zákl. prenesená",J184,0)</f>
        <v>0</v>
      </c>
      <c r="BH184" s="149">
        <f t="shared" ref="BH184:BH197" si="37">IF(N184="zníž. prenesená",J184,0)</f>
        <v>0</v>
      </c>
      <c r="BI184" s="149">
        <f t="shared" ref="BI184:BI197" si="38">IF(N184="nulová",J184,0)</f>
        <v>0</v>
      </c>
      <c r="BJ184" s="13" t="s">
        <v>155</v>
      </c>
      <c r="BK184" s="149">
        <f t="shared" ref="BK184:BK197" si="39">ROUND(I184*H184,2)</f>
        <v>0</v>
      </c>
      <c r="BL184" s="13" t="s">
        <v>213</v>
      </c>
      <c r="BM184" s="148" t="s">
        <v>919</v>
      </c>
    </row>
    <row r="185" spans="2:65" s="1" customFormat="1" ht="24.2" customHeight="1" x14ac:dyDescent="0.2">
      <c r="B185" s="135"/>
      <c r="C185" s="136" t="s">
        <v>321</v>
      </c>
      <c r="D185" s="136" t="s">
        <v>150</v>
      </c>
      <c r="E185" s="137" t="s">
        <v>429</v>
      </c>
      <c r="F185" s="138" t="s">
        <v>430</v>
      </c>
      <c r="G185" s="139" t="s">
        <v>274</v>
      </c>
      <c r="H185" s="140">
        <v>4</v>
      </c>
      <c r="I185" s="141"/>
      <c r="J185" s="142">
        <f t="shared" si="30"/>
        <v>0</v>
      </c>
      <c r="K185" s="143"/>
      <c r="L185" s="28"/>
      <c r="M185" s="144" t="s">
        <v>1</v>
      </c>
      <c r="N185" s="145" t="s">
        <v>37</v>
      </c>
      <c r="P185" s="146">
        <f t="shared" si="31"/>
        <v>0</v>
      </c>
      <c r="Q185" s="146">
        <v>0</v>
      </c>
      <c r="R185" s="146">
        <f t="shared" si="32"/>
        <v>0</v>
      </c>
      <c r="S185" s="146">
        <v>0</v>
      </c>
      <c r="T185" s="147">
        <f t="shared" si="33"/>
        <v>0</v>
      </c>
      <c r="AR185" s="148" t="s">
        <v>213</v>
      </c>
      <c r="AT185" s="148" t="s">
        <v>150</v>
      </c>
      <c r="AU185" s="148" t="s">
        <v>155</v>
      </c>
      <c r="AY185" s="13" t="s">
        <v>147</v>
      </c>
      <c r="BE185" s="149">
        <f t="shared" si="34"/>
        <v>0</v>
      </c>
      <c r="BF185" s="149">
        <f t="shared" si="35"/>
        <v>0</v>
      </c>
      <c r="BG185" s="149">
        <f t="shared" si="36"/>
        <v>0</v>
      </c>
      <c r="BH185" s="149">
        <f t="shared" si="37"/>
        <v>0</v>
      </c>
      <c r="BI185" s="149">
        <f t="shared" si="38"/>
        <v>0</v>
      </c>
      <c r="BJ185" s="13" t="s">
        <v>155</v>
      </c>
      <c r="BK185" s="149">
        <f t="shared" si="39"/>
        <v>0</v>
      </c>
      <c r="BL185" s="13" t="s">
        <v>213</v>
      </c>
      <c r="BM185" s="148" t="s">
        <v>920</v>
      </c>
    </row>
    <row r="186" spans="2:65" s="1" customFormat="1" ht="24.2" customHeight="1" x14ac:dyDescent="0.2">
      <c r="B186" s="135"/>
      <c r="C186" s="136" t="s">
        <v>325</v>
      </c>
      <c r="D186" s="136" t="s">
        <v>150</v>
      </c>
      <c r="E186" s="137" t="s">
        <v>433</v>
      </c>
      <c r="F186" s="138" t="s">
        <v>434</v>
      </c>
      <c r="G186" s="139" t="s">
        <v>274</v>
      </c>
      <c r="H186" s="140">
        <v>4</v>
      </c>
      <c r="I186" s="141"/>
      <c r="J186" s="142">
        <f t="shared" si="30"/>
        <v>0</v>
      </c>
      <c r="K186" s="143"/>
      <c r="L186" s="28"/>
      <c r="M186" s="144" t="s">
        <v>1</v>
      </c>
      <c r="N186" s="145" t="s">
        <v>37</v>
      </c>
      <c r="P186" s="146">
        <f t="shared" si="31"/>
        <v>0</v>
      </c>
      <c r="Q186" s="146">
        <v>6.7400000000000001E-4</v>
      </c>
      <c r="R186" s="146">
        <f t="shared" si="32"/>
        <v>2.696E-3</v>
      </c>
      <c r="S186" s="146">
        <v>0</v>
      </c>
      <c r="T186" s="147">
        <f t="shared" si="33"/>
        <v>0</v>
      </c>
      <c r="AR186" s="148" t="s">
        <v>213</v>
      </c>
      <c r="AT186" s="148" t="s">
        <v>150</v>
      </c>
      <c r="AU186" s="148" t="s">
        <v>155</v>
      </c>
      <c r="AY186" s="13" t="s">
        <v>147</v>
      </c>
      <c r="BE186" s="149">
        <f t="shared" si="34"/>
        <v>0</v>
      </c>
      <c r="BF186" s="149">
        <f t="shared" si="35"/>
        <v>0</v>
      </c>
      <c r="BG186" s="149">
        <f t="shared" si="36"/>
        <v>0</v>
      </c>
      <c r="BH186" s="149">
        <f t="shared" si="37"/>
        <v>0</v>
      </c>
      <c r="BI186" s="149">
        <f t="shared" si="38"/>
        <v>0</v>
      </c>
      <c r="BJ186" s="13" t="s">
        <v>155</v>
      </c>
      <c r="BK186" s="149">
        <f t="shared" si="39"/>
        <v>0</v>
      </c>
      <c r="BL186" s="13" t="s">
        <v>213</v>
      </c>
      <c r="BM186" s="148" t="s">
        <v>921</v>
      </c>
    </row>
    <row r="187" spans="2:65" s="1" customFormat="1" ht="24.2" customHeight="1" x14ac:dyDescent="0.2">
      <c r="B187" s="135"/>
      <c r="C187" s="136" t="s">
        <v>329</v>
      </c>
      <c r="D187" s="136" t="s">
        <v>150</v>
      </c>
      <c r="E187" s="137" t="s">
        <v>437</v>
      </c>
      <c r="F187" s="138" t="s">
        <v>438</v>
      </c>
      <c r="G187" s="139" t="s">
        <v>186</v>
      </c>
      <c r="H187" s="140">
        <v>4</v>
      </c>
      <c r="I187" s="141"/>
      <c r="J187" s="142">
        <f t="shared" si="30"/>
        <v>0</v>
      </c>
      <c r="K187" s="143"/>
      <c r="L187" s="28"/>
      <c r="M187" s="144" t="s">
        <v>1</v>
      </c>
      <c r="N187" s="145" t="s">
        <v>37</v>
      </c>
      <c r="P187" s="146">
        <f t="shared" si="31"/>
        <v>0</v>
      </c>
      <c r="Q187" s="146">
        <v>6.0000000000000002E-5</v>
      </c>
      <c r="R187" s="146">
        <f t="shared" si="32"/>
        <v>2.4000000000000001E-4</v>
      </c>
      <c r="S187" s="146">
        <v>0</v>
      </c>
      <c r="T187" s="147">
        <f t="shared" si="33"/>
        <v>0</v>
      </c>
      <c r="AR187" s="148" t="s">
        <v>213</v>
      </c>
      <c r="AT187" s="148" t="s">
        <v>150</v>
      </c>
      <c r="AU187" s="148" t="s">
        <v>155</v>
      </c>
      <c r="AY187" s="13" t="s">
        <v>147</v>
      </c>
      <c r="BE187" s="149">
        <f t="shared" si="34"/>
        <v>0</v>
      </c>
      <c r="BF187" s="149">
        <f t="shared" si="35"/>
        <v>0</v>
      </c>
      <c r="BG187" s="149">
        <f t="shared" si="36"/>
        <v>0</v>
      </c>
      <c r="BH187" s="149">
        <f t="shared" si="37"/>
        <v>0</v>
      </c>
      <c r="BI187" s="149">
        <f t="shared" si="38"/>
        <v>0</v>
      </c>
      <c r="BJ187" s="13" t="s">
        <v>155</v>
      </c>
      <c r="BK187" s="149">
        <f t="shared" si="39"/>
        <v>0</v>
      </c>
      <c r="BL187" s="13" t="s">
        <v>213</v>
      </c>
      <c r="BM187" s="148" t="s">
        <v>922</v>
      </c>
    </row>
    <row r="188" spans="2:65" s="1" customFormat="1" ht="16.5" customHeight="1" x14ac:dyDescent="0.2">
      <c r="B188" s="135"/>
      <c r="C188" s="150" t="s">
        <v>335</v>
      </c>
      <c r="D188" s="150" t="s">
        <v>197</v>
      </c>
      <c r="E188" s="151" t="s">
        <v>441</v>
      </c>
      <c r="F188" s="152" t="s">
        <v>442</v>
      </c>
      <c r="G188" s="153" t="s">
        <v>186</v>
      </c>
      <c r="H188" s="154">
        <v>4</v>
      </c>
      <c r="I188" s="155"/>
      <c r="J188" s="156">
        <f t="shared" si="30"/>
        <v>0</v>
      </c>
      <c r="K188" s="157"/>
      <c r="L188" s="158"/>
      <c r="M188" s="159" t="s">
        <v>1</v>
      </c>
      <c r="N188" s="160" t="s">
        <v>37</v>
      </c>
      <c r="P188" s="146">
        <f t="shared" si="31"/>
        <v>0</v>
      </c>
      <c r="Q188" s="146">
        <v>2.9999999999999997E-4</v>
      </c>
      <c r="R188" s="146">
        <f t="shared" si="32"/>
        <v>1.1999999999999999E-3</v>
      </c>
      <c r="S188" s="146">
        <v>0</v>
      </c>
      <c r="T188" s="147">
        <f t="shared" si="33"/>
        <v>0</v>
      </c>
      <c r="AR188" s="148" t="s">
        <v>280</v>
      </c>
      <c r="AT188" s="148" t="s">
        <v>197</v>
      </c>
      <c r="AU188" s="148" t="s">
        <v>155</v>
      </c>
      <c r="AY188" s="13" t="s">
        <v>147</v>
      </c>
      <c r="BE188" s="149">
        <f t="shared" si="34"/>
        <v>0</v>
      </c>
      <c r="BF188" s="149">
        <f t="shared" si="35"/>
        <v>0</v>
      </c>
      <c r="BG188" s="149">
        <f t="shared" si="36"/>
        <v>0</v>
      </c>
      <c r="BH188" s="149">
        <f t="shared" si="37"/>
        <v>0</v>
      </c>
      <c r="BI188" s="149">
        <f t="shared" si="38"/>
        <v>0</v>
      </c>
      <c r="BJ188" s="13" t="s">
        <v>155</v>
      </c>
      <c r="BK188" s="149">
        <f t="shared" si="39"/>
        <v>0</v>
      </c>
      <c r="BL188" s="13" t="s">
        <v>213</v>
      </c>
      <c r="BM188" s="148" t="s">
        <v>923</v>
      </c>
    </row>
    <row r="189" spans="2:65" s="1" customFormat="1" ht="24.2" customHeight="1" x14ac:dyDescent="0.2">
      <c r="B189" s="135"/>
      <c r="C189" s="136" t="s">
        <v>339</v>
      </c>
      <c r="D189" s="136" t="s">
        <v>150</v>
      </c>
      <c r="E189" s="137" t="s">
        <v>445</v>
      </c>
      <c r="F189" s="138" t="s">
        <v>446</v>
      </c>
      <c r="G189" s="139" t="s">
        <v>274</v>
      </c>
      <c r="H189" s="140">
        <v>4</v>
      </c>
      <c r="I189" s="141"/>
      <c r="J189" s="142">
        <f t="shared" si="30"/>
        <v>0</v>
      </c>
      <c r="K189" s="143"/>
      <c r="L189" s="28"/>
      <c r="M189" s="144" t="s">
        <v>1</v>
      </c>
      <c r="N189" s="145" t="s">
        <v>37</v>
      </c>
      <c r="P189" s="146">
        <f t="shared" si="31"/>
        <v>0</v>
      </c>
      <c r="Q189" s="146">
        <v>0</v>
      </c>
      <c r="R189" s="146">
        <f t="shared" si="32"/>
        <v>0</v>
      </c>
      <c r="S189" s="146">
        <v>0</v>
      </c>
      <c r="T189" s="147">
        <f t="shared" si="33"/>
        <v>0</v>
      </c>
      <c r="AR189" s="148" t="s">
        <v>213</v>
      </c>
      <c r="AT189" s="148" t="s">
        <v>150</v>
      </c>
      <c r="AU189" s="148" t="s">
        <v>155</v>
      </c>
      <c r="AY189" s="13" t="s">
        <v>147</v>
      </c>
      <c r="BE189" s="149">
        <f t="shared" si="34"/>
        <v>0</v>
      </c>
      <c r="BF189" s="149">
        <f t="shared" si="35"/>
        <v>0</v>
      </c>
      <c r="BG189" s="149">
        <f t="shared" si="36"/>
        <v>0</v>
      </c>
      <c r="BH189" s="149">
        <f t="shared" si="37"/>
        <v>0</v>
      </c>
      <c r="BI189" s="149">
        <f t="shared" si="38"/>
        <v>0</v>
      </c>
      <c r="BJ189" s="13" t="s">
        <v>155</v>
      </c>
      <c r="BK189" s="149">
        <f t="shared" si="39"/>
        <v>0</v>
      </c>
      <c r="BL189" s="13" t="s">
        <v>213</v>
      </c>
      <c r="BM189" s="148" t="s">
        <v>924</v>
      </c>
    </row>
    <row r="190" spans="2:65" s="1" customFormat="1" ht="21.75" customHeight="1" x14ac:dyDescent="0.2">
      <c r="B190" s="135"/>
      <c r="C190" s="150" t="s">
        <v>343</v>
      </c>
      <c r="D190" s="150" t="s">
        <v>197</v>
      </c>
      <c r="E190" s="151" t="s">
        <v>449</v>
      </c>
      <c r="F190" s="152" t="s">
        <v>450</v>
      </c>
      <c r="G190" s="153" t="s">
        <v>274</v>
      </c>
      <c r="H190" s="154">
        <v>4</v>
      </c>
      <c r="I190" s="155"/>
      <c r="J190" s="156">
        <f t="shared" si="30"/>
        <v>0</v>
      </c>
      <c r="K190" s="157"/>
      <c r="L190" s="158"/>
      <c r="M190" s="159" t="s">
        <v>1</v>
      </c>
      <c r="N190" s="160" t="s">
        <v>37</v>
      </c>
      <c r="P190" s="146">
        <f t="shared" si="31"/>
        <v>0</v>
      </c>
      <c r="Q190" s="146">
        <v>2.7E-4</v>
      </c>
      <c r="R190" s="146">
        <f t="shared" si="32"/>
        <v>1.08E-3</v>
      </c>
      <c r="S190" s="146">
        <v>0</v>
      </c>
      <c r="T190" s="147">
        <f t="shared" si="33"/>
        <v>0</v>
      </c>
      <c r="AR190" s="148" t="s">
        <v>280</v>
      </c>
      <c r="AT190" s="148" t="s">
        <v>197</v>
      </c>
      <c r="AU190" s="148" t="s">
        <v>155</v>
      </c>
      <c r="AY190" s="13" t="s">
        <v>147</v>
      </c>
      <c r="BE190" s="149">
        <f t="shared" si="34"/>
        <v>0</v>
      </c>
      <c r="BF190" s="149">
        <f t="shared" si="35"/>
        <v>0</v>
      </c>
      <c r="BG190" s="149">
        <f t="shared" si="36"/>
        <v>0</v>
      </c>
      <c r="BH190" s="149">
        <f t="shared" si="37"/>
        <v>0</v>
      </c>
      <c r="BI190" s="149">
        <f t="shared" si="38"/>
        <v>0</v>
      </c>
      <c r="BJ190" s="13" t="s">
        <v>155</v>
      </c>
      <c r="BK190" s="149">
        <f t="shared" si="39"/>
        <v>0</v>
      </c>
      <c r="BL190" s="13" t="s">
        <v>213</v>
      </c>
      <c r="BM190" s="148" t="s">
        <v>925</v>
      </c>
    </row>
    <row r="191" spans="2:65" s="1" customFormat="1" ht="24.2" customHeight="1" x14ac:dyDescent="0.2">
      <c r="B191" s="135"/>
      <c r="C191" s="136" t="s">
        <v>351</v>
      </c>
      <c r="D191" s="136" t="s">
        <v>150</v>
      </c>
      <c r="E191" s="137" t="s">
        <v>926</v>
      </c>
      <c r="F191" s="138" t="s">
        <v>927</v>
      </c>
      <c r="G191" s="139" t="s">
        <v>274</v>
      </c>
      <c r="H191" s="140">
        <v>4</v>
      </c>
      <c r="I191" s="141"/>
      <c r="J191" s="142">
        <f t="shared" si="30"/>
        <v>0</v>
      </c>
      <c r="K191" s="143"/>
      <c r="L191" s="28"/>
      <c r="M191" s="144" t="s">
        <v>1</v>
      </c>
      <c r="N191" s="145" t="s">
        <v>37</v>
      </c>
      <c r="P191" s="146">
        <f t="shared" si="31"/>
        <v>0</v>
      </c>
      <c r="Q191" s="146">
        <v>0</v>
      </c>
      <c r="R191" s="146">
        <f t="shared" si="32"/>
        <v>0</v>
      </c>
      <c r="S191" s="146">
        <v>0</v>
      </c>
      <c r="T191" s="147">
        <f t="shared" si="33"/>
        <v>0</v>
      </c>
      <c r="AR191" s="148" t="s">
        <v>213</v>
      </c>
      <c r="AT191" s="148" t="s">
        <v>150</v>
      </c>
      <c r="AU191" s="148" t="s">
        <v>155</v>
      </c>
      <c r="AY191" s="13" t="s">
        <v>147</v>
      </c>
      <c r="BE191" s="149">
        <f t="shared" si="34"/>
        <v>0</v>
      </c>
      <c r="BF191" s="149">
        <f t="shared" si="35"/>
        <v>0</v>
      </c>
      <c r="BG191" s="149">
        <f t="shared" si="36"/>
        <v>0</v>
      </c>
      <c r="BH191" s="149">
        <f t="shared" si="37"/>
        <v>0</v>
      </c>
      <c r="BI191" s="149">
        <f t="shared" si="38"/>
        <v>0</v>
      </c>
      <c r="BJ191" s="13" t="s">
        <v>155</v>
      </c>
      <c r="BK191" s="149">
        <f t="shared" si="39"/>
        <v>0</v>
      </c>
      <c r="BL191" s="13" t="s">
        <v>213</v>
      </c>
      <c r="BM191" s="148" t="s">
        <v>928</v>
      </c>
    </row>
    <row r="192" spans="2:65" s="1" customFormat="1" ht="24.2" customHeight="1" x14ac:dyDescent="0.2">
      <c r="B192" s="135"/>
      <c r="C192" s="150" t="s">
        <v>355</v>
      </c>
      <c r="D192" s="150" t="s">
        <v>197</v>
      </c>
      <c r="E192" s="151" t="s">
        <v>929</v>
      </c>
      <c r="F192" s="152" t="s">
        <v>930</v>
      </c>
      <c r="G192" s="153" t="s">
        <v>274</v>
      </c>
      <c r="H192" s="154">
        <v>4</v>
      </c>
      <c r="I192" s="155"/>
      <c r="J192" s="156">
        <f t="shared" si="30"/>
        <v>0</v>
      </c>
      <c r="K192" s="157"/>
      <c r="L192" s="158"/>
      <c r="M192" s="159" t="s">
        <v>1</v>
      </c>
      <c r="N192" s="160" t="s">
        <v>37</v>
      </c>
      <c r="P192" s="146">
        <f t="shared" si="31"/>
        <v>0</v>
      </c>
      <c r="Q192" s="146">
        <v>2.4000000000000001E-4</v>
      </c>
      <c r="R192" s="146">
        <f t="shared" si="32"/>
        <v>9.6000000000000002E-4</v>
      </c>
      <c r="S192" s="146">
        <v>0</v>
      </c>
      <c r="T192" s="147">
        <f t="shared" si="33"/>
        <v>0</v>
      </c>
      <c r="AR192" s="148" t="s">
        <v>280</v>
      </c>
      <c r="AT192" s="148" t="s">
        <v>197</v>
      </c>
      <c r="AU192" s="148" t="s">
        <v>155</v>
      </c>
      <c r="AY192" s="13" t="s">
        <v>147</v>
      </c>
      <c r="BE192" s="149">
        <f t="shared" si="34"/>
        <v>0</v>
      </c>
      <c r="BF192" s="149">
        <f t="shared" si="35"/>
        <v>0</v>
      </c>
      <c r="BG192" s="149">
        <f t="shared" si="36"/>
        <v>0</v>
      </c>
      <c r="BH192" s="149">
        <f t="shared" si="37"/>
        <v>0</v>
      </c>
      <c r="BI192" s="149">
        <f t="shared" si="38"/>
        <v>0</v>
      </c>
      <c r="BJ192" s="13" t="s">
        <v>155</v>
      </c>
      <c r="BK192" s="149">
        <f t="shared" si="39"/>
        <v>0</v>
      </c>
      <c r="BL192" s="13" t="s">
        <v>213</v>
      </c>
      <c r="BM192" s="148" t="s">
        <v>931</v>
      </c>
    </row>
    <row r="193" spans="2:65" s="1" customFormat="1" ht="16.5" customHeight="1" x14ac:dyDescent="0.2">
      <c r="B193" s="135"/>
      <c r="C193" s="136" t="s">
        <v>361</v>
      </c>
      <c r="D193" s="136" t="s">
        <v>150</v>
      </c>
      <c r="E193" s="137" t="s">
        <v>453</v>
      </c>
      <c r="F193" s="138" t="s">
        <v>454</v>
      </c>
      <c r="G193" s="139" t="s">
        <v>274</v>
      </c>
      <c r="H193" s="140">
        <v>4</v>
      </c>
      <c r="I193" s="141"/>
      <c r="J193" s="142">
        <f t="shared" si="30"/>
        <v>0</v>
      </c>
      <c r="K193" s="143"/>
      <c r="L193" s="28"/>
      <c r="M193" s="144" t="s">
        <v>1</v>
      </c>
      <c r="N193" s="145" t="s">
        <v>37</v>
      </c>
      <c r="P193" s="146">
        <f t="shared" si="31"/>
        <v>0</v>
      </c>
      <c r="Q193" s="146">
        <v>0</v>
      </c>
      <c r="R193" s="146">
        <f t="shared" si="32"/>
        <v>0</v>
      </c>
      <c r="S193" s="146">
        <v>0</v>
      </c>
      <c r="T193" s="147">
        <f t="shared" si="33"/>
        <v>0</v>
      </c>
      <c r="AR193" s="148" t="s">
        <v>213</v>
      </c>
      <c r="AT193" s="148" t="s">
        <v>150</v>
      </c>
      <c r="AU193" s="148" t="s">
        <v>155</v>
      </c>
      <c r="AY193" s="13" t="s">
        <v>147</v>
      </c>
      <c r="BE193" s="149">
        <f t="shared" si="34"/>
        <v>0</v>
      </c>
      <c r="BF193" s="149">
        <f t="shared" si="35"/>
        <v>0</v>
      </c>
      <c r="BG193" s="149">
        <f t="shared" si="36"/>
        <v>0</v>
      </c>
      <c r="BH193" s="149">
        <f t="shared" si="37"/>
        <v>0</v>
      </c>
      <c r="BI193" s="149">
        <f t="shared" si="38"/>
        <v>0</v>
      </c>
      <c r="BJ193" s="13" t="s">
        <v>155</v>
      </c>
      <c r="BK193" s="149">
        <f t="shared" si="39"/>
        <v>0</v>
      </c>
      <c r="BL193" s="13" t="s">
        <v>213</v>
      </c>
      <c r="BM193" s="148" t="s">
        <v>932</v>
      </c>
    </row>
    <row r="194" spans="2:65" s="1" customFormat="1" ht="16.5" customHeight="1" x14ac:dyDescent="0.2">
      <c r="B194" s="135"/>
      <c r="C194" s="136" t="s">
        <v>365</v>
      </c>
      <c r="D194" s="136" t="s">
        <v>150</v>
      </c>
      <c r="E194" s="137" t="s">
        <v>933</v>
      </c>
      <c r="F194" s="138" t="s">
        <v>934</v>
      </c>
      <c r="G194" s="139" t="s">
        <v>274</v>
      </c>
      <c r="H194" s="140">
        <v>4</v>
      </c>
      <c r="I194" s="141"/>
      <c r="J194" s="142">
        <f t="shared" si="30"/>
        <v>0</v>
      </c>
      <c r="K194" s="143"/>
      <c r="L194" s="28"/>
      <c r="M194" s="144" t="s">
        <v>1</v>
      </c>
      <c r="N194" s="145" t="s">
        <v>37</v>
      </c>
      <c r="P194" s="146">
        <f t="shared" si="31"/>
        <v>0</v>
      </c>
      <c r="Q194" s="146">
        <v>9.5000000000000005E-6</v>
      </c>
      <c r="R194" s="146">
        <f t="shared" si="32"/>
        <v>3.8000000000000002E-5</v>
      </c>
      <c r="S194" s="146">
        <v>0</v>
      </c>
      <c r="T194" s="147">
        <f t="shared" si="33"/>
        <v>0</v>
      </c>
      <c r="AR194" s="148" t="s">
        <v>213</v>
      </c>
      <c r="AT194" s="148" t="s">
        <v>150</v>
      </c>
      <c r="AU194" s="148" t="s">
        <v>155</v>
      </c>
      <c r="AY194" s="13" t="s">
        <v>147</v>
      </c>
      <c r="BE194" s="149">
        <f t="shared" si="34"/>
        <v>0</v>
      </c>
      <c r="BF194" s="149">
        <f t="shared" si="35"/>
        <v>0</v>
      </c>
      <c r="BG194" s="149">
        <f t="shared" si="36"/>
        <v>0</v>
      </c>
      <c r="BH194" s="149">
        <f t="shared" si="37"/>
        <v>0</v>
      </c>
      <c r="BI194" s="149">
        <f t="shared" si="38"/>
        <v>0</v>
      </c>
      <c r="BJ194" s="13" t="s">
        <v>155</v>
      </c>
      <c r="BK194" s="149">
        <f t="shared" si="39"/>
        <v>0</v>
      </c>
      <c r="BL194" s="13" t="s">
        <v>213</v>
      </c>
      <c r="BM194" s="148" t="s">
        <v>935</v>
      </c>
    </row>
    <row r="195" spans="2:65" s="1" customFormat="1" ht="33" customHeight="1" x14ac:dyDescent="0.2">
      <c r="B195" s="135"/>
      <c r="C195" s="150" t="s">
        <v>369</v>
      </c>
      <c r="D195" s="150" t="s">
        <v>197</v>
      </c>
      <c r="E195" s="151" t="s">
        <v>936</v>
      </c>
      <c r="F195" s="152" t="s">
        <v>937</v>
      </c>
      <c r="G195" s="153" t="s">
        <v>274</v>
      </c>
      <c r="H195" s="154">
        <v>4</v>
      </c>
      <c r="I195" s="155"/>
      <c r="J195" s="156">
        <f t="shared" si="30"/>
        <v>0</v>
      </c>
      <c r="K195" s="157"/>
      <c r="L195" s="158"/>
      <c r="M195" s="159" t="s">
        <v>1</v>
      </c>
      <c r="N195" s="160" t="s">
        <v>37</v>
      </c>
      <c r="P195" s="146">
        <f t="shared" si="31"/>
        <v>0</v>
      </c>
      <c r="Q195" s="146">
        <v>5.8E-4</v>
      </c>
      <c r="R195" s="146">
        <f t="shared" si="32"/>
        <v>2.32E-3</v>
      </c>
      <c r="S195" s="146">
        <v>0</v>
      </c>
      <c r="T195" s="147">
        <f t="shared" si="33"/>
        <v>0</v>
      </c>
      <c r="AR195" s="148" t="s">
        <v>280</v>
      </c>
      <c r="AT195" s="148" t="s">
        <v>197</v>
      </c>
      <c r="AU195" s="148" t="s">
        <v>155</v>
      </c>
      <c r="AY195" s="13" t="s">
        <v>147</v>
      </c>
      <c r="BE195" s="149">
        <f t="shared" si="34"/>
        <v>0</v>
      </c>
      <c r="BF195" s="149">
        <f t="shared" si="35"/>
        <v>0</v>
      </c>
      <c r="BG195" s="149">
        <f t="shared" si="36"/>
        <v>0</v>
      </c>
      <c r="BH195" s="149">
        <f t="shared" si="37"/>
        <v>0</v>
      </c>
      <c r="BI195" s="149">
        <f t="shared" si="38"/>
        <v>0</v>
      </c>
      <c r="BJ195" s="13" t="s">
        <v>155</v>
      </c>
      <c r="BK195" s="149">
        <f t="shared" si="39"/>
        <v>0</v>
      </c>
      <c r="BL195" s="13" t="s">
        <v>213</v>
      </c>
      <c r="BM195" s="148" t="s">
        <v>938</v>
      </c>
    </row>
    <row r="196" spans="2:65" s="1" customFormat="1" ht="33" customHeight="1" x14ac:dyDescent="0.2">
      <c r="B196" s="135"/>
      <c r="C196" s="136" t="s">
        <v>373</v>
      </c>
      <c r="D196" s="136" t="s">
        <v>150</v>
      </c>
      <c r="E196" s="137" t="s">
        <v>457</v>
      </c>
      <c r="F196" s="138" t="s">
        <v>458</v>
      </c>
      <c r="G196" s="139" t="s">
        <v>319</v>
      </c>
      <c r="H196" s="140">
        <v>8.9999999999999993E-3</v>
      </c>
      <c r="I196" s="141"/>
      <c r="J196" s="142">
        <f t="shared" si="30"/>
        <v>0</v>
      </c>
      <c r="K196" s="143"/>
      <c r="L196" s="28"/>
      <c r="M196" s="144" t="s">
        <v>1</v>
      </c>
      <c r="N196" s="145" t="s">
        <v>37</v>
      </c>
      <c r="P196" s="146">
        <f t="shared" si="31"/>
        <v>0</v>
      </c>
      <c r="Q196" s="146">
        <v>0</v>
      </c>
      <c r="R196" s="146">
        <f t="shared" si="32"/>
        <v>0</v>
      </c>
      <c r="S196" s="146">
        <v>0</v>
      </c>
      <c r="T196" s="147">
        <f t="shared" si="33"/>
        <v>0</v>
      </c>
      <c r="AR196" s="148" t="s">
        <v>213</v>
      </c>
      <c r="AT196" s="148" t="s">
        <v>150</v>
      </c>
      <c r="AU196" s="148" t="s">
        <v>155</v>
      </c>
      <c r="AY196" s="13" t="s">
        <v>147</v>
      </c>
      <c r="BE196" s="149">
        <f t="shared" si="34"/>
        <v>0</v>
      </c>
      <c r="BF196" s="149">
        <f t="shared" si="35"/>
        <v>0</v>
      </c>
      <c r="BG196" s="149">
        <f t="shared" si="36"/>
        <v>0</v>
      </c>
      <c r="BH196" s="149">
        <f t="shared" si="37"/>
        <v>0</v>
      </c>
      <c r="BI196" s="149">
        <f t="shared" si="38"/>
        <v>0</v>
      </c>
      <c r="BJ196" s="13" t="s">
        <v>155</v>
      </c>
      <c r="BK196" s="149">
        <f t="shared" si="39"/>
        <v>0</v>
      </c>
      <c r="BL196" s="13" t="s">
        <v>213</v>
      </c>
      <c r="BM196" s="148" t="s">
        <v>939</v>
      </c>
    </row>
    <row r="197" spans="2:65" s="1" customFormat="1" ht="24.2" customHeight="1" x14ac:dyDescent="0.2">
      <c r="B197" s="135"/>
      <c r="C197" s="136" t="s">
        <v>377</v>
      </c>
      <c r="D197" s="136" t="s">
        <v>150</v>
      </c>
      <c r="E197" s="137" t="s">
        <v>461</v>
      </c>
      <c r="F197" s="138" t="s">
        <v>462</v>
      </c>
      <c r="G197" s="139" t="s">
        <v>420</v>
      </c>
      <c r="H197" s="161"/>
      <c r="I197" s="141"/>
      <c r="J197" s="142">
        <f t="shared" si="30"/>
        <v>0</v>
      </c>
      <c r="K197" s="143"/>
      <c r="L197" s="28"/>
      <c r="M197" s="144" t="s">
        <v>1</v>
      </c>
      <c r="N197" s="145" t="s">
        <v>37</v>
      </c>
      <c r="P197" s="146">
        <f t="shared" si="31"/>
        <v>0</v>
      </c>
      <c r="Q197" s="146">
        <v>0</v>
      </c>
      <c r="R197" s="146">
        <f t="shared" si="32"/>
        <v>0</v>
      </c>
      <c r="S197" s="146">
        <v>0</v>
      </c>
      <c r="T197" s="147">
        <f t="shared" si="33"/>
        <v>0</v>
      </c>
      <c r="AR197" s="148" t="s">
        <v>213</v>
      </c>
      <c r="AT197" s="148" t="s">
        <v>150</v>
      </c>
      <c r="AU197" s="148" t="s">
        <v>155</v>
      </c>
      <c r="AY197" s="13" t="s">
        <v>147</v>
      </c>
      <c r="BE197" s="149">
        <f t="shared" si="34"/>
        <v>0</v>
      </c>
      <c r="BF197" s="149">
        <f t="shared" si="35"/>
        <v>0</v>
      </c>
      <c r="BG197" s="149">
        <f t="shared" si="36"/>
        <v>0</v>
      </c>
      <c r="BH197" s="149">
        <f t="shared" si="37"/>
        <v>0</v>
      </c>
      <c r="BI197" s="149">
        <f t="shared" si="38"/>
        <v>0</v>
      </c>
      <c r="BJ197" s="13" t="s">
        <v>155</v>
      </c>
      <c r="BK197" s="149">
        <f t="shared" si="39"/>
        <v>0</v>
      </c>
      <c r="BL197" s="13" t="s">
        <v>213</v>
      </c>
      <c r="BM197" s="148" t="s">
        <v>940</v>
      </c>
    </row>
    <row r="198" spans="2:65" s="11" customFormat="1" ht="22.9" customHeight="1" x14ac:dyDescent="0.2">
      <c r="B198" s="123"/>
      <c r="D198" s="124" t="s">
        <v>70</v>
      </c>
      <c r="E198" s="133" t="s">
        <v>464</v>
      </c>
      <c r="F198" s="133" t="s">
        <v>465</v>
      </c>
      <c r="I198" s="126"/>
      <c r="J198" s="134">
        <f>BK198</f>
        <v>0</v>
      </c>
      <c r="L198" s="123"/>
      <c r="M198" s="128"/>
      <c r="P198" s="129">
        <f>SUM(P199:P210)</f>
        <v>0</v>
      </c>
      <c r="R198" s="129">
        <f>SUM(R199:R210)</f>
        <v>3.5400000000000008E-2</v>
      </c>
      <c r="T198" s="130">
        <f>SUM(T199:T210)</f>
        <v>4.4120000000000006E-2</v>
      </c>
      <c r="AR198" s="124" t="s">
        <v>155</v>
      </c>
      <c r="AT198" s="131" t="s">
        <v>70</v>
      </c>
      <c r="AU198" s="131" t="s">
        <v>79</v>
      </c>
      <c r="AY198" s="124" t="s">
        <v>147</v>
      </c>
      <c r="BK198" s="132">
        <f>SUM(BK199:BK210)</f>
        <v>0</v>
      </c>
    </row>
    <row r="199" spans="2:65" s="1" customFormat="1" ht="24.2" customHeight="1" x14ac:dyDescent="0.2">
      <c r="B199" s="135"/>
      <c r="C199" s="136" t="s">
        <v>381</v>
      </c>
      <c r="D199" s="136" t="s">
        <v>150</v>
      </c>
      <c r="E199" s="137" t="s">
        <v>941</v>
      </c>
      <c r="F199" s="138" t="s">
        <v>942</v>
      </c>
      <c r="G199" s="139" t="s">
        <v>943</v>
      </c>
      <c r="H199" s="140">
        <v>2</v>
      </c>
      <c r="I199" s="141"/>
      <c r="J199" s="142">
        <f t="shared" ref="J199:J210" si="40">ROUND(I199*H199,2)</f>
        <v>0</v>
      </c>
      <c r="K199" s="143"/>
      <c r="L199" s="28"/>
      <c r="M199" s="144" t="s">
        <v>1</v>
      </c>
      <c r="N199" s="145" t="s">
        <v>37</v>
      </c>
      <c r="P199" s="146">
        <f t="shared" ref="P199:P210" si="41">O199*H199</f>
        <v>0</v>
      </c>
      <c r="Q199" s="146">
        <v>0</v>
      </c>
      <c r="R199" s="146">
        <f t="shared" ref="R199:R210" si="42">Q199*H199</f>
        <v>0</v>
      </c>
      <c r="S199" s="146">
        <v>1.9460000000000002E-2</v>
      </c>
      <c r="T199" s="147">
        <f t="shared" ref="T199:T210" si="43">S199*H199</f>
        <v>3.8920000000000003E-2</v>
      </c>
      <c r="AR199" s="148" t="s">
        <v>213</v>
      </c>
      <c r="AT199" s="148" t="s">
        <v>150</v>
      </c>
      <c r="AU199" s="148" t="s">
        <v>155</v>
      </c>
      <c r="AY199" s="13" t="s">
        <v>147</v>
      </c>
      <c r="BE199" s="149">
        <f t="shared" ref="BE199:BE210" si="44">IF(N199="základná",J199,0)</f>
        <v>0</v>
      </c>
      <c r="BF199" s="149">
        <f t="shared" ref="BF199:BF210" si="45">IF(N199="znížená",J199,0)</f>
        <v>0</v>
      </c>
      <c r="BG199" s="149">
        <f t="shared" ref="BG199:BG210" si="46">IF(N199="zákl. prenesená",J199,0)</f>
        <v>0</v>
      </c>
      <c r="BH199" s="149">
        <f t="shared" ref="BH199:BH210" si="47">IF(N199="zníž. prenesená",J199,0)</f>
        <v>0</v>
      </c>
      <c r="BI199" s="149">
        <f t="shared" ref="BI199:BI210" si="48">IF(N199="nulová",J199,0)</f>
        <v>0</v>
      </c>
      <c r="BJ199" s="13" t="s">
        <v>155</v>
      </c>
      <c r="BK199" s="149">
        <f t="shared" ref="BK199:BK210" si="49">ROUND(I199*H199,2)</f>
        <v>0</v>
      </c>
      <c r="BL199" s="13" t="s">
        <v>213</v>
      </c>
      <c r="BM199" s="148" t="s">
        <v>944</v>
      </c>
    </row>
    <row r="200" spans="2:65" s="1" customFormat="1" ht="24.2" customHeight="1" x14ac:dyDescent="0.2">
      <c r="B200" s="135"/>
      <c r="C200" s="136" t="s">
        <v>385</v>
      </c>
      <c r="D200" s="136" t="s">
        <v>150</v>
      </c>
      <c r="E200" s="137" t="s">
        <v>945</v>
      </c>
      <c r="F200" s="138" t="s">
        <v>946</v>
      </c>
      <c r="G200" s="139" t="s">
        <v>274</v>
      </c>
      <c r="H200" s="140">
        <v>2</v>
      </c>
      <c r="I200" s="141"/>
      <c r="J200" s="142">
        <f t="shared" si="40"/>
        <v>0</v>
      </c>
      <c r="K200" s="143"/>
      <c r="L200" s="28"/>
      <c r="M200" s="144" t="s">
        <v>1</v>
      </c>
      <c r="N200" s="145" t="s">
        <v>37</v>
      </c>
      <c r="P200" s="146">
        <f t="shared" si="41"/>
        <v>0</v>
      </c>
      <c r="Q200" s="146">
        <v>2.7999999999999998E-4</v>
      </c>
      <c r="R200" s="146">
        <f t="shared" si="42"/>
        <v>5.5999999999999995E-4</v>
      </c>
      <c r="S200" s="146">
        <v>0</v>
      </c>
      <c r="T200" s="147">
        <f t="shared" si="43"/>
        <v>0</v>
      </c>
      <c r="AR200" s="148" t="s">
        <v>213</v>
      </c>
      <c r="AT200" s="148" t="s">
        <v>150</v>
      </c>
      <c r="AU200" s="148" t="s">
        <v>155</v>
      </c>
      <c r="AY200" s="13" t="s">
        <v>147</v>
      </c>
      <c r="BE200" s="149">
        <f t="shared" si="44"/>
        <v>0</v>
      </c>
      <c r="BF200" s="149">
        <f t="shared" si="45"/>
        <v>0</v>
      </c>
      <c r="BG200" s="149">
        <f t="shared" si="46"/>
        <v>0</v>
      </c>
      <c r="BH200" s="149">
        <f t="shared" si="47"/>
        <v>0</v>
      </c>
      <c r="BI200" s="149">
        <f t="shared" si="48"/>
        <v>0</v>
      </c>
      <c r="BJ200" s="13" t="s">
        <v>155</v>
      </c>
      <c r="BK200" s="149">
        <f t="shared" si="49"/>
        <v>0</v>
      </c>
      <c r="BL200" s="13" t="s">
        <v>213</v>
      </c>
      <c r="BM200" s="148" t="s">
        <v>947</v>
      </c>
    </row>
    <row r="201" spans="2:65" s="1" customFormat="1" ht="16.5" customHeight="1" x14ac:dyDescent="0.2">
      <c r="B201" s="135"/>
      <c r="C201" s="150" t="s">
        <v>389</v>
      </c>
      <c r="D201" s="150" t="s">
        <v>197</v>
      </c>
      <c r="E201" s="151" t="s">
        <v>948</v>
      </c>
      <c r="F201" s="152" t="s">
        <v>949</v>
      </c>
      <c r="G201" s="153" t="s">
        <v>274</v>
      </c>
      <c r="H201" s="154">
        <v>2</v>
      </c>
      <c r="I201" s="155"/>
      <c r="J201" s="156">
        <f t="shared" si="40"/>
        <v>0</v>
      </c>
      <c r="K201" s="157"/>
      <c r="L201" s="158"/>
      <c r="M201" s="159" t="s">
        <v>1</v>
      </c>
      <c r="N201" s="160" t="s">
        <v>37</v>
      </c>
      <c r="P201" s="146">
        <f t="shared" si="41"/>
        <v>0</v>
      </c>
      <c r="Q201" s="146">
        <v>1.41E-2</v>
      </c>
      <c r="R201" s="146">
        <f t="shared" si="42"/>
        <v>2.8199999999999999E-2</v>
      </c>
      <c r="S201" s="146">
        <v>0</v>
      </c>
      <c r="T201" s="147">
        <f t="shared" si="43"/>
        <v>0</v>
      </c>
      <c r="AR201" s="148" t="s">
        <v>280</v>
      </c>
      <c r="AT201" s="148" t="s">
        <v>197</v>
      </c>
      <c r="AU201" s="148" t="s">
        <v>155</v>
      </c>
      <c r="AY201" s="13" t="s">
        <v>147</v>
      </c>
      <c r="BE201" s="149">
        <f t="shared" si="44"/>
        <v>0</v>
      </c>
      <c r="BF201" s="149">
        <f t="shared" si="45"/>
        <v>0</v>
      </c>
      <c r="BG201" s="149">
        <f t="shared" si="46"/>
        <v>0</v>
      </c>
      <c r="BH201" s="149">
        <f t="shared" si="47"/>
        <v>0</v>
      </c>
      <c r="BI201" s="149">
        <f t="shared" si="48"/>
        <v>0</v>
      </c>
      <c r="BJ201" s="13" t="s">
        <v>155</v>
      </c>
      <c r="BK201" s="149">
        <f t="shared" si="49"/>
        <v>0</v>
      </c>
      <c r="BL201" s="13" t="s">
        <v>213</v>
      </c>
      <c r="BM201" s="148" t="s">
        <v>950</v>
      </c>
    </row>
    <row r="202" spans="2:65" s="1" customFormat="1" ht="37.9" customHeight="1" x14ac:dyDescent="0.2">
      <c r="B202" s="135"/>
      <c r="C202" s="136" t="s">
        <v>393</v>
      </c>
      <c r="D202" s="136" t="s">
        <v>150</v>
      </c>
      <c r="E202" s="137" t="s">
        <v>484</v>
      </c>
      <c r="F202" s="138" t="s">
        <v>485</v>
      </c>
      <c r="G202" s="139" t="s">
        <v>319</v>
      </c>
      <c r="H202" s="140">
        <v>5.5E-2</v>
      </c>
      <c r="I202" s="141"/>
      <c r="J202" s="142">
        <f t="shared" si="40"/>
        <v>0</v>
      </c>
      <c r="K202" s="143"/>
      <c r="L202" s="28"/>
      <c r="M202" s="144" t="s">
        <v>1</v>
      </c>
      <c r="N202" s="145" t="s">
        <v>37</v>
      </c>
      <c r="P202" s="146">
        <f t="shared" si="41"/>
        <v>0</v>
      </c>
      <c r="Q202" s="146">
        <v>0</v>
      </c>
      <c r="R202" s="146">
        <f t="shared" si="42"/>
        <v>0</v>
      </c>
      <c r="S202" s="146">
        <v>0</v>
      </c>
      <c r="T202" s="147">
        <f t="shared" si="43"/>
        <v>0</v>
      </c>
      <c r="AR202" s="148" t="s">
        <v>213</v>
      </c>
      <c r="AT202" s="148" t="s">
        <v>150</v>
      </c>
      <c r="AU202" s="148" t="s">
        <v>155</v>
      </c>
      <c r="AY202" s="13" t="s">
        <v>147</v>
      </c>
      <c r="BE202" s="149">
        <f t="shared" si="44"/>
        <v>0</v>
      </c>
      <c r="BF202" s="149">
        <f t="shared" si="45"/>
        <v>0</v>
      </c>
      <c r="BG202" s="149">
        <f t="shared" si="46"/>
        <v>0</v>
      </c>
      <c r="BH202" s="149">
        <f t="shared" si="47"/>
        <v>0</v>
      </c>
      <c r="BI202" s="149">
        <f t="shared" si="48"/>
        <v>0</v>
      </c>
      <c r="BJ202" s="13" t="s">
        <v>155</v>
      </c>
      <c r="BK202" s="149">
        <f t="shared" si="49"/>
        <v>0</v>
      </c>
      <c r="BL202" s="13" t="s">
        <v>213</v>
      </c>
      <c r="BM202" s="148" t="s">
        <v>951</v>
      </c>
    </row>
    <row r="203" spans="2:65" s="1" customFormat="1" ht="21.75" customHeight="1" x14ac:dyDescent="0.2">
      <c r="B203" s="135"/>
      <c r="C203" s="136" t="s">
        <v>397</v>
      </c>
      <c r="D203" s="136" t="s">
        <v>150</v>
      </c>
      <c r="E203" s="137" t="s">
        <v>952</v>
      </c>
      <c r="F203" s="138" t="s">
        <v>953</v>
      </c>
      <c r="G203" s="139" t="s">
        <v>274</v>
      </c>
      <c r="H203" s="140">
        <v>4</v>
      </c>
      <c r="I203" s="141"/>
      <c r="J203" s="142">
        <f t="shared" si="40"/>
        <v>0</v>
      </c>
      <c r="K203" s="143"/>
      <c r="L203" s="28"/>
      <c r="M203" s="144" t="s">
        <v>1</v>
      </c>
      <c r="N203" s="145" t="s">
        <v>37</v>
      </c>
      <c r="P203" s="146">
        <f t="shared" si="41"/>
        <v>0</v>
      </c>
      <c r="Q203" s="146">
        <v>8.0000000000000007E-5</v>
      </c>
      <c r="R203" s="146">
        <f t="shared" si="42"/>
        <v>3.2000000000000003E-4</v>
      </c>
      <c r="S203" s="146">
        <v>0</v>
      </c>
      <c r="T203" s="147">
        <f t="shared" si="43"/>
        <v>0</v>
      </c>
      <c r="AR203" s="148" t="s">
        <v>213</v>
      </c>
      <c r="AT203" s="148" t="s">
        <v>150</v>
      </c>
      <c r="AU203" s="148" t="s">
        <v>155</v>
      </c>
      <c r="AY203" s="13" t="s">
        <v>147</v>
      </c>
      <c r="BE203" s="149">
        <f t="shared" si="44"/>
        <v>0</v>
      </c>
      <c r="BF203" s="149">
        <f t="shared" si="45"/>
        <v>0</v>
      </c>
      <c r="BG203" s="149">
        <f t="shared" si="46"/>
        <v>0</v>
      </c>
      <c r="BH203" s="149">
        <f t="shared" si="47"/>
        <v>0</v>
      </c>
      <c r="BI203" s="149">
        <f t="shared" si="48"/>
        <v>0</v>
      </c>
      <c r="BJ203" s="13" t="s">
        <v>155</v>
      </c>
      <c r="BK203" s="149">
        <f t="shared" si="49"/>
        <v>0</v>
      </c>
      <c r="BL203" s="13" t="s">
        <v>213</v>
      </c>
      <c r="BM203" s="148" t="s">
        <v>954</v>
      </c>
    </row>
    <row r="204" spans="2:65" s="1" customFormat="1" ht="24.2" customHeight="1" x14ac:dyDescent="0.2">
      <c r="B204" s="135"/>
      <c r="C204" s="150" t="s">
        <v>401</v>
      </c>
      <c r="D204" s="150" t="s">
        <v>197</v>
      </c>
      <c r="E204" s="151" t="s">
        <v>955</v>
      </c>
      <c r="F204" s="152" t="s">
        <v>956</v>
      </c>
      <c r="G204" s="153" t="s">
        <v>274</v>
      </c>
      <c r="H204" s="154">
        <v>4</v>
      </c>
      <c r="I204" s="155"/>
      <c r="J204" s="156">
        <f t="shared" si="40"/>
        <v>0</v>
      </c>
      <c r="K204" s="157"/>
      <c r="L204" s="158"/>
      <c r="M204" s="159" t="s">
        <v>1</v>
      </c>
      <c r="N204" s="160" t="s">
        <v>37</v>
      </c>
      <c r="P204" s="146">
        <f t="shared" si="41"/>
        <v>0</v>
      </c>
      <c r="Q204" s="146">
        <v>1.6000000000000001E-4</v>
      </c>
      <c r="R204" s="146">
        <f t="shared" si="42"/>
        <v>6.4000000000000005E-4</v>
      </c>
      <c r="S204" s="146">
        <v>0</v>
      </c>
      <c r="T204" s="147">
        <f t="shared" si="43"/>
        <v>0</v>
      </c>
      <c r="AR204" s="148" t="s">
        <v>280</v>
      </c>
      <c r="AT204" s="148" t="s">
        <v>197</v>
      </c>
      <c r="AU204" s="148" t="s">
        <v>155</v>
      </c>
      <c r="AY204" s="13" t="s">
        <v>147</v>
      </c>
      <c r="BE204" s="149">
        <f t="shared" si="44"/>
        <v>0</v>
      </c>
      <c r="BF204" s="149">
        <f t="shared" si="45"/>
        <v>0</v>
      </c>
      <c r="BG204" s="149">
        <f t="shared" si="46"/>
        <v>0</v>
      </c>
      <c r="BH204" s="149">
        <f t="shared" si="47"/>
        <v>0</v>
      </c>
      <c r="BI204" s="149">
        <f t="shared" si="48"/>
        <v>0</v>
      </c>
      <c r="BJ204" s="13" t="s">
        <v>155</v>
      </c>
      <c r="BK204" s="149">
        <f t="shared" si="49"/>
        <v>0</v>
      </c>
      <c r="BL204" s="13" t="s">
        <v>213</v>
      </c>
      <c r="BM204" s="148" t="s">
        <v>957</v>
      </c>
    </row>
    <row r="205" spans="2:65" s="1" customFormat="1" ht="24.2" customHeight="1" x14ac:dyDescent="0.2">
      <c r="B205" s="135"/>
      <c r="C205" s="136" t="s">
        <v>405</v>
      </c>
      <c r="D205" s="136" t="s">
        <v>150</v>
      </c>
      <c r="E205" s="137" t="s">
        <v>958</v>
      </c>
      <c r="F205" s="138" t="s">
        <v>959</v>
      </c>
      <c r="G205" s="139" t="s">
        <v>943</v>
      </c>
      <c r="H205" s="140">
        <v>2</v>
      </c>
      <c r="I205" s="141"/>
      <c r="J205" s="142">
        <f t="shared" si="40"/>
        <v>0</v>
      </c>
      <c r="K205" s="143"/>
      <c r="L205" s="28"/>
      <c r="M205" s="144" t="s">
        <v>1</v>
      </c>
      <c r="N205" s="145" t="s">
        <v>37</v>
      </c>
      <c r="P205" s="146">
        <f t="shared" si="41"/>
        <v>0</v>
      </c>
      <c r="Q205" s="146">
        <v>0</v>
      </c>
      <c r="R205" s="146">
        <f t="shared" si="42"/>
        <v>0</v>
      </c>
      <c r="S205" s="146">
        <v>2.5999999999999999E-3</v>
      </c>
      <c r="T205" s="147">
        <f t="shared" si="43"/>
        <v>5.1999999999999998E-3</v>
      </c>
      <c r="AR205" s="148" t="s">
        <v>213</v>
      </c>
      <c r="AT205" s="148" t="s">
        <v>150</v>
      </c>
      <c r="AU205" s="148" t="s">
        <v>155</v>
      </c>
      <c r="AY205" s="13" t="s">
        <v>147</v>
      </c>
      <c r="BE205" s="149">
        <f t="shared" si="44"/>
        <v>0</v>
      </c>
      <c r="BF205" s="149">
        <f t="shared" si="45"/>
        <v>0</v>
      </c>
      <c r="BG205" s="149">
        <f t="shared" si="46"/>
        <v>0</v>
      </c>
      <c r="BH205" s="149">
        <f t="shared" si="47"/>
        <v>0</v>
      </c>
      <c r="BI205" s="149">
        <f t="shared" si="48"/>
        <v>0</v>
      </c>
      <c r="BJ205" s="13" t="s">
        <v>155</v>
      </c>
      <c r="BK205" s="149">
        <f t="shared" si="49"/>
        <v>0</v>
      </c>
      <c r="BL205" s="13" t="s">
        <v>213</v>
      </c>
      <c r="BM205" s="148" t="s">
        <v>960</v>
      </c>
    </row>
    <row r="206" spans="2:65" s="1" customFormat="1" ht="33" customHeight="1" x14ac:dyDescent="0.2">
      <c r="B206" s="135"/>
      <c r="C206" s="136" t="s">
        <v>409</v>
      </c>
      <c r="D206" s="136" t="s">
        <v>150</v>
      </c>
      <c r="E206" s="137" t="s">
        <v>961</v>
      </c>
      <c r="F206" s="138" t="s">
        <v>962</v>
      </c>
      <c r="G206" s="139" t="s">
        <v>274</v>
      </c>
      <c r="H206" s="140">
        <v>2</v>
      </c>
      <c r="I206" s="141"/>
      <c r="J206" s="142">
        <f t="shared" si="40"/>
        <v>0</v>
      </c>
      <c r="K206" s="143"/>
      <c r="L206" s="28"/>
      <c r="M206" s="144" t="s">
        <v>1</v>
      </c>
      <c r="N206" s="145" t="s">
        <v>37</v>
      </c>
      <c r="P206" s="146">
        <f t="shared" si="41"/>
        <v>0</v>
      </c>
      <c r="Q206" s="146">
        <v>1E-4</v>
      </c>
      <c r="R206" s="146">
        <f t="shared" si="42"/>
        <v>2.0000000000000001E-4</v>
      </c>
      <c r="S206" s="146">
        <v>0</v>
      </c>
      <c r="T206" s="147">
        <f t="shared" si="43"/>
        <v>0</v>
      </c>
      <c r="AR206" s="148" t="s">
        <v>213</v>
      </c>
      <c r="AT206" s="148" t="s">
        <v>150</v>
      </c>
      <c r="AU206" s="148" t="s">
        <v>155</v>
      </c>
      <c r="AY206" s="13" t="s">
        <v>147</v>
      </c>
      <c r="BE206" s="149">
        <f t="shared" si="44"/>
        <v>0</v>
      </c>
      <c r="BF206" s="149">
        <f t="shared" si="45"/>
        <v>0</v>
      </c>
      <c r="BG206" s="149">
        <f t="shared" si="46"/>
        <v>0</v>
      </c>
      <c r="BH206" s="149">
        <f t="shared" si="47"/>
        <v>0</v>
      </c>
      <c r="BI206" s="149">
        <f t="shared" si="48"/>
        <v>0</v>
      </c>
      <c r="BJ206" s="13" t="s">
        <v>155</v>
      </c>
      <c r="BK206" s="149">
        <f t="shared" si="49"/>
        <v>0</v>
      </c>
      <c r="BL206" s="13" t="s">
        <v>213</v>
      </c>
      <c r="BM206" s="148" t="s">
        <v>963</v>
      </c>
    </row>
    <row r="207" spans="2:65" s="1" customFormat="1" ht="16.5" customHeight="1" x14ac:dyDescent="0.2">
      <c r="B207" s="135"/>
      <c r="C207" s="150" t="s">
        <v>413</v>
      </c>
      <c r="D207" s="150" t="s">
        <v>197</v>
      </c>
      <c r="E207" s="151" t="s">
        <v>964</v>
      </c>
      <c r="F207" s="152" t="s">
        <v>965</v>
      </c>
      <c r="G207" s="153" t="s">
        <v>274</v>
      </c>
      <c r="H207" s="154">
        <v>2</v>
      </c>
      <c r="I207" s="155"/>
      <c r="J207" s="156">
        <f t="shared" si="40"/>
        <v>0</v>
      </c>
      <c r="K207" s="157"/>
      <c r="L207" s="158"/>
      <c r="M207" s="159" t="s">
        <v>1</v>
      </c>
      <c r="N207" s="160" t="s">
        <v>37</v>
      </c>
      <c r="P207" s="146">
        <f t="shared" si="41"/>
        <v>0</v>
      </c>
      <c r="Q207" s="146">
        <v>2E-3</v>
      </c>
      <c r="R207" s="146">
        <f t="shared" si="42"/>
        <v>4.0000000000000001E-3</v>
      </c>
      <c r="S207" s="146">
        <v>0</v>
      </c>
      <c r="T207" s="147">
        <f t="shared" si="43"/>
        <v>0</v>
      </c>
      <c r="AR207" s="148" t="s">
        <v>280</v>
      </c>
      <c r="AT207" s="148" t="s">
        <v>197</v>
      </c>
      <c r="AU207" s="148" t="s">
        <v>155</v>
      </c>
      <c r="AY207" s="13" t="s">
        <v>147</v>
      </c>
      <c r="BE207" s="149">
        <f t="shared" si="44"/>
        <v>0</v>
      </c>
      <c r="BF207" s="149">
        <f t="shared" si="45"/>
        <v>0</v>
      </c>
      <c r="BG207" s="149">
        <f t="shared" si="46"/>
        <v>0</v>
      </c>
      <c r="BH207" s="149">
        <f t="shared" si="47"/>
        <v>0</v>
      </c>
      <c r="BI207" s="149">
        <f t="shared" si="48"/>
        <v>0</v>
      </c>
      <c r="BJ207" s="13" t="s">
        <v>155</v>
      </c>
      <c r="BK207" s="149">
        <f t="shared" si="49"/>
        <v>0</v>
      </c>
      <c r="BL207" s="13" t="s">
        <v>213</v>
      </c>
      <c r="BM207" s="148" t="s">
        <v>966</v>
      </c>
    </row>
    <row r="208" spans="2:65" s="1" customFormat="1" ht="24.2" customHeight="1" x14ac:dyDescent="0.2">
      <c r="B208" s="135"/>
      <c r="C208" s="136" t="s">
        <v>417</v>
      </c>
      <c r="D208" s="136" t="s">
        <v>150</v>
      </c>
      <c r="E208" s="137" t="s">
        <v>967</v>
      </c>
      <c r="F208" s="138" t="s">
        <v>968</v>
      </c>
      <c r="G208" s="139" t="s">
        <v>274</v>
      </c>
      <c r="H208" s="140">
        <v>2</v>
      </c>
      <c r="I208" s="141"/>
      <c r="J208" s="142">
        <f t="shared" si="40"/>
        <v>0</v>
      </c>
      <c r="K208" s="143"/>
      <c r="L208" s="28"/>
      <c r="M208" s="144" t="s">
        <v>1</v>
      </c>
      <c r="N208" s="145" t="s">
        <v>37</v>
      </c>
      <c r="P208" s="146">
        <f t="shared" si="41"/>
        <v>0</v>
      </c>
      <c r="Q208" s="146">
        <v>0</v>
      </c>
      <c r="R208" s="146">
        <f t="shared" si="42"/>
        <v>0</v>
      </c>
      <c r="S208" s="146">
        <v>0</v>
      </c>
      <c r="T208" s="147">
        <f t="shared" si="43"/>
        <v>0</v>
      </c>
      <c r="AR208" s="148" t="s">
        <v>213</v>
      </c>
      <c r="AT208" s="148" t="s">
        <v>150</v>
      </c>
      <c r="AU208" s="148" t="s">
        <v>155</v>
      </c>
      <c r="AY208" s="13" t="s">
        <v>147</v>
      </c>
      <c r="BE208" s="149">
        <f t="shared" si="44"/>
        <v>0</v>
      </c>
      <c r="BF208" s="149">
        <f t="shared" si="45"/>
        <v>0</v>
      </c>
      <c r="BG208" s="149">
        <f t="shared" si="46"/>
        <v>0</v>
      </c>
      <c r="BH208" s="149">
        <f t="shared" si="47"/>
        <v>0</v>
      </c>
      <c r="BI208" s="149">
        <f t="shared" si="48"/>
        <v>0</v>
      </c>
      <c r="BJ208" s="13" t="s">
        <v>155</v>
      </c>
      <c r="BK208" s="149">
        <f t="shared" si="49"/>
        <v>0</v>
      </c>
      <c r="BL208" s="13" t="s">
        <v>213</v>
      </c>
      <c r="BM208" s="148" t="s">
        <v>969</v>
      </c>
    </row>
    <row r="209" spans="2:65" s="1" customFormat="1" ht="21.75" customHeight="1" x14ac:dyDescent="0.2">
      <c r="B209" s="135"/>
      <c r="C209" s="150" t="s">
        <v>424</v>
      </c>
      <c r="D209" s="150" t="s">
        <v>197</v>
      </c>
      <c r="E209" s="151" t="s">
        <v>970</v>
      </c>
      <c r="F209" s="152" t="s">
        <v>971</v>
      </c>
      <c r="G209" s="153" t="s">
        <v>274</v>
      </c>
      <c r="H209" s="154">
        <v>2</v>
      </c>
      <c r="I209" s="155"/>
      <c r="J209" s="156">
        <f t="shared" si="40"/>
        <v>0</v>
      </c>
      <c r="K209" s="157"/>
      <c r="L209" s="158"/>
      <c r="M209" s="159" t="s">
        <v>1</v>
      </c>
      <c r="N209" s="160" t="s">
        <v>37</v>
      </c>
      <c r="P209" s="146">
        <f t="shared" si="41"/>
        <v>0</v>
      </c>
      <c r="Q209" s="146">
        <v>7.3999999999999999E-4</v>
      </c>
      <c r="R209" s="146">
        <f t="shared" si="42"/>
        <v>1.48E-3</v>
      </c>
      <c r="S209" s="146">
        <v>0</v>
      </c>
      <c r="T209" s="147">
        <f t="shared" si="43"/>
        <v>0</v>
      </c>
      <c r="AR209" s="148" t="s">
        <v>280</v>
      </c>
      <c r="AT209" s="148" t="s">
        <v>197</v>
      </c>
      <c r="AU209" s="148" t="s">
        <v>155</v>
      </c>
      <c r="AY209" s="13" t="s">
        <v>147</v>
      </c>
      <c r="BE209" s="149">
        <f t="shared" si="44"/>
        <v>0</v>
      </c>
      <c r="BF209" s="149">
        <f t="shared" si="45"/>
        <v>0</v>
      </c>
      <c r="BG209" s="149">
        <f t="shared" si="46"/>
        <v>0</v>
      </c>
      <c r="BH209" s="149">
        <f t="shared" si="47"/>
        <v>0</v>
      </c>
      <c r="BI209" s="149">
        <f t="shared" si="48"/>
        <v>0</v>
      </c>
      <c r="BJ209" s="13" t="s">
        <v>155</v>
      </c>
      <c r="BK209" s="149">
        <f t="shared" si="49"/>
        <v>0</v>
      </c>
      <c r="BL209" s="13" t="s">
        <v>213</v>
      </c>
      <c r="BM209" s="148" t="s">
        <v>972</v>
      </c>
    </row>
    <row r="210" spans="2:65" s="1" customFormat="1" ht="24.2" customHeight="1" x14ac:dyDescent="0.2">
      <c r="B210" s="135"/>
      <c r="C210" s="136" t="s">
        <v>460</v>
      </c>
      <c r="D210" s="136" t="s">
        <v>150</v>
      </c>
      <c r="E210" s="137" t="s">
        <v>524</v>
      </c>
      <c r="F210" s="138" t="s">
        <v>525</v>
      </c>
      <c r="G210" s="139" t="s">
        <v>420</v>
      </c>
      <c r="H210" s="161"/>
      <c r="I210" s="141"/>
      <c r="J210" s="142">
        <f t="shared" si="40"/>
        <v>0</v>
      </c>
      <c r="K210" s="143"/>
      <c r="L210" s="28"/>
      <c r="M210" s="144" t="s">
        <v>1</v>
      </c>
      <c r="N210" s="145" t="s">
        <v>37</v>
      </c>
      <c r="P210" s="146">
        <f t="shared" si="41"/>
        <v>0</v>
      </c>
      <c r="Q210" s="146">
        <v>0</v>
      </c>
      <c r="R210" s="146">
        <f t="shared" si="42"/>
        <v>0</v>
      </c>
      <c r="S210" s="146">
        <v>0</v>
      </c>
      <c r="T210" s="147">
        <f t="shared" si="43"/>
        <v>0</v>
      </c>
      <c r="AR210" s="148" t="s">
        <v>213</v>
      </c>
      <c r="AT210" s="148" t="s">
        <v>150</v>
      </c>
      <c r="AU210" s="148" t="s">
        <v>155</v>
      </c>
      <c r="AY210" s="13" t="s">
        <v>147</v>
      </c>
      <c r="BE210" s="149">
        <f t="shared" si="44"/>
        <v>0</v>
      </c>
      <c r="BF210" s="149">
        <f t="shared" si="45"/>
        <v>0</v>
      </c>
      <c r="BG210" s="149">
        <f t="shared" si="46"/>
        <v>0</v>
      </c>
      <c r="BH210" s="149">
        <f t="shared" si="47"/>
        <v>0</v>
      </c>
      <c r="BI210" s="149">
        <f t="shared" si="48"/>
        <v>0</v>
      </c>
      <c r="BJ210" s="13" t="s">
        <v>155</v>
      </c>
      <c r="BK210" s="149">
        <f t="shared" si="49"/>
        <v>0</v>
      </c>
      <c r="BL210" s="13" t="s">
        <v>213</v>
      </c>
      <c r="BM210" s="148" t="s">
        <v>973</v>
      </c>
    </row>
    <row r="211" spans="2:65" s="11" customFormat="1" ht="22.9" customHeight="1" x14ac:dyDescent="0.2">
      <c r="B211" s="123"/>
      <c r="D211" s="124" t="s">
        <v>70</v>
      </c>
      <c r="E211" s="133" t="s">
        <v>527</v>
      </c>
      <c r="F211" s="133" t="s">
        <v>528</v>
      </c>
      <c r="I211" s="126"/>
      <c r="J211" s="134">
        <f>BK211</f>
        <v>0</v>
      </c>
      <c r="L211" s="123"/>
      <c r="M211" s="128"/>
      <c r="P211" s="129">
        <f>SUM(P212:P214)</f>
        <v>0</v>
      </c>
      <c r="R211" s="129">
        <f>SUM(R212:R214)</f>
        <v>1.4400000000000001E-3</v>
      </c>
      <c r="T211" s="130">
        <f>SUM(T212:T214)</f>
        <v>0</v>
      </c>
      <c r="AR211" s="124" t="s">
        <v>155</v>
      </c>
      <c r="AT211" s="131" t="s">
        <v>70</v>
      </c>
      <c r="AU211" s="131" t="s">
        <v>79</v>
      </c>
      <c r="AY211" s="124" t="s">
        <v>147</v>
      </c>
      <c r="BK211" s="132">
        <f>SUM(BK212:BK214)</f>
        <v>0</v>
      </c>
    </row>
    <row r="212" spans="2:65" s="1" customFormat="1" ht="24.2" customHeight="1" x14ac:dyDescent="0.2">
      <c r="B212" s="135"/>
      <c r="C212" s="136" t="s">
        <v>466</v>
      </c>
      <c r="D212" s="136" t="s">
        <v>150</v>
      </c>
      <c r="E212" s="137" t="s">
        <v>530</v>
      </c>
      <c r="F212" s="138" t="s">
        <v>531</v>
      </c>
      <c r="G212" s="139" t="s">
        <v>186</v>
      </c>
      <c r="H212" s="140">
        <v>2</v>
      </c>
      <c r="I212" s="141"/>
      <c r="J212" s="142">
        <f>ROUND(I212*H212,2)</f>
        <v>0</v>
      </c>
      <c r="K212" s="143"/>
      <c r="L212" s="28"/>
      <c r="M212" s="144" t="s">
        <v>1</v>
      </c>
      <c r="N212" s="145" t="s">
        <v>37</v>
      </c>
      <c r="P212" s="146">
        <f>O212*H212</f>
        <v>0</v>
      </c>
      <c r="Q212" s="146">
        <v>6.0999999999999997E-4</v>
      </c>
      <c r="R212" s="146">
        <f>Q212*H212</f>
        <v>1.2199999999999999E-3</v>
      </c>
      <c r="S212" s="146">
        <v>0</v>
      </c>
      <c r="T212" s="147">
        <f>S212*H212</f>
        <v>0</v>
      </c>
      <c r="AR212" s="148" t="s">
        <v>213</v>
      </c>
      <c r="AT212" s="148" t="s">
        <v>150</v>
      </c>
      <c r="AU212" s="148" t="s">
        <v>155</v>
      </c>
      <c r="AY212" s="13" t="s">
        <v>147</v>
      </c>
      <c r="BE212" s="149">
        <f>IF(N212="základná",J212,0)</f>
        <v>0</v>
      </c>
      <c r="BF212" s="149">
        <f>IF(N212="znížená",J212,0)</f>
        <v>0</v>
      </c>
      <c r="BG212" s="149">
        <f>IF(N212="zákl. prenesená",J212,0)</f>
        <v>0</v>
      </c>
      <c r="BH212" s="149">
        <f>IF(N212="zníž. prenesená",J212,0)</f>
        <v>0</v>
      </c>
      <c r="BI212" s="149">
        <f>IF(N212="nulová",J212,0)</f>
        <v>0</v>
      </c>
      <c r="BJ212" s="13" t="s">
        <v>155</v>
      </c>
      <c r="BK212" s="149">
        <f>ROUND(I212*H212,2)</f>
        <v>0</v>
      </c>
      <c r="BL212" s="13" t="s">
        <v>213</v>
      </c>
      <c r="BM212" s="148" t="s">
        <v>974</v>
      </c>
    </row>
    <row r="213" spans="2:65" s="1" customFormat="1" ht="21.75" customHeight="1" x14ac:dyDescent="0.2">
      <c r="B213" s="135"/>
      <c r="C213" s="136" t="s">
        <v>470</v>
      </c>
      <c r="D213" s="136" t="s">
        <v>150</v>
      </c>
      <c r="E213" s="137" t="s">
        <v>534</v>
      </c>
      <c r="F213" s="138" t="s">
        <v>535</v>
      </c>
      <c r="G213" s="139" t="s">
        <v>274</v>
      </c>
      <c r="H213" s="140">
        <v>2</v>
      </c>
      <c r="I213" s="141"/>
      <c r="J213" s="142">
        <f>ROUND(I213*H213,2)</f>
        <v>0</v>
      </c>
      <c r="K213" s="143"/>
      <c r="L213" s="28"/>
      <c r="M213" s="144" t="s">
        <v>1</v>
      </c>
      <c r="N213" s="145" t="s">
        <v>37</v>
      </c>
      <c r="P213" s="146">
        <f>O213*H213</f>
        <v>0</v>
      </c>
      <c r="Q213" s="146">
        <v>2.0000000000000002E-5</v>
      </c>
      <c r="R213" s="146">
        <f>Q213*H213</f>
        <v>4.0000000000000003E-5</v>
      </c>
      <c r="S213" s="146">
        <v>0</v>
      </c>
      <c r="T213" s="147">
        <f>S213*H213</f>
        <v>0</v>
      </c>
      <c r="AR213" s="148" t="s">
        <v>213</v>
      </c>
      <c r="AT213" s="148" t="s">
        <v>150</v>
      </c>
      <c r="AU213" s="148" t="s">
        <v>155</v>
      </c>
      <c r="AY213" s="13" t="s">
        <v>147</v>
      </c>
      <c r="BE213" s="149">
        <f>IF(N213="základná",J213,0)</f>
        <v>0</v>
      </c>
      <c r="BF213" s="149">
        <f>IF(N213="znížená",J213,0)</f>
        <v>0</v>
      </c>
      <c r="BG213" s="149">
        <f>IF(N213="zákl. prenesená",J213,0)</f>
        <v>0</v>
      </c>
      <c r="BH213" s="149">
        <f>IF(N213="zníž. prenesená",J213,0)</f>
        <v>0</v>
      </c>
      <c r="BI213" s="149">
        <f>IF(N213="nulová",J213,0)</f>
        <v>0</v>
      </c>
      <c r="BJ213" s="13" t="s">
        <v>155</v>
      </c>
      <c r="BK213" s="149">
        <f>ROUND(I213*H213,2)</f>
        <v>0</v>
      </c>
      <c r="BL213" s="13" t="s">
        <v>213</v>
      </c>
      <c r="BM213" s="148" t="s">
        <v>975</v>
      </c>
    </row>
    <row r="214" spans="2:65" s="1" customFormat="1" ht="24.2" customHeight="1" x14ac:dyDescent="0.2">
      <c r="B214" s="135"/>
      <c r="C214" s="150" t="s">
        <v>474</v>
      </c>
      <c r="D214" s="150" t="s">
        <v>197</v>
      </c>
      <c r="E214" s="151" t="s">
        <v>538</v>
      </c>
      <c r="F214" s="152" t="s">
        <v>539</v>
      </c>
      <c r="G214" s="153" t="s">
        <v>274</v>
      </c>
      <c r="H214" s="154">
        <v>2</v>
      </c>
      <c r="I214" s="155"/>
      <c r="J214" s="156">
        <f>ROUND(I214*H214,2)</f>
        <v>0</v>
      </c>
      <c r="K214" s="157"/>
      <c r="L214" s="158"/>
      <c r="M214" s="159" t="s">
        <v>1</v>
      </c>
      <c r="N214" s="160" t="s">
        <v>37</v>
      </c>
      <c r="P214" s="146">
        <f>O214*H214</f>
        <v>0</v>
      </c>
      <c r="Q214" s="146">
        <v>9.0000000000000006E-5</v>
      </c>
      <c r="R214" s="146">
        <f>Q214*H214</f>
        <v>1.8000000000000001E-4</v>
      </c>
      <c r="S214" s="146">
        <v>0</v>
      </c>
      <c r="T214" s="147">
        <f>S214*H214</f>
        <v>0</v>
      </c>
      <c r="AR214" s="148" t="s">
        <v>280</v>
      </c>
      <c r="AT214" s="148" t="s">
        <v>197</v>
      </c>
      <c r="AU214" s="148" t="s">
        <v>155</v>
      </c>
      <c r="AY214" s="13" t="s">
        <v>147</v>
      </c>
      <c r="BE214" s="149">
        <f>IF(N214="základná",J214,0)</f>
        <v>0</v>
      </c>
      <c r="BF214" s="149">
        <f>IF(N214="znížená",J214,0)</f>
        <v>0</v>
      </c>
      <c r="BG214" s="149">
        <f>IF(N214="zákl. prenesená",J214,0)</f>
        <v>0</v>
      </c>
      <c r="BH214" s="149">
        <f>IF(N214="zníž. prenesená",J214,0)</f>
        <v>0</v>
      </c>
      <c r="BI214" s="149">
        <f>IF(N214="nulová",J214,0)</f>
        <v>0</v>
      </c>
      <c r="BJ214" s="13" t="s">
        <v>155</v>
      </c>
      <c r="BK214" s="149">
        <f>ROUND(I214*H214,2)</f>
        <v>0</v>
      </c>
      <c r="BL214" s="13" t="s">
        <v>213</v>
      </c>
      <c r="BM214" s="148" t="s">
        <v>976</v>
      </c>
    </row>
    <row r="215" spans="2:65" s="11" customFormat="1" ht="22.9" customHeight="1" x14ac:dyDescent="0.2">
      <c r="B215" s="123"/>
      <c r="D215" s="124" t="s">
        <v>70</v>
      </c>
      <c r="E215" s="133" t="s">
        <v>541</v>
      </c>
      <c r="F215" s="133" t="s">
        <v>542</v>
      </c>
      <c r="I215" s="126"/>
      <c r="J215" s="134">
        <f>BK215</f>
        <v>0</v>
      </c>
      <c r="L215" s="123"/>
      <c r="M215" s="128"/>
      <c r="P215" s="129">
        <f>SUM(P216:P219)</f>
        <v>0</v>
      </c>
      <c r="R215" s="129">
        <f>SUM(R216:R219)</f>
        <v>6.8869999999999999E-4</v>
      </c>
      <c r="T215" s="130">
        <f>SUM(T216:T219)</f>
        <v>0</v>
      </c>
      <c r="AR215" s="124" t="s">
        <v>155</v>
      </c>
      <c r="AT215" s="131" t="s">
        <v>70</v>
      </c>
      <c r="AU215" s="131" t="s">
        <v>79</v>
      </c>
      <c r="AY215" s="124" t="s">
        <v>147</v>
      </c>
      <c r="BK215" s="132">
        <f>SUM(BK216:BK219)</f>
        <v>0</v>
      </c>
    </row>
    <row r="216" spans="2:65" s="1" customFormat="1" ht="24.2" customHeight="1" x14ac:dyDescent="0.2">
      <c r="B216" s="135"/>
      <c r="C216" s="136" t="s">
        <v>478</v>
      </c>
      <c r="D216" s="136" t="s">
        <v>150</v>
      </c>
      <c r="E216" s="137" t="s">
        <v>544</v>
      </c>
      <c r="F216" s="138" t="s">
        <v>545</v>
      </c>
      <c r="G216" s="139" t="s">
        <v>274</v>
      </c>
      <c r="H216" s="140">
        <v>1</v>
      </c>
      <c r="I216" s="141"/>
      <c r="J216" s="142">
        <f>ROUND(I216*H216,2)</f>
        <v>0</v>
      </c>
      <c r="K216" s="143"/>
      <c r="L216" s="28"/>
      <c r="M216" s="144" t="s">
        <v>1</v>
      </c>
      <c r="N216" s="145" t="s">
        <v>37</v>
      </c>
      <c r="P216" s="146">
        <f>O216*H216</f>
        <v>0</v>
      </c>
      <c r="Q216" s="146">
        <v>0</v>
      </c>
      <c r="R216" s="146">
        <f>Q216*H216</f>
        <v>0</v>
      </c>
      <c r="S216" s="146">
        <v>0</v>
      </c>
      <c r="T216" s="147">
        <f>S216*H216</f>
        <v>0</v>
      </c>
      <c r="AR216" s="148" t="s">
        <v>213</v>
      </c>
      <c r="AT216" s="148" t="s">
        <v>150</v>
      </c>
      <c r="AU216" s="148" t="s">
        <v>155</v>
      </c>
      <c r="AY216" s="13" t="s">
        <v>147</v>
      </c>
      <c r="BE216" s="149">
        <f>IF(N216="základná",J216,0)</f>
        <v>0</v>
      </c>
      <c r="BF216" s="149">
        <f>IF(N216="znížená",J216,0)</f>
        <v>0</v>
      </c>
      <c r="BG216" s="149">
        <f>IF(N216="zákl. prenesená",J216,0)</f>
        <v>0</v>
      </c>
      <c r="BH216" s="149">
        <f>IF(N216="zníž. prenesená",J216,0)</f>
        <v>0</v>
      </c>
      <c r="BI216" s="149">
        <f>IF(N216="nulová",J216,0)</f>
        <v>0</v>
      </c>
      <c r="BJ216" s="13" t="s">
        <v>155</v>
      </c>
      <c r="BK216" s="149">
        <f>ROUND(I216*H216,2)</f>
        <v>0</v>
      </c>
      <c r="BL216" s="13" t="s">
        <v>213</v>
      </c>
      <c r="BM216" s="148" t="s">
        <v>977</v>
      </c>
    </row>
    <row r="217" spans="2:65" s="1" customFormat="1" ht="24.2" customHeight="1" x14ac:dyDescent="0.2">
      <c r="B217" s="135"/>
      <c r="C217" s="150" t="s">
        <v>482</v>
      </c>
      <c r="D217" s="150" t="s">
        <v>197</v>
      </c>
      <c r="E217" s="151" t="s">
        <v>548</v>
      </c>
      <c r="F217" s="152" t="s">
        <v>549</v>
      </c>
      <c r="G217" s="153" t="s">
        <v>274</v>
      </c>
      <c r="H217" s="154">
        <v>1</v>
      </c>
      <c r="I217" s="155"/>
      <c r="J217" s="156">
        <f>ROUND(I217*H217,2)</f>
        <v>0</v>
      </c>
      <c r="K217" s="157"/>
      <c r="L217" s="158"/>
      <c r="M217" s="159" t="s">
        <v>1</v>
      </c>
      <c r="N217" s="160" t="s">
        <v>37</v>
      </c>
      <c r="P217" s="146">
        <f>O217*H217</f>
        <v>0</v>
      </c>
      <c r="Q217" s="146">
        <v>1E-4</v>
      </c>
      <c r="R217" s="146">
        <f>Q217*H217</f>
        <v>1E-4</v>
      </c>
      <c r="S217" s="146">
        <v>0</v>
      </c>
      <c r="T217" s="147">
        <f>S217*H217</f>
        <v>0</v>
      </c>
      <c r="AR217" s="148" t="s">
        <v>280</v>
      </c>
      <c r="AT217" s="148" t="s">
        <v>197</v>
      </c>
      <c r="AU217" s="148" t="s">
        <v>155</v>
      </c>
      <c r="AY217" s="13" t="s">
        <v>147</v>
      </c>
      <c r="BE217" s="149">
        <f>IF(N217="základná",J217,0)</f>
        <v>0</v>
      </c>
      <c r="BF217" s="149">
        <f>IF(N217="znížená",J217,0)</f>
        <v>0</v>
      </c>
      <c r="BG217" s="149">
        <f>IF(N217="zákl. prenesená",J217,0)</f>
        <v>0</v>
      </c>
      <c r="BH217" s="149">
        <f>IF(N217="zníž. prenesená",J217,0)</f>
        <v>0</v>
      </c>
      <c r="BI217" s="149">
        <f>IF(N217="nulová",J217,0)</f>
        <v>0</v>
      </c>
      <c r="BJ217" s="13" t="s">
        <v>155</v>
      </c>
      <c r="BK217" s="149">
        <f>ROUND(I217*H217,2)</f>
        <v>0</v>
      </c>
      <c r="BL217" s="13" t="s">
        <v>213</v>
      </c>
      <c r="BM217" s="148" t="s">
        <v>978</v>
      </c>
    </row>
    <row r="218" spans="2:65" s="1" customFormat="1" ht="16.5" customHeight="1" x14ac:dyDescent="0.2">
      <c r="B218" s="135"/>
      <c r="C218" s="136" t="s">
        <v>483</v>
      </c>
      <c r="D218" s="136" t="s">
        <v>150</v>
      </c>
      <c r="E218" s="137" t="s">
        <v>551</v>
      </c>
      <c r="F218" s="138" t="s">
        <v>552</v>
      </c>
      <c r="G218" s="139" t="s">
        <v>274</v>
      </c>
      <c r="H218" s="140">
        <v>1</v>
      </c>
      <c r="I218" s="141"/>
      <c r="J218" s="142">
        <f>ROUND(I218*H218,2)</f>
        <v>0</v>
      </c>
      <c r="K218" s="143"/>
      <c r="L218" s="28"/>
      <c r="M218" s="144" t="s">
        <v>1</v>
      </c>
      <c r="N218" s="145" t="s">
        <v>37</v>
      </c>
      <c r="P218" s="146">
        <f>O218*H218</f>
        <v>0</v>
      </c>
      <c r="Q218" s="146">
        <v>2.5434999999999998E-4</v>
      </c>
      <c r="R218" s="146">
        <f>Q218*H218</f>
        <v>2.5434999999999998E-4</v>
      </c>
      <c r="S218" s="146">
        <v>0</v>
      </c>
      <c r="T218" s="147">
        <f>S218*H218</f>
        <v>0</v>
      </c>
      <c r="AR218" s="148" t="s">
        <v>213</v>
      </c>
      <c r="AT218" s="148" t="s">
        <v>150</v>
      </c>
      <c r="AU218" s="148" t="s">
        <v>155</v>
      </c>
      <c r="AY218" s="13" t="s">
        <v>147</v>
      </c>
      <c r="BE218" s="149">
        <f>IF(N218="základná",J218,0)</f>
        <v>0</v>
      </c>
      <c r="BF218" s="149">
        <f>IF(N218="znížená",J218,0)</f>
        <v>0</v>
      </c>
      <c r="BG218" s="149">
        <f>IF(N218="zákl. prenesená",J218,0)</f>
        <v>0</v>
      </c>
      <c r="BH218" s="149">
        <f>IF(N218="zníž. prenesená",J218,0)</f>
        <v>0</v>
      </c>
      <c r="BI218" s="149">
        <f>IF(N218="nulová",J218,0)</f>
        <v>0</v>
      </c>
      <c r="BJ218" s="13" t="s">
        <v>155</v>
      </c>
      <c r="BK218" s="149">
        <f>ROUND(I218*H218,2)</f>
        <v>0</v>
      </c>
      <c r="BL218" s="13" t="s">
        <v>213</v>
      </c>
      <c r="BM218" s="148" t="s">
        <v>979</v>
      </c>
    </row>
    <row r="219" spans="2:65" s="1" customFormat="1" ht="16.5" customHeight="1" x14ac:dyDescent="0.2">
      <c r="B219" s="135"/>
      <c r="C219" s="136" t="s">
        <v>487</v>
      </c>
      <c r="D219" s="136" t="s">
        <v>150</v>
      </c>
      <c r="E219" s="137" t="s">
        <v>555</v>
      </c>
      <c r="F219" s="138" t="s">
        <v>556</v>
      </c>
      <c r="G219" s="139" t="s">
        <v>274</v>
      </c>
      <c r="H219" s="140">
        <v>1</v>
      </c>
      <c r="I219" s="141"/>
      <c r="J219" s="142">
        <f>ROUND(I219*H219,2)</f>
        <v>0</v>
      </c>
      <c r="K219" s="143"/>
      <c r="L219" s="28"/>
      <c r="M219" s="144" t="s">
        <v>1</v>
      </c>
      <c r="N219" s="145" t="s">
        <v>37</v>
      </c>
      <c r="P219" s="146">
        <f>O219*H219</f>
        <v>0</v>
      </c>
      <c r="Q219" s="146">
        <v>3.3435000000000002E-4</v>
      </c>
      <c r="R219" s="146">
        <f>Q219*H219</f>
        <v>3.3435000000000002E-4</v>
      </c>
      <c r="S219" s="146">
        <v>0</v>
      </c>
      <c r="T219" s="147">
        <f>S219*H219</f>
        <v>0</v>
      </c>
      <c r="AR219" s="148" t="s">
        <v>213</v>
      </c>
      <c r="AT219" s="148" t="s">
        <v>150</v>
      </c>
      <c r="AU219" s="148" t="s">
        <v>155</v>
      </c>
      <c r="AY219" s="13" t="s">
        <v>147</v>
      </c>
      <c r="BE219" s="149">
        <f>IF(N219="základná",J219,0)</f>
        <v>0</v>
      </c>
      <c r="BF219" s="149">
        <f>IF(N219="znížená",J219,0)</f>
        <v>0</v>
      </c>
      <c r="BG219" s="149">
        <f>IF(N219="zákl. prenesená",J219,0)</f>
        <v>0</v>
      </c>
      <c r="BH219" s="149">
        <f>IF(N219="zníž. prenesená",J219,0)</f>
        <v>0</v>
      </c>
      <c r="BI219" s="149">
        <f>IF(N219="nulová",J219,0)</f>
        <v>0</v>
      </c>
      <c r="BJ219" s="13" t="s">
        <v>155</v>
      </c>
      <c r="BK219" s="149">
        <f>ROUND(I219*H219,2)</f>
        <v>0</v>
      </c>
      <c r="BL219" s="13" t="s">
        <v>213</v>
      </c>
      <c r="BM219" s="148" t="s">
        <v>980</v>
      </c>
    </row>
    <row r="220" spans="2:65" s="11" customFormat="1" ht="22.9" customHeight="1" x14ac:dyDescent="0.2">
      <c r="B220" s="123"/>
      <c r="D220" s="124" t="s">
        <v>70</v>
      </c>
      <c r="E220" s="133" t="s">
        <v>558</v>
      </c>
      <c r="F220" s="133" t="s">
        <v>559</v>
      </c>
      <c r="I220" s="126"/>
      <c r="J220" s="134">
        <f>BK220</f>
        <v>0</v>
      </c>
      <c r="L220" s="123"/>
      <c r="M220" s="128"/>
      <c r="P220" s="129">
        <f>SUM(P221:P225)</f>
        <v>0</v>
      </c>
      <c r="R220" s="129">
        <f>SUM(R221:R225)</f>
        <v>1.902274E-2</v>
      </c>
      <c r="T220" s="130">
        <f>SUM(T221:T225)</f>
        <v>2.4930000000000001E-2</v>
      </c>
      <c r="AR220" s="124" t="s">
        <v>155</v>
      </c>
      <c r="AT220" s="131" t="s">
        <v>70</v>
      </c>
      <c r="AU220" s="131" t="s">
        <v>79</v>
      </c>
      <c r="AY220" s="124" t="s">
        <v>147</v>
      </c>
      <c r="BK220" s="132">
        <f>SUM(BK221:BK225)</f>
        <v>0</v>
      </c>
    </row>
    <row r="221" spans="2:65" s="1" customFormat="1" ht="33" customHeight="1" x14ac:dyDescent="0.2">
      <c r="B221" s="135"/>
      <c r="C221" s="136" t="s">
        <v>491</v>
      </c>
      <c r="D221" s="136" t="s">
        <v>150</v>
      </c>
      <c r="E221" s="137" t="s">
        <v>561</v>
      </c>
      <c r="F221" s="138" t="s">
        <v>562</v>
      </c>
      <c r="G221" s="139" t="s">
        <v>274</v>
      </c>
      <c r="H221" s="140">
        <v>1</v>
      </c>
      <c r="I221" s="141"/>
      <c r="J221" s="142">
        <f>ROUND(I221*H221,2)</f>
        <v>0</v>
      </c>
      <c r="K221" s="143"/>
      <c r="L221" s="28"/>
      <c r="M221" s="144" t="s">
        <v>1</v>
      </c>
      <c r="N221" s="145" t="s">
        <v>37</v>
      </c>
      <c r="P221" s="146">
        <f>O221*H221</f>
        <v>0</v>
      </c>
      <c r="Q221" s="146">
        <v>7.6799999999999997E-5</v>
      </c>
      <c r="R221" s="146">
        <f>Q221*H221</f>
        <v>7.6799999999999997E-5</v>
      </c>
      <c r="S221" s="146">
        <v>2.4930000000000001E-2</v>
      </c>
      <c r="T221" s="147">
        <f>S221*H221</f>
        <v>2.4930000000000001E-2</v>
      </c>
      <c r="AR221" s="148" t="s">
        <v>213</v>
      </c>
      <c r="AT221" s="148" t="s">
        <v>150</v>
      </c>
      <c r="AU221" s="148" t="s">
        <v>155</v>
      </c>
      <c r="AY221" s="13" t="s">
        <v>147</v>
      </c>
      <c r="BE221" s="149">
        <f>IF(N221="základná",J221,0)</f>
        <v>0</v>
      </c>
      <c r="BF221" s="149">
        <f>IF(N221="znížená",J221,0)</f>
        <v>0</v>
      </c>
      <c r="BG221" s="149">
        <f>IF(N221="zákl. prenesená",J221,0)</f>
        <v>0</v>
      </c>
      <c r="BH221" s="149">
        <f>IF(N221="zníž. prenesená",J221,0)</f>
        <v>0</v>
      </c>
      <c r="BI221" s="149">
        <f>IF(N221="nulová",J221,0)</f>
        <v>0</v>
      </c>
      <c r="BJ221" s="13" t="s">
        <v>155</v>
      </c>
      <c r="BK221" s="149">
        <f>ROUND(I221*H221,2)</f>
        <v>0</v>
      </c>
      <c r="BL221" s="13" t="s">
        <v>213</v>
      </c>
      <c r="BM221" s="148" t="s">
        <v>981</v>
      </c>
    </row>
    <row r="222" spans="2:65" s="1" customFormat="1" ht="24.2" customHeight="1" x14ac:dyDescent="0.2">
      <c r="B222" s="135"/>
      <c r="C222" s="136" t="s">
        <v>495</v>
      </c>
      <c r="D222" s="136" t="s">
        <v>150</v>
      </c>
      <c r="E222" s="137" t="s">
        <v>816</v>
      </c>
      <c r="F222" s="138" t="s">
        <v>817</v>
      </c>
      <c r="G222" s="139" t="s">
        <v>274</v>
      </c>
      <c r="H222" s="140">
        <v>1</v>
      </c>
      <c r="I222" s="141"/>
      <c r="J222" s="142">
        <f>ROUND(I222*H222,2)</f>
        <v>0</v>
      </c>
      <c r="K222" s="143"/>
      <c r="L222" s="28"/>
      <c r="M222" s="144" t="s">
        <v>1</v>
      </c>
      <c r="N222" s="145" t="s">
        <v>37</v>
      </c>
      <c r="P222" s="146">
        <f>O222*H222</f>
        <v>0</v>
      </c>
      <c r="Q222" s="146">
        <v>2.5939999999999999E-5</v>
      </c>
      <c r="R222" s="146">
        <f>Q222*H222</f>
        <v>2.5939999999999999E-5</v>
      </c>
      <c r="S222" s="146">
        <v>0</v>
      </c>
      <c r="T222" s="147">
        <f>S222*H222</f>
        <v>0</v>
      </c>
      <c r="AR222" s="148" t="s">
        <v>213</v>
      </c>
      <c r="AT222" s="148" t="s">
        <v>150</v>
      </c>
      <c r="AU222" s="148" t="s">
        <v>155</v>
      </c>
      <c r="AY222" s="13" t="s">
        <v>147</v>
      </c>
      <c r="BE222" s="149">
        <f>IF(N222="základná",J222,0)</f>
        <v>0</v>
      </c>
      <c r="BF222" s="149">
        <f>IF(N222="znížená",J222,0)</f>
        <v>0</v>
      </c>
      <c r="BG222" s="149">
        <f>IF(N222="zákl. prenesená",J222,0)</f>
        <v>0</v>
      </c>
      <c r="BH222" s="149">
        <f>IF(N222="zníž. prenesená",J222,0)</f>
        <v>0</v>
      </c>
      <c r="BI222" s="149">
        <f>IF(N222="nulová",J222,0)</f>
        <v>0</v>
      </c>
      <c r="BJ222" s="13" t="s">
        <v>155</v>
      </c>
      <c r="BK222" s="149">
        <f>ROUND(I222*H222,2)</f>
        <v>0</v>
      </c>
      <c r="BL222" s="13" t="s">
        <v>213</v>
      </c>
      <c r="BM222" s="148" t="s">
        <v>982</v>
      </c>
    </row>
    <row r="223" spans="2:65" s="1" customFormat="1" ht="37.9" customHeight="1" x14ac:dyDescent="0.2">
      <c r="B223" s="135"/>
      <c r="C223" s="150" t="s">
        <v>499</v>
      </c>
      <c r="D223" s="150" t="s">
        <v>197</v>
      </c>
      <c r="E223" s="151" t="s">
        <v>819</v>
      </c>
      <c r="F223" s="152" t="s">
        <v>820</v>
      </c>
      <c r="G223" s="153" t="s">
        <v>274</v>
      </c>
      <c r="H223" s="154">
        <v>1</v>
      </c>
      <c r="I223" s="155"/>
      <c r="J223" s="156">
        <f>ROUND(I223*H223,2)</f>
        <v>0</v>
      </c>
      <c r="K223" s="157"/>
      <c r="L223" s="158"/>
      <c r="M223" s="159" t="s">
        <v>1</v>
      </c>
      <c r="N223" s="160" t="s">
        <v>37</v>
      </c>
      <c r="P223" s="146">
        <f>O223*H223</f>
        <v>0</v>
      </c>
      <c r="Q223" s="146">
        <v>1.8919999999999999E-2</v>
      </c>
      <c r="R223" s="146">
        <f>Q223*H223</f>
        <v>1.8919999999999999E-2</v>
      </c>
      <c r="S223" s="146">
        <v>0</v>
      </c>
      <c r="T223" s="147">
        <f>S223*H223</f>
        <v>0</v>
      </c>
      <c r="AR223" s="148" t="s">
        <v>280</v>
      </c>
      <c r="AT223" s="148" t="s">
        <v>197</v>
      </c>
      <c r="AU223" s="148" t="s">
        <v>155</v>
      </c>
      <c r="AY223" s="13" t="s">
        <v>147</v>
      </c>
      <c r="BE223" s="149">
        <f>IF(N223="základná",J223,0)</f>
        <v>0</v>
      </c>
      <c r="BF223" s="149">
        <f>IF(N223="znížená",J223,0)</f>
        <v>0</v>
      </c>
      <c r="BG223" s="149">
        <f>IF(N223="zákl. prenesená",J223,0)</f>
        <v>0</v>
      </c>
      <c r="BH223" s="149">
        <f>IF(N223="zníž. prenesená",J223,0)</f>
        <v>0</v>
      </c>
      <c r="BI223" s="149">
        <f>IF(N223="nulová",J223,0)</f>
        <v>0</v>
      </c>
      <c r="BJ223" s="13" t="s">
        <v>155</v>
      </c>
      <c r="BK223" s="149">
        <f>ROUND(I223*H223,2)</f>
        <v>0</v>
      </c>
      <c r="BL223" s="13" t="s">
        <v>213</v>
      </c>
      <c r="BM223" s="148" t="s">
        <v>983</v>
      </c>
    </row>
    <row r="224" spans="2:65" s="1" customFormat="1" ht="24.2" customHeight="1" x14ac:dyDescent="0.2">
      <c r="B224" s="135"/>
      <c r="C224" s="136" t="s">
        <v>503</v>
      </c>
      <c r="D224" s="136" t="s">
        <v>150</v>
      </c>
      <c r="E224" s="137" t="s">
        <v>573</v>
      </c>
      <c r="F224" s="138" t="s">
        <v>574</v>
      </c>
      <c r="G224" s="139" t="s">
        <v>274</v>
      </c>
      <c r="H224" s="140">
        <v>1</v>
      </c>
      <c r="I224" s="141"/>
      <c r="J224" s="142">
        <f>ROUND(I224*H224,2)</f>
        <v>0</v>
      </c>
      <c r="K224" s="143"/>
      <c r="L224" s="28"/>
      <c r="M224" s="144" t="s">
        <v>1</v>
      </c>
      <c r="N224" s="145" t="s">
        <v>37</v>
      </c>
      <c r="P224" s="146">
        <f>O224*H224</f>
        <v>0</v>
      </c>
      <c r="Q224" s="146">
        <v>0</v>
      </c>
      <c r="R224" s="146">
        <f>Q224*H224</f>
        <v>0</v>
      </c>
      <c r="S224" s="146">
        <v>0</v>
      </c>
      <c r="T224" s="147">
        <f>S224*H224</f>
        <v>0</v>
      </c>
      <c r="AR224" s="148" t="s">
        <v>213</v>
      </c>
      <c r="AT224" s="148" t="s">
        <v>150</v>
      </c>
      <c r="AU224" s="148" t="s">
        <v>155</v>
      </c>
      <c r="AY224" s="13" t="s">
        <v>147</v>
      </c>
      <c r="BE224" s="149">
        <f>IF(N224="základná",J224,0)</f>
        <v>0</v>
      </c>
      <c r="BF224" s="149">
        <f>IF(N224="znížená",J224,0)</f>
        <v>0</v>
      </c>
      <c r="BG224" s="149">
        <f>IF(N224="zákl. prenesená",J224,0)</f>
        <v>0</v>
      </c>
      <c r="BH224" s="149">
        <f>IF(N224="zníž. prenesená",J224,0)</f>
        <v>0</v>
      </c>
      <c r="BI224" s="149">
        <f>IF(N224="nulová",J224,0)</f>
        <v>0</v>
      </c>
      <c r="BJ224" s="13" t="s">
        <v>155</v>
      </c>
      <c r="BK224" s="149">
        <f>ROUND(I224*H224,2)</f>
        <v>0</v>
      </c>
      <c r="BL224" s="13" t="s">
        <v>213</v>
      </c>
      <c r="BM224" s="148" t="s">
        <v>984</v>
      </c>
    </row>
    <row r="225" spans="2:65" s="1" customFormat="1" ht="24.2" customHeight="1" x14ac:dyDescent="0.2">
      <c r="B225" s="135"/>
      <c r="C225" s="136" t="s">
        <v>507</v>
      </c>
      <c r="D225" s="136" t="s">
        <v>150</v>
      </c>
      <c r="E225" s="137" t="s">
        <v>577</v>
      </c>
      <c r="F225" s="138" t="s">
        <v>578</v>
      </c>
      <c r="G225" s="139" t="s">
        <v>319</v>
      </c>
      <c r="H225" s="140">
        <v>2.5000000000000001E-2</v>
      </c>
      <c r="I225" s="141"/>
      <c r="J225" s="142">
        <f>ROUND(I225*H225,2)</f>
        <v>0</v>
      </c>
      <c r="K225" s="143"/>
      <c r="L225" s="28"/>
      <c r="M225" s="144" t="s">
        <v>1</v>
      </c>
      <c r="N225" s="145" t="s">
        <v>37</v>
      </c>
      <c r="P225" s="146">
        <f>O225*H225</f>
        <v>0</v>
      </c>
      <c r="Q225" s="146">
        <v>0</v>
      </c>
      <c r="R225" s="146">
        <f>Q225*H225</f>
        <v>0</v>
      </c>
      <c r="S225" s="146">
        <v>0</v>
      </c>
      <c r="T225" s="147">
        <f>S225*H225</f>
        <v>0</v>
      </c>
      <c r="AR225" s="148" t="s">
        <v>213</v>
      </c>
      <c r="AT225" s="148" t="s">
        <v>150</v>
      </c>
      <c r="AU225" s="148" t="s">
        <v>155</v>
      </c>
      <c r="AY225" s="13" t="s">
        <v>147</v>
      </c>
      <c r="BE225" s="149">
        <f>IF(N225="základná",J225,0)</f>
        <v>0</v>
      </c>
      <c r="BF225" s="149">
        <f>IF(N225="znížená",J225,0)</f>
        <v>0</v>
      </c>
      <c r="BG225" s="149">
        <f>IF(N225="zákl. prenesená",J225,0)</f>
        <v>0</v>
      </c>
      <c r="BH225" s="149">
        <f>IF(N225="zníž. prenesená",J225,0)</f>
        <v>0</v>
      </c>
      <c r="BI225" s="149">
        <f>IF(N225="nulová",J225,0)</f>
        <v>0</v>
      </c>
      <c r="BJ225" s="13" t="s">
        <v>155</v>
      </c>
      <c r="BK225" s="149">
        <f>ROUND(I225*H225,2)</f>
        <v>0</v>
      </c>
      <c r="BL225" s="13" t="s">
        <v>213</v>
      </c>
      <c r="BM225" s="148" t="s">
        <v>985</v>
      </c>
    </row>
    <row r="226" spans="2:65" s="11" customFormat="1" ht="22.9" customHeight="1" x14ac:dyDescent="0.2">
      <c r="B226" s="123"/>
      <c r="D226" s="124" t="s">
        <v>70</v>
      </c>
      <c r="E226" s="133" t="s">
        <v>580</v>
      </c>
      <c r="F226" s="133" t="s">
        <v>581</v>
      </c>
      <c r="I226" s="126"/>
      <c r="J226" s="134">
        <f>BK226</f>
        <v>0</v>
      </c>
      <c r="L226" s="123"/>
      <c r="M226" s="128"/>
      <c r="P226" s="129">
        <f>SUM(P227:P229)</f>
        <v>0</v>
      </c>
      <c r="R226" s="129">
        <f>SUM(R227:R229)</f>
        <v>2.6000000000000002E-2</v>
      </c>
      <c r="T226" s="130">
        <f>SUM(T227:T229)</f>
        <v>0</v>
      </c>
      <c r="AR226" s="124" t="s">
        <v>155</v>
      </c>
      <c r="AT226" s="131" t="s">
        <v>70</v>
      </c>
      <c r="AU226" s="131" t="s">
        <v>79</v>
      </c>
      <c r="AY226" s="124" t="s">
        <v>147</v>
      </c>
      <c r="BK226" s="132">
        <f>SUM(BK227:BK229)</f>
        <v>0</v>
      </c>
    </row>
    <row r="227" spans="2:65" s="1" customFormat="1" ht="33" customHeight="1" x14ac:dyDescent="0.2">
      <c r="B227" s="135"/>
      <c r="C227" s="136" t="s">
        <v>511</v>
      </c>
      <c r="D227" s="136" t="s">
        <v>150</v>
      </c>
      <c r="E227" s="137" t="s">
        <v>583</v>
      </c>
      <c r="F227" s="138" t="s">
        <v>584</v>
      </c>
      <c r="G227" s="139" t="s">
        <v>274</v>
      </c>
      <c r="H227" s="140">
        <v>1</v>
      </c>
      <c r="I227" s="141"/>
      <c r="J227" s="142">
        <f>ROUND(I227*H227,2)</f>
        <v>0</v>
      </c>
      <c r="K227" s="143"/>
      <c r="L227" s="28"/>
      <c r="M227" s="144" t="s">
        <v>1</v>
      </c>
      <c r="N227" s="145" t="s">
        <v>37</v>
      </c>
      <c r="P227" s="146">
        <f>O227*H227</f>
        <v>0</v>
      </c>
      <c r="Q227" s="146">
        <v>0</v>
      </c>
      <c r="R227" s="146">
        <f>Q227*H227</f>
        <v>0</v>
      </c>
      <c r="S227" s="146">
        <v>0</v>
      </c>
      <c r="T227" s="147">
        <f>S227*H227</f>
        <v>0</v>
      </c>
      <c r="AR227" s="148" t="s">
        <v>213</v>
      </c>
      <c r="AT227" s="148" t="s">
        <v>150</v>
      </c>
      <c r="AU227" s="148" t="s">
        <v>155</v>
      </c>
      <c r="AY227" s="13" t="s">
        <v>147</v>
      </c>
      <c r="BE227" s="149">
        <f>IF(N227="základná",J227,0)</f>
        <v>0</v>
      </c>
      <c r="BF227" s="149">
        <f>IF(N227="znížená",J227,0)</f>
        <v>0</v>
      </c>
      <c r="BG227" s="149">
        <f>IF(N227="zákl. prenesená",J227,0)</f>
        <v>0</v>
      </c>
      <c r="BH227" s="149">
        <f>IF(N227="zníž. prenesená",J227,0)</f>
        <v>0</v>
      </c>
      <c r="BI227" s="149">
        <f>IF(N227="nulová",J227,0)</f>
        <v>0</v>
      </c>
      <c r="BJ227" s="13" t="s">
        <v>155</v>
      </c>
      <c r="BK227" s="149">
        <f>ROUND(I227*H227,2)</f>
        <v>0</v>
      </c>
      <c r="BL227" s="13" t="s">
        <v>213</v>
      </c>
      <c r="BM227" s="148" t="s">
        <v>986</v>
      </c>
    </row>
    <row r="228" spans="2:65" s="1" customFormat="1" ht="24.2" customHeight="1" x14ac:dyDescent="0.2">
      <c r="B228" s="135"/>
      <c r="C228" s="150" t="s">
        <v>515</v>
      </c>
      <c r="D228" s="150" t="s">
        <v>197</v>
      </c>
      <c r="E228" s="151" t="s">
        <v>587</v>
      </c>
      <c r="F228" s="152" t="s">
        <v>588</v>
      </c>
      <c r="G228" s="153" t="s">
        <v>274</v>
      </c>
      <c r="H228" s="154">
        <v>1</v>
      </c>
      <c r="I228" s="155"/>
      <c r="J228" s="156">
        <f>ROUND(I228*H228,2)</f>
        <v>0</v>
      </c>
      <c r="K228" s="157"/>
      <c r="L228" s="158"/>
      <c r="M228" s="159" t="s">
        <v>1</v>
      </c>
      <c r="N228" s="160" t="s">
        <v>37</v>
      </c>
      <c r="P228" s="146">
        <f>O228*H228</f>
        <v>0</v>
      </c>
      <c r="Q228" s="146">
        <v>1E-3</v>
      </c>
      <c r="R228" s="146">
        <f>Q228*H228</f>
        <v>1E-3</v>
      </c>
      <c r="S228" s="146">
        <v>0</v>
      </c>
      <c r="T228" s="147">
        <f>S228*H228</f>
        <v>0</v>
      </c>
      <c r="AR228" s="148" t="s">
        <v>280</v>
      </c>
      <c r="AT228" s="148" t="s">
        <v>197</v>
      </c>
      <c r="AU228" s="148" t="s">
        <v>155</v>
      </c>
      <c r="AY228" s="13" t="s">
        <v>147</v>
      </c>
      <c r="BE228" s="149">
        <f>IF(N228="základná",J228,0)</f>
        <v>0</v>
      </c>
      <c r="BF228" s="149">
        <f>IF(N228="znížená",J228,0)</f>
        <v>0</v>
      </c>
      <c r="BG228" s="149">
        <f>IF(N228="zákl. prenesená",J228,0)</f>
        <v>0</v>
      </c>
      <c r="BH228" s="149">
        <f>IF(N228="zníž. prenesená",J228,0)</f>
        <v>0</v>
      </c>
      <c r="BI228" s="149">
        <f>IF(N228="nulová",J228,0)</f>
        <v>0</v>
      </c>
      <c r="BJ228" s="13" t="s">
        <v>155</v>
      </c>
      <c r="BK228" s="149">
        <f>ROUND(I228*H228,2)</f>
        <v>0</v>
      </c>
      <c r="BL228" s="13" t="s">
        <v>213</v>
      </c>
      <c r="BM228" s="148" t="s">
        <v>987</v>
      </c>
    </row>
    <row r="229" spans="2:65" s="1" customFormat="1" ht="24.2" customHeight="1" x14ac:dyDescent="0.2">
      <c r="B229" s="135"/>
      <c r="C229" s="150" t="s">
        <v>519</v>
      </c>
      <c r="D229" s="150" t="s">
        <v>197</v>
      </c>
      <c r="E229" s="151" t="s">
        <v>591</v>
      </c>
      <c r="F229" s="152" t="s">
        <v>592</v>
      </c>
      <c r="G229" s="153" t="s">
        <v>274</v>
      </c>
      <c r="H229" s="154">
        <v>1</v>
      </c>
      <c r="I229" s="155"/>
      <c r="J229" s="156">
        <f>ROUND(I229*H229,2)</f>
        <v>0</v>
      </c>
      <c r="K229" s="157"/>
      <c r="L229" s="158"/>
      <c r="M229" s="159" t="s">
        <v>1</v>
      </c>
      <c r="N229" s="160" t="s">
        <v>37</v>
      </c>
      <c r="P229" s="146">
        <f>O229*H229</f>
        <v>0</v>
      </c>
      <c r="Q229" s="146">
        <v>2.5000000000000001E-2</v>
      </c>
      <c r="R229" s="146">
        <f>Q229*H229</f>
        <v>2.5000000000000001E-2</v>
      </c>
      <c r="S229" s="146">
        <v>0</v>
      </c>
      <c r="T229" s="147">
        <f>S229*H229</f>
        <v>0</v>
      </c>
      <c r="AR229" s="148" t="s">
        <v>280</v>
      </c>
      <c r="AT229" s="148" t="s">
        <v>197</v>
      </c>
      <c r="AU229" s="148" t="s">
        <v>155</v>
      </c>
      <c r="AY229" s="13" t="s">
        <v>147</v>
      </c>
      <c r="BE229" s="149">
        <f>IF(N229="základná",J229,0)</f>
        <v>0</v>
      </c>
      <c r="BF229" s="149">
        <f>IF(N229="znížená",J229,0)</f>
        <v>0</v>
      </c>
      <c r="BG229" s="149">
        <f>IF(N229="zákl. prenesená",J229,0)</f>
        <v>0</v>
      </c>
      <c r="BH229" s="149">
        <f>IF(N229="zníž. prenesená",J229,0)</f>
        <v>0</v>
      </c>
      <c r="BI229" s="149">
        <f>IF(N229="nulová",J229,0)</f>
        <v>0</v>
      </c>
      <c r="BJ229" s="13" t="s">
        <v>155</v>
      </c>
      <c r="BK229" s="149">
        <f>ROUND(I229*H229,2)</f>
        <v>0</v>
      </c>
      <c r="BL229" s="13" t="s">
        <v>213</v>
      </c>
      <c r="BM229" s="148" t="s">
        <v>988</v>
      </c>
    </row>
    <row r="230" spans="2:65" s="11" customFormat="1" ht="22.9" customHeight="1" x14ac:dyDescent="0.2">
      <c r="B230" s="123"/>
      <c r="D230" s="124" t="s">
        <v>70</v>
      </c>
      <c r="E230" s="133" t="s">
        <v>594</v>
      </c>
      <c r="F230" s="133" t="s">
        <v>595</v>
      </c>
      <c r="I230" s="126"/>
      <c r="J230" s="134">
        <f>BK230</f>
        <v>0</v>
      </c>
      <c r="L230" s="123"/>
      <c r="M230" s="128"/>
      <c r="P230" s="129">
        <f>SUM(P231:P240)</f>
        <v>0</v>
      </c>
      <c r="R230" s="129">
        <f>SUM(R231:R240)</f>
        <v>0.24530279999999999</v>
      </c>
      <c r="T230" s="130">
        <f>SUM(T231:T240)</f>
        <v>0</v>
      </c>
      <c r="AR230" s="124" t="s">
        <v>155</v>
      </c>
      <c r="AT230" s="131" t="s">
        <v>70</v>
      </c>
      <c r="AU230" s="131" t="s">
        <v>79</v>
      </c>
      <c r="AY230" s="124" t="s">
        <v>147</v>
      </c>
      <c r="BK230" s="132">
        <f>SUM(BK231:BK240)</f>
        <v>0</v>
      </c>
    </row>
    <row r="231" spans="2:65" s="1" customFormat="1" ht="33" customHeight="1" x14ac:dyDescent="0.2">
      <c r="B231" s="135"/>
      <c r="C231" s="136" t="s">
        <v>520</v>
      </c>
      <c r="D231" s="136" t="s">
        <v>150</v>
      </c>
      <c r="E231" s="137" t="s">
        <v>597</v>
      </c>
      <c r="F231" s="138" t="s">
        <v>598</v>
      </c>
      <c r="G231" s="139" t="s">
        <v>153</v>
      </c>
      <c r="H231" s="140">
        <v>5.4</v>
      </c>
      <c r="I231" s="141"/>
      <c r="J231" s="142">
        <f t="shared" ref="J231:J240" si="50">ROUND(I231*H231,2)</f>
        <v>0</v>
      </c>
      <c r="K231" s="143"/>
      <c r="L231" s="28"/>
      <c r="M231" s="144" t="s">
        <v>1</v>
      </c>
      <c r="N231" s="145" t="s">
        <v>37</v>
      </c>
      <c r="P231" s="146">
        <f t="shared" ref="P231:P240" si="51">O231*H231</f>
        <v>0</v>
      </c>
      <c r="Q231" s="146">
        <v>5.5500000000000002E-3</v>
      </c>
      <c r="R231" s="146">
        <f t="shared" ref="R231:R240" si="52">Q231*H231</f>
        <v>2.9970000000000004E-2</v>
      </c>
      <c r="S231" s="146">
        <v>0</v>
      </c>
      <c r="T231" s="147">
        <f t="shared" ref="T231:T240" si="53">S231*H231</f>
        <v>0</v>
      </c>
      <c r="AR231" s="148" t="s">
        <v>213</v>
      </c>
      <c r="AT231" s="148" t="s">
        <v>150</v>
      </c>
      <c r="AU231" s="148" t="s">
        <v>155</v>
      </c>
      <c r="AY231" s="13" t="s">
        <v>147</v>
      </c>
      <c r="BE231" s="149">
        <f t="shared" ref="BE231:BE240" si="54">IF(N231="základná",J231,0)</f>
        <v>0</v>
      </c>
      <c r="BF231" s="149">
        <f t="shared" ref="BF231:BF240" si="55">IF(N231="znížená",J231,0)</f>
        <v>0</v>
      </c>
      <c r="BG231" s="149">
        <f t="shared" ref="BG231:BG240" si="56">IF(N231="zákl. prenesená",J231,0)</f>
        <v>0</v>
      </c>
      <c r="BH231" s="149">
        <f t="shared" ref="BH231:BH240" si="57">IF(N231="zníž. prenesená",J231,0)</f>
        <v>0</v>
      </c>
      <c r="BI231" s="149">
        <f t="shared" ref="BI231:BI240" si="58">IF(N231="nulová",J231,0)</f>
        <v>0</v>
      </c>
      <c r="BJ231" s="13" t="s">
        <v>155</v>
      </c>
      <c r="BK231" s="149">
        <f t="shared" ref="BK231:BK240" si="59">ROUND(I231*H231,2)</f>
        <v>0</v>
      </c>
      <c r="BL231" s="13" t="s">
        <v>213</v>
      </c>
      <c r="BM231" s="148" t="s">
        <v>989</v>
      </c>
    </row>
    <row r="232" spans="2:65" s="1" customFormat="1" ht="24.2" customHeight="1" x14ac:dyDescent="0.2">
      <c r="B232" s="135"/>
      <c r="C232" s="150" t="s">
        <v>521</v>
      </c>
      <c r="D232" s="150" t="s">
        <v>197</v>
      </c>
      <c r="E232" s="151" t="s">
        <v>601</v>
      </c>
      <c r="F232" s="152" t="s">
        <v>602</v>
      </c>
      <c r="G232" s="153" t="s">
        <v>153</v>
      </c>
      <c r="H232" s="154">
        <v>5.8319999999999999</v>
      </c>
      <c r="I232" s="155"/>
      <c r="J232" s="156">
        <f t="shared" si="50"/>
        <v>0</v>
      </c>
      <c r="K232" s="157"/>
      <c r="L232" s="158"/>
      <c r="M232" s="159" t="s">
        <v>1</v>
      </c>
      <c r="N232" s="160" t="s">
        <v>37</v>
      </c>
      <c r="P232" s="146">
        <f t="shared" si="51"/>
        <v>0</v>
      </c>
      <c r="Q232" s="146">
        <v>2.315E-2</v>
      </c>
      <c r="R232" s="146">
        <f t="shared" si="52"/>
        <v>0.13501079999999999</v>
      </c>
      <c r="S232" s="146">
        <v>0</v>
      </c>
      <c r="T232" s="147">
        <f t="shared" si="53"/>
        <v>0</v>
      </c>
      <c r="AR232" s="148" t="s">
        <v>280</v>
      </c>
      <c r="AT232" s="148" t="s">
        <v>197</v>
      </c>
      <c r="AU232" s="148" t="s">
        <v>155</v>
      </c>
      <c r="AY232" s="13" t="s">
        <v>147</v>
      </c>
      <c r="BE232" s="149">
        <f t="shared" si="54"/>
        <v>0</v>
      </c>
      <c r="BF232" s="149">
        <f t="shared" si="55"/>
        <v>0</v>
      </c>
      <c r="BG232" s="149">
        <f t="shared" si="56"/>
        <v>0</v>
      </c>
      <c r="BH232" s="149">
        <f t="shared" si="57"/>
        <v>0</v>
      </c>
      <c r="BI232" s="149">
        <f t="shared" si="58"/>
        <v>0</v>
      </c>
      <c r="BJ232" s="13" t="s">
        <v>155</v>
      </c>
      <c r="BK232" s="149">
        <f t="shared" si="59"/>
        <v>0</v>
      </c>
      <c r="BL232" s="13" t="s">
        <v>213</v>
      </c>
      <c r="BM232" s="148" t="s">
        <v>990</v>
      </c>
    </row>
    <row r="233" spans="2:65" s="1" customFormat="1" ht="16.5" customHeight="1" x14ac:dyDescent="0.2">
      <c r="B233" s="135"/>
      <c r="C233" s="136" t="s">
        <v>522</v>
      </c>
      <c r="D233" s="136" t="s">
        <v>150</v>
      </c>
      <c r="E233" s="137" t="s">
        <v>609</v>
      </c>
      <c r="F233" s="138" t="s">
        <v>610</v>
      </c>
      <c r="G233" s="139" t="s">
        <v>153</v>
      </c>
      <c r="H233" s="140">
        <v>5.4</v>
      </c>
      <c r="I233" s="141"/>
      <c r="J233" s="142">
        <f t="shared" si="50"/>
        <v>0</v>
      </c>
      <c r="K233" s="143"/>
      <c r="L233" s="28"/>
      <c r="M233" s="144" t="s">
        <v>1</v>
      </c>
      <c r="N233" s="145" t="s">
        <v>37</v>
      </c>
      <c r="P233" s="146">
        <f t="shared" si="51"/>
        <v>0</v>
      </c>
      <c r="Q233" s="146">
        <v>0</v>
      </c>
      <c r="R233" s="146">
        <f t="shared" si="52"/>
        <v>0</v>
      </c>
      <c r="S233" s="146">
        <v>0</v>
      </c>
      <c r="T233" s="147">
        <f t="shared" si="53"/>
        <v>0</v>
      </c>
      <c r="AR233" s="148" t="s">
        <v>213</v>
      </c>
      <c r="AT233" s="148" t="s">
        <v>150</v>
      </c>
      <c r="AU233" s="148" t="s">
        <v>155</v>
      </c>
      <c r="AY233" s="13" t="s">
        <v>147</v>
      </c>
      <c r="BE233" s="149">
        <f t="shared" si="54"/>
        <v>0</v>
      </c>
      <c r="BF233" s="149">
        <f t="shared" si="55"/>
        <v>0</v>
      </c>
      <c r="BG233" s="149">
        <f t="shared" si="56"/>
        <v>0</v>
      </c>
      <c r="BH233" s="149">
        <f t="shared" si="57"/>
        <v>0</v>
      </c>
      <c r="BI233" s="149">
        <f t="shared" si="58"/>
        <v>0</v>
      </c>
      <c r="BJ233" s="13" t="s">
        <v>155</v>
      </c>
      <c r="BK233" s="149">
        <f t="shared" si="59"/>
        <v>0</v>
      </c>
      <c r="BL233" s="13" t="s">
        <v>213</v>
      </c>
      <c r="BM233" s="148" t="s">
        <v>991</v>
      </c>
    </row>
    <row r="234" spans="2:65" s="1" customFormat="1" ht="16.5" customHeight="1" x14ac:dyDescent="0.2">
      <c r="B234" s="135"/>
      <c r="C234" s="136" t="s">
        <v>523</v>
      </c>
      <c r="D234" s="136" t="s">
        <v>150</v>
      </c>
      <c r="E234" s="137" t="s">
        <v>613</v>
      </c>
      <c r="F234" s="138" t="s">
        <v>614</v>
      </c>
      <c r="G234" s="139" t="s">
        <v>153</v>
      </c>
      <c r="H234" s="140">
        <v>5.4</v>
      </c>
      <c r="I234" s="141"/>
      <c r="J234" s="142">
        <f t="shared" si="50"/>
        <v>0</v>
      </c>
      <c r="K234" s="143"/>
      <c r="L234" s="28"/>
      <c r="M234" s="144" t="s">
        <v>1</v>
      </c>
      <c r="N234" s="145" t="s">
        <v>37</v>
      </c>
      <c r="P234" s="146">
        <f t="shared" si="51"/>
        <v>0</v>
      </c>
      <c r="Q234" s="146">
        <v>0</v>
      </c>
      <c r="R234" s="146">
        <f t="shared" si="52"/>
        <v>0</v>
      </c>
      <c r="S234" s="146">
        <v>0</v>
      </c>
      <c r="T234" s="147">
        <f t="shared" si="53"/>
        <v>0</v>
      </c>
      <c r="AR234" s="148" t="s">
        <v>213</v>
      </c>
      <c r="AT234" s="148" t="s">
        <v>150</v>
      </c>
      <c r="AU234" s="148" t="s">
        <v>155</v>
      </c>
      <c r="AY234" s="13" t="s">
        <v>147</v>
      </c>
      <c r="BE234" s="149">
        <f t="shared" si="54"/>
        <v>0</v>
      </c>
      <c r="BF234" s="149">
        <f t="shared" si="55"/>
        <v>0</v>
      </c>
      <c r="BG234" s="149">
        <f t="shared" si="56"/>
        <v>0</v>
      </c>
      <c r="BH234" s="149">
        <f t="shared" si="57"/>
        <v>0</v>
      </c>
      <c r="BI234" s="149">
        <f t="shared" si="58"/>
        <v>0</v>
      </c>
      <c r="BJ234" s="13" t="s">
        <v>155</v>
      </c>
      <c r="BK234" s="149">
        <f t="shared" si="59"/>
        <v>0</v>
      </c>
      <c r="BL234" s="13" t="s">
        <v>213</v>
      </c>
      <c r="BM234" s="148" t="s">
        <v>992</v>
      </c>
    </row>
    <row r="235" spans="2:65" s="1" customFormat="1" ht="24.2" customHeight="1" x14ac:dyDescent="0.2">
      <c r="B235" s="135"/>
      <c r="C235" s="136" t="s">
        <v>529</v>
      </c>
      <c r="D235" s="136" t="s">
        <v>150</v>
      </c>
      <c r="E235" s="137" t="s">
        <v>617</v>
      </c>
      <c r="F235" s="138" t="s">
        <v>618</v>
      </c>
      <c r="G235" s="139" t="s">
        <v>153</v>
      </c>
      <c r="H235" s="140">
        <v>1.5</v>
      </c>
      <c r="I235" s="141"/>
      <c r="J235" s="142">
        <f t="shared" si="50"/>
        <v>0</v>
      </c>
      <c r="K235" s="143"/>
      <c r="L235" s="28"/>
      <c r="M235" s="144" t="s">
        <v>1</v>
      </c>
      <c r="N235" s="145" t="s">
        <v>37</v>
      </c>
      <c r="P235" s="146">
        <f t="shared" si="51"/>
        <v>0</v>
      </c>
      <c r="Q235" s="146">
        <v>4.4999999999999997E-3</v>
      </c>
      <c r="R235" s="146">
        <f t="shared" si="52"/>
        <v>6.7499999999999991E-3</v>
      </c>
      <c r="S235" s="146">
        <v>0</v>
      </c>
      <c r="T235" s="147">
        <f t="shared" si="53"/>
        <v>0</v>
      </c>
      <c r="AR235" s="148" t="s">
        <v>213</v>
      </c>
      <c r="AT235" s="148" t="s">
        <v>150</v>
      </c>
      <c r="AU235" s="148" t="s">
        <v>155</v>
      </c>
      <c r="AY235" s="13" t="s">
        <v>147</v>
      </c>
      <c r="BE235" s="149">
        <f t="shared" si="54"/>
        <v>0</v>
      </c>
      <c r="BF235" s="149">
        <f t="shared" si="55"/>
        <v>0</v>
      </c>
      <c r="BG235" s="149">
        <f t="shared" si="56"/>
        <v>0</v>
      </c>
      <c r="BH235" s="149">
        <f t="shared" si="57"/>
        <v>0</v>
      </c>
      <c r="BI235" s="149">
        <f t="shared" si="58"/>
        <v>0</v>
      </c>
      <c r="BJ235" s="13" t="s">
        <v>155</v>
      </c>
      <c r="BK235" s="149">
        <f t="shared" si="59"/>
        <v>0</v>
      </c>
      <c r="BL235" s="13" t="s">
        <v>213</v>
      </c>
      <c r="BM235" s="148" t="s">
        <v>993</v>
      </c>
    </row>
    <row r="236" spans="2:65" s="1" customFormat="1" ht="24.2" customHeight="1" x14ac:dyDescent="0.2">
      <c r="B236" s="135"/>
      <c r="C236" s="136" t="s">
        <v>533</v>
      </c>
      <c r="D236" s="136" t="s">
        <v>150</v>
      </c>
      <c r="E236" s="137" t="s">
        <v>621</v>
      </c>
      <c r="F236" s="138" t="s">
        <v>622</v>
      </c>
      <c r="G236" s="139" t="s">
        <v>153</v>
      </c>
      <c r="H236" s="140">
        <v>5.4</v>
      </c>
      <c r="I236" s="141"/>
      <c r="J236" s="142">
        <f t="shared" si="50"/>
        <v>0</v>
      </c>
      <c r="K236" s="143"/>
      <c r="L236" s="28"/>
      <c r="M236" s="144" t="s">
        <v>1</v>
      </c>
      <c r="N236" s="145" t="s">
        <v>37</v>
      </c>
      <c r="P236" s="146">
        <f t="shared" si="51"/>
        <v>0</v>
      </c>
      <c r="Q236" s="146">
        <v>4.4999999999999997E-3</v>
      </c>
      <c r="R236" s="146">
        <f t="shared" si="52"/>
        <v>2.4299999999999999E-2</v>
      </c>
      <c r="S236" s="146">
        <v>0</v>
      </c>
      <c r="T236" s="147">
        <f t="shared" si="53"/>
        <v>0</v>
      </c>
      <c r="AR236" s="148" t="s">
        <v>213</v>
      </c>
      <c r="AT236" s="148" t="s">
        <v>150</v>
      </c>
      <c r="AU236" s="148" t="s">
        <v>155</v>
      </c>
      <c r="AY236" s="13" t="s">
        <v>147</v>
      </c>
      <c r="BE236" s="149">
        <f t="shared" si="54"/>
        <v>0</v>
      </c>
      <c r="BF236" s="149">
        <f t="shared" si="55"/>
        <v>0</v>
      </c>
      <c r="BG236" s="149">
        <f t="shared" si="56"/>
        <v>0</v>
      </c>
      <c r="BH236" s="149">
        <f t="shared" si="57"/>
        <v>0</v>
      </c>
      <c r="BI236" s="149">
        <f t="shared" si="58"/>
        <v>0</v>
      </c>
      <c r="BJ236" s="13" t="s">
        <v>155</v>
      </c>
      <c r="BK236" s="149">
        <f t="shared" si="59"/>
        <v>0</v>
      </c>
      <c r="BL236" s="13" t="s">
        <v>213</v>
      </c>
      <c r="BM236" s="148" t="s">
        <v>994</v>
      </c>
    </row>
    <row r="237" spans="2:65" s="1" customFormat="1" ht="24.2" customHeight="1" x14ac:dyDescent="0.2">
      <c r="B237" s="135"/>
      <c r="C237" s="136" t="s">
        <v>537</v>
      </c>
      <c r="D237" s="136" t="s">
        <v>150</v>
      </c>
      <c r="E237" s="137" t="s">
        <v>625</v>
      </c>
      <c r="F237" s="138" t="s">
        <v>626</v>
      </c>
      <c r="G237" s="139" t="s">
        <v>153</v>
      </c>
      <c r="H237" s="140">
        <v>5.4</v>
      </c>
      <c r="I237" s="141"/>
      <c r="J237" s="142">
        <f t="shared" si="50"/>
        <v>0</v>
      </c>
      <c r="K237" s="143"/>
      <c r="L237" s="28"/>
      <c r="M237" s="144" t="s">
        <v>1</v>
      </c>
      <c r="N237" s="145" t="s">
        <v>37</v>
      </c>
      <c r="P237" s="146">
        <f t="shared" si="51"/>
        <v>0</v>
      </c>
      <c r="Q237" s="146">
        <v>8.6700000000000006E-3</v>
      </c>
      <c r="R237" s="146">
        <f t="shared" si="52"/>
        <v>4.6818000000000005E-2</v>
      </c>
      <c r="S237" s="146">
        <v>0</v>
      </c>
      <c r="T237" s="147">
        <f t="shared" si="53"/>
        <v>0</v>
      </c>
      <c r="AR237" s="148" t="s">
        <v>213</v>
      </c>
      <c r="AT237" s="148" t="s">
        <v>150</v>
      </c>
      <c r="AU237" s="148" t="s">
        <v>155</v>
      </c>
      <c r="AY237" s="13" t="s">
        <v>147</v>
      </c>
      <c r="BE237" s="149">
        <f t="shared" si="54"/>
        <v>0</v>
      </c>
      <c r="BF237" s="149">
        <f t="shared" si="55"/>
        <v>0</v>
      </c>
      <c r="BG237" s="149">
        <f t="shared" si="56"/>
        <v>0</v>
      </c>
      <c r="BH237" s="149">
        <f t="shared" si="57"/>
        <v>0</v>
      </c>
      <c r="BI237" s="149">
        <f t="shared" si="58"/>
        <v>0</v>
      </c>
      <c r="BJ237" s="13" t="s">
        <v>155</v>
      </c>
      <c r="BK237" s="149">
        <f t="shared" si="59"/>
        <v>0</v>
      </c>
      <c r="BL237" s="13" t="s">
        <v>213</v>
      </c>
      <c r="BM237" s="148" t="s">
        <v>995</v>
      </c>
    </row>
    <row r="238" spans="2:65" s="1" customFormat="1" ht="16.5" customHeight="1" x14ac:dyDescent="0.2">
      <c r="B238" s="135"/>
      <c r="C238" s="136" t="s">
        <v>543</v>
      </c>
      <c r="D238" s="136" t="s">
        <v>150</v>
      </c>
      <c r="E238" s="137" t="s">
        <v>629</v>
      </c>
      <c r="F238" s="138" t="s">
        <v>630</v>
      </c>
      <c r="G238" s="139" t="s">
        <v>186</v>
      </c>
      <c r="H238" s="140">
        <v>8.6</v>
      </c>
      <c r="I238" s="141"/>
      <c r="J238" s="142">
        <f t="shared" si="50"/>
        <v>0</v>
      </c>
      <c r="K238" s="143"/>
      <c r="L238" s="28"/>
      <c r="M238" s="144" t="s">
        <v>1</v>
      </c>
      <c r="N238" s="145" t="s">
        <v>37</v>
      </c>
      <c r="P238" s="146">
        <f t="shared" si="51"/>
        <v>0</v>
      </c>
      <c r="Q238" s="146">
        <v>1.2999999999999999E-4</v>
      </c>
      <c r="R238" s="146">
        <f t="shared" si="52"/>
        <v>1.1179999999999999E-3</v>
      </c>
      <c r="S238" s="146">
        <v>0</v>
      </c>
      <c r="T238" s="147">
        <f t="shared" si="53"/>
        <v>0</v>
      </c>
      <c r="AR238" s="148" t="s">
        <v>213</v>
      </c>
      <c r="AT238" s="148" t="s">
        <v>150</v>
      </c>
      <c r="AU238" s="148" t="s">
        <v>155</v>
      </c>
      <c r="AY238" s="13" t="s">
        <v>147</v>
      </c>
      <c r="BE238" s="149">
        <f t="shared" si="54"/>
        <v>0</v>
      </c>
      <c r="BF238" s="149">
        <f t="shared" si="55"/>
        <v>0</v>
      </c>
      <c r="BG238" s="149">
        <f t="shared" si="56"/>
        <v>0</v>
      </c>
      <c r="BH238" s="149">
        <f t="shared" si="57"/>
        <v>0</v>
      </c>
      <c r="BI238" s="149">
        <f t="shared" si="58"/>
        <v>0</v>
      </c>
      <c r="BJ238" s="13" t="s">
        <v>155</v>
      </c>
      <c r="BK238" s="149">
        <f t="shared" si="59"/>
        <v>0</v>
      </c>
      <c r="BL238" s="13" t="s">
        <v>213</v>
      </c>
      <c r="BM238" s="148" t="s">
        <v>996</v>
      </c>
    </row>
    <row r="239" spans="2:65" s="1" customFormat="1" ht="16.5" customHeight="1" x14ac:dyDescent="0.2">
      <c r="B239" s="135"/>
      <c r="C239" s="136" t="s">
        <v>547</v>
      </c>
      <c r="D239" s="136" t="s">
        <v>150</v>
      </c>
      <c r="E239" s="137" t="s">
        <v>633</v>
      </c>
      <c r="F239" s="138" t="s">
        <v>634</v>
      </c>
      <c r="G239" s="139" t="s">
        <v>186</v>
      </c>
      <c r="H239" s="140">
        <v>16.7</v>
      </c>
      <c r="I239" s="141"/>
      <c r="J239" s="142">
        <f t="shared" si="50"/>
        <v>0</v>
      </c>
      <c r="K239" s="143"/>
      <c r="L239" s="28"/>
      <c r="M239" s="144" t="s">
        <v>1</v>
      </c>
      <c r="N239" s="145" t="s">
        <v>37</v>
      </c>
      <c r="P239" s="146">
        <f t="shared" si="51"/>
        <v>0</v>
      </c>
      <c r="Q239" s="146">
        <v>8.0000000000000007E-5</v>
      </c>
      <c r="R239" s="146">
        <f t="shared" si="52"/>
        <v>1.3359999999999999E-3</v>
      </c>
      <c r="S239" s="146">
        <v>0</v>
      </c>
      <c r="T239" s="147">
        <f t="shared" si="53"/>
        <v>0</v>
      </c>
      <c r="AR239" s="148" t="s">
        <v>213</v>
      </c>
      <c r="AT239" s="148" t="s">
        <v>150</v>
      </c>
      <c r="AU239" s="148" t="s">
        <v>155</v>
      </c>
      <c r="AY239" s="13" t="s">
        <v>147</v>
      </c>
      <c r="BE239" s="149">
        <f t="shared" si="54"/>
        <v>0</v>
      </c>
      <c r="BF239" s="149">
        <f t="shared" si="55"/>
        <v>0</v>
      </c>
      <c r="BG239" s="149">
        <f t="shared" si="56"/>
        <v>0</v>
      </c>
      <c r="BH239" s="149">
        <f t="shared" si="57"/>
        <v>0</v>
      </c>
      <c r="BI239" s="149">
        <f t="shared" si="58"/>
        <v>0</v>
      </c>
      <c r="BJ239" s="13" t="s">
        <v>155</v>
      </c>
      <c r="BK239" s="149">
        <f t="shared" si="59"/>
        <v>0</v>
      </c>
      <c r="BL239" s="13" t="s">
        <v>213</v>
      </c>
      <c r="BM239" s="148" t="s">
        <v>997</v>
      </c>
    </row>
    <row r="240" spans="2:65" s="1" customFormat="1" ht="24.2" customHeight="1" x14ac:dyDescent="0.2">
      <c r="B240" s="135"/>
      <c r="C240" s="136" t="s">
        <v>333</v>
      </c>
      <c r="D240" s="136" t="s">
        <v>150</v>
      </c>
      <c r="E240" s="137" t="s">
        <v>637</v>
      </c>
      <c r="F240" s="138" t="s">
        <v>638</v>
      </c>
      <c r="G240" s="139" t="s">
        <v>420</v>
      </c>
      <c r="H240" s="161"/>
      <c r="I240" s="141"/>
      <c r="J240" s="142">
        <f t="shared" si="50"/>
        <v>0</v>
      </c>
      <c r="K240" s="143"/>
      <c r="L240" s="28"/>
      <c r="M240" s="144" t="s">
        <v>1</v>
      </c>
      <c r="N240" s="145" t="s">
        <v>37</v>
      </c>
      <c r="P240" s="146">
        <f t="shared" si="51"/>
        <v>0</v>
      </c>
      <c r="Q240" s="146">
        <v>0</v>
      </c>
      <c r="R240" s="146">
        <f t="shared" si="52"/>
        <v>0</v>
      </c>
      <c r="S240" s="146">
        <v>0</v>
      </c>
      <c r="T240" s="147">
        <f t="shared" si="53"/>
        <v>0</v>
      </c>
      <c r="AR240" s="148" t="s">
        <v>213</v>
      </c>
      <c r="AT240" s="148" t="s">
        <v>150</v>
      </c>
      <c r="AU240" s="148" t="s">
        <v>155</v>
      </c>
      <c r="AY240" s="13" t="s">
        <v>147</v>
      </c>
      <c r="BE240" s="149">
        <f t="shared" si="54"/>
        <v>0</v>
      </c>
      <c r="BF240" s="149">
        <f t="shared" si="55"/>
        <v>0</v>
      </c>
      <c r="BG240" s="149">
        <f t="shared" si="56"/>
        <v>0</v>
      </c>
      <c r="BH240" s="149">
        <f t="shared" si="57"/>
        <v>0</v>
      </c>
      <c r="BI240" s="149">
        <f t="shared" si="58"/>
        <v>0</v>
      </c>
      <c r="BJ240" s="13" t="s">
        <v>155</v>
      </c>
      <c r="BK240" s="149">
        <f t="shared" si="59"/>
        <v>0</v>
      </c>
      <c r="BL240" s="13" t="s">
        <v>213</v>
      </c>
      <c r="BM240" s="148" t="s">
        <v>998</v>
      </c>
    </row>
    <row r="241" spans="2:65" s="11" customFormat="1" ht="22.9" customHeight="1" x14ac:dyDescent="0.2">
      <c r="B241" s="123"/>
      <c r="D241" s="124" t="s">
        <v>70</v>
      </c>
      <c r="E241" s="133" t="s">
        <v>640</v>
      </c>
      <c r="F241" s="133" t="s">
        <v>641</v>
      </c>
      <c r="I241" s="126"/>
      <c r="J241" s="134">
        <f>BK241</f>
        <v>0</v>
      </c>
      <c r="L241" s="123"/>
      <c r="M241" s="128"/>
      <c r="P241" s="129">
        <f>SUM(P242:P247)</f>
        <v>0</v>
      </c>
      <c r="R241" s="129">
        <f>SUM(R242:R247)</f>
        <v>0.12315999</v>
      </c>
      <c r="T241" s="130">
        <f>SUM(T242:T247)</f>
        <v>0</v>
      </c>
      <c r="AR241" s="124" t="s">
        <v>155</v>
      </c>
      <c r="AT241" s="131" t="s">
        <v>70</v>
      </c>
      <c r="AU241" s="131" t="s">
        <v>79</v>
      </c>
      <c r="AY241" s="124" t="s">
        <v>147</v>
      </c>
      <c r="BK241" s="132">
        <f>SUM(BK242:BK247)</f>
        <v>0</v>
      </c>
    </row>
    <row r="242" spans="2:65" s="1" customFormat="1" ht="33" customHeight="1" x14ac:dyDescent="0.2">
      <c r="B242" s="135"/>
      <c r="C242" s="136" t="s">
        <v>554</v>
      </c>
      <c r="D242" s="136" t="s">
        <v>150</v>
      </c>
      <c r="E242" s="137" t="s">
        <v>643</v>
      </c>
      <c r="F242" s="138" t="s">
        <v>644</v>
      </c>
      <c r="G242" s="139" t="s">
        <v>153</v>
      </c>
      <c r="H242" s="140">
        <v>5.4450000000000003</v>
      </c>
      <c r="I242" s="141"/>
      <c r="J242" s="142">
        <f t="shared" ref="J242:J247" si="60">ROUND(I242*H242,2)</f>
        <v>0</v>
      </c>
      <c r="K242" s="143"/>
      <c r="L242" s="28"/>
      <c r="M242" s="144" t="s">
        <v>1</v>
      </c>
      <c r="N242" s="145" t="s">
        <v>37</v>
      </c>
      <c r="P242" s="146">
        <f t="shared" ref="P242:P247" si="61">O242*H242</f>
        <v>0</v>
      </c>
      <c r="Q242" s="146">
        <v>2.65E-3</v>
      </c>
      <c r="R242" s="146">
        <f t="shared" ref="R242:R247" si="62">Q242*H242</f>
        <v>1.4429250000000001E-2</v>
      </c>
      <c r="S242" s="146">
        <v>0</v>
      </c>
      <c r="T242" s="147">
        <f t="shared" ref="T242:T247" si="63">S242*H242</f>
        <v>0</v>
      </c>
      <c r="AR242" s="148" t="s">
        <v>213</v>
      </c>
      <c r="AT242" s="148" t="s">
        <v>150</v>
      </c>
      <c r="AU242" s="148" t="s">
        <v>155</v>
      </c>
      <c r="AY242" s="13" t="s">
        <v>147</v>
      </c>
      <c r="BE242" s="149">
        <f t="shared" ref="BE242:BE247" si="64">IF(N242="základná",J242,0)</f>
        <v>0</v>
      </c>
      <c r="BF242" s="149">
        <f t="shared" ref="BF242:BF247" si="65">IF(N242="znížená",J242,0)</f>
        <v>0</v>
      </c>
      <c r="BG242" s="149">
        <f t="shared" ref="BG242:BG247" si="66">IF(N242="zákl. prenesená",J242,0)</f>
        <v>0</v>
      </c>
      <c r="BH242" s="149">
        <f t="shared" ref="BH242:BH247" si="67">IF(N242="zníž. prenesená",J242,0)</f>
        <v>0</v>
      </c>
      <c r="BI242" s="149">
        <f t="shared" ref="BI242:BI247" si="68">IF(N242="nulová",J242,0)</f>
        <v>0</v>
      </c>
      <c r="BJ242" s="13" t="s">
        <v>155</v>
      </c>
      <c r="BK242" s="149">
        <f t="shared" ref="BK242:BK247" si="69">ROUND(I242*H242,2)</f>
        <v>0</v>
      </c>
      <c r="BL242" s="13" t="s">
        <v>213</v>
      </c>
      <c r="BM242" s="148" t="s">
        <v>999</v>
      </c>
    </row>
    <row r="243" spans="2:65" s="1" customFormat="1" ht="16.5" customHeight="1" x14ac:dyDescent="0.2">
      <c r="B243" s="135"/>
      <c r="C243" s="150" t="s">
        <v>560</v>
      </c>
      <c r="D243" s="150" t="s">
        <v>197</v>
      </c>
      <c r="E243" s="151" t="s">
        <v>647</v>
      </c>
      <c r="F243" s="152" t="s">
        <v>648</v>
      </c>
      <c r="G243" s="153" t="s">
        <v>153</v>
      </c>
      <c r="H243" s="154">
        <v>5.7720000000000002</v>
      </c>
      <c r="I243" s="155"/>
      <c r="J243" s="156">
        <f t="shared" si="60"/>
        <v>0</v>
      </c>
      <c r="K243" s="157"/>
      <c r="L243" s="158"/>
      <c r="M243" s="159" t="s">
        <v>1</v>
      </c>
      <c r="N243" s="160" t="s">
        <v>37</v>
      </c>
      <c r="P243" s="146">
        <f t="shared" si="61"/>
        <v>0</v>
      </c>
      <c r="Q243" s="146">
        <v>1.8519999999999998E-2</v>
      </c>
      <c r="R243" s="146">
        <f t="shared" si="62"/>
        <v>0.10689744</v>
      </c>
      <c r="S243" s="146">
        <v>0</v>
      </c>
      <c r="T243" s="147">
        <f t="shared" si="63"/>
        <v>0</v>
      </c>
      <c r="AR243" s="148" t="s">
        <v>280</v>
      </c>
      <c r="AT243" s="148" t="s">
        <v>197</v>
      </c>
      <c r="AU243" s="148" t="s">
        <v>155</v>
      </c>
      <c r="AY243" s="13" t="s">
        <v>147</v>
      </c>
      <c r="BE243" s="149">
        <f t="shared" si="64"/>
        <v>0</v>
      </c>
      <c r="BF243" s="149">
        <f t="shared" si="65"/>
        <v>0</v>
      </c>
      <c r="BG243" s="149">
        <f t="shared" si="66"/>
        <v>0</v>
      </c>
      <c r="BH243" s="149">
        <f t="shared" si="67"/>
        <v>0</v>
      </c>
      <c r="BI243" s="149">
        <f t="shared" si="68"/>
        <v>0</v>
      </c>
      <c r="BJ243" s="13" t="s">
        <v>155</v>
      </c>
      <c r="BK243" s="149">
        <f t="shared" si="69"/>
        <v>0</v>
      </c>
      <c r="BL243" s="13" t="s">
        <v>213</v>
      </c>
      <c r="BM243" s="148" t="s">
        <v>1000</v>
      </c>
    </row>
    <row r="244" spans="2:65" s="1" customFormat="1" ht="24.2" customHeight="1" x14ac:dyDescent="0.2">
      <c r="B244" s="135"/>
      <c r="C244" s="136" t="s">
        <v>564</v>
      </c>
      <c r="D244" s="136" t="s">
        <v>150</v>
      </c>
      <c r="E244" s="137" t="s">
        <v>839</v>
      </c>
      <c r="F244" s="138" t="s">
        <v>840</v>
      </c>
      <c r="G244" s="139" t="s">
        <v>186</v>
      </c>
      <c r="H244" s="140">
        <v>3</v>
      </c>
      <c r="I244" s="141"/>
      <c r="J244" s="142">
        <f t="shared" si="60"/>
        <v>0</v>
      </c>
      <c r="K244" s="143"/>
      <c r="L244" s="28"/>
      <c r="M244" s="144" t="s">
        <v>1</v>
      </c>
      <c r="N244" s="145" t="s">
        <v>37</v>
      </c>
      <c r="P244" s="146">
        <f t="shared" si="61"/>
        <v>0</v>
      </c>
      <c r="Q244" s="146">
        <v>5.0000000000000001E-4</v>
      </c>
      <c r="R244" s="146">
        <f t="shared" si="62"/>
        <v>1.5E-3</v>
      </c>
      <c r="S244" s="146">
        <v>0</v>
      </c>
      <c r="T244" s="147">
        <f t="shared" si="63"/>
        <v>0</v>
      </c>
      <c r="AR244" s="148" t="s">
        <v>213</v>
      </c>
      <c r="AT244" s="148" t="s">
        <v>150</v>
      </c>
      <c r="AU244" s="148" t="s">
        <v>155</v>
      </c>
      <c r="AY244" s="13" t="s">
        <v>147</v>
      </c>
      <c r="BE244" s="149">
        <f t="shared" si="64"/>
        <v>0</v>
      </c>
      <c r="BF244" s="149">
        <f t="shared" si="65"/>
        <v>0</v>
      </c>
      <c r="BG244" s="149">
        <f t="shared" si="66"/>
        <v>0</v>
      </c>
      <c r="BH244" s="149">
        <f t="shared" si="67"/>
        <v>0</v>
      </c>
      <c r="BI244" s="149">
        <f t="shared" si="68"/>
        <v>0</v>
      </c>
      <c r="BJ244" s="13" t="s">
        <v>155</v>
      </c>
      <c r="BK244" s="149">
        <f t="shared" si="69"/>
        <v>0</v>
      </c>
      <c r="BL244" s="13" t="s">
        <v>213</v>
      </c>
      <c r="BM244" s="148" t="s">
        <v>1001</v>
      </c>
    </row>
    <row r="245" spans="2:65" s="1" customFormat="1" ht="21.75" customHeight="1" x14ac:dyDescent="0.2">
      <c r="B245" s="135"/>
      <c r="C245" s="150" t="s">
        <v>568</v>
      </c>
      <c r="D245" s="150" t="s">
        <v>197</v>
      </c>
      <c r="E245" s="151" t="s">
        <v>842</v>
      </c>
      <c r="F245" s="152" t="s">
        <v>843</v>
      </c>
      <c r="G245" s="153" t="s">
        <v>186</v>
      </c>
      <c r="H245" s="154">
        <v>3.03</v>
      </c>
      <c r="I245" s="155"/>
      <c r="J245" s="156">
        <f t="shared" si="60"/>
        <v>0</v>
      </c>
      <c r="K245" s="157"/>
      <c r="L245" s="158"/>
      <c r="M245" s="159" t="s">
        <v>1</v>
      </c>
      <c r="N245" s="160" t="s">
        <v>37</v>
      </c>
      <c r="P245" s="146">
        <f t="shared" si="61"/>
        <v>0</v>
      </c>
      <c r="Q245" s="146">
        <v>1.1E-4</v>
      </c>
      <c r="R245" s="146">
        <f t="shared" si="62"/>
        <v>3.3329999999999997E-4</v>
      </c>
      <c r="S245" s="146">
        <v>0</v>
      </c>
      <c r="T245" s="147">
        <f t="shared" si="63"/>
        <v>0</v>
      </c>
      <c r="AR245" s="148" t="s">
        <v>280</v>
      </c>
      <c r="AT245" s="148" t="s">
        <v>197</v>
      </c>
      <c r="AU245" s="148" t="s">
        <v>155</v>
      </c>
      <c r="AY245" s="13" t="s">
        <v>147</v>
      </c>
      <c r="BE245" s="149">
        <f t="shared" si="64"/>
        <v>0</v>
      </c>
      <c r="BF245" s="149">
        <f t="shared" si="65"/>
        <v>0</v>
      </c>
      <c r="BG245" s="149">
        <f t="shared" si="66"/>
        <v>0</v>
      </c>
      <c r="BH245" s="149">
        <f t="shared" si="67"/>
        <v>0</v>
      </c>
      <c r="BI245" s="149">
        <f t="shared" si="68"/>
        <v>0</v>
      </c>
      <c r="BJ245" s="13" t="s">
        <v>155</v>
      </c>
      <c r="BK245" s="149">
        <f t="shared" si="69"/>
        <v>0</v>
      </c>
      <c r="BL245" s="13" t="s">
        <v>213</v>
      </c>
      <c r="BM245" s="148" t="s">
        <v>1002</v>
      </c>
    </row>
    <row r="246" spans="2:65" s="1" customFormat="1" ht="24.2" customHeight="1" x14ac:dyDescent="0.2">
      <c r="B246" s="135"/>
      <c r="C246" s="136" t="s">
        <v>572</v>
      </c>
      <c r="D246" s="136" t="s">
        <v>150</v>
      </c>
      <c r="E246" s="137" t="s">
        <v>651</v>
      </c>
      <c r="F246" s="138" t="s">
        <v>652</v>
      </c>
      <c r="G246" s="139" t="s">
        <v>274</v>
      </c>
      <c r="H246" s="140">
        <v>16</v>
      </c>
      <c r="I246" s="141"/>
      <c r="J246" s="142">
        <f t="shared" si="60"/>
        <v>0</v>
      </c>
      <c r="K246" s="143"/>
      <c r="L246" s="28"/>
      <c r="M246" s="144" t="s">
        <v>1</v>
      </c>
      <c r="N246" s="145" t="s">
        <v>37</v>
      </c>
      <c r="P246" s="146">
        <f t="shared" si="61"/>
        <v>0</v>
      </c>
      <c r="Q246" s="146">
        <v>0</v>
      </c>
      <c r="R246" s="146">
        <f t="shared" si="62"/>
        <v>0</v>
      </c>
      <c r="S246" s="146">
        <v>0</v>
      </c>
      <c r="T246" s="147">
        <f t="shared" si="63"/>
        <v>0</v>
      </c>
      <c r="AR246" s="148" t="s">
        <v>213</v>
      </c>
      <c r="AT246" s="148" t="s">
        <v>150</v>
      </c>
      <c r="AU246" s="148" t="s">
        <v>155</v>
      </c>
      <c r="AY246" s="13" t="s">
        <v>147</v>
      </c>
      <c r="BE246" s="149">
        <f t="shared" si="64"/>
        <v>0</v>
      </c>
      <c r="BF246" s="149">
        <f t="shared" si="65"/>
        <v>0</v>
      </c>
      <c r="BG246" s="149">
        <f t="shared" si="66"/>
        <v>0</v>
      </c>
      <c r="BH246" s="149">
        <f t="shared" si="67"/>
        <v>0</v>
      </c>
      <c r="BI246" s="149">
        <f t="shared" si="68"/>
        <v>0</v>
      </c>
      <c r="BJ246" s="13" t="s">
        <v>155</v>
      </c>
      <c r="BK246" s="149">
        <f t="shared" si="69"/>
        <v>0</v>
      </c>
      <c r="BL246" s="13" t="s">
        <v>213</v>
      </c>
      <c r="BM246" s="148" t="s">
        <v>1003</v>
      </c>
    </row>
    <row r="247" spans="2:65" s="1" customFormat="1" ht="24.2" customHeight="1" x14ac:dyDescent="0.2">
      <c r="B247" s="135"/>
      <c r="C247" s="136" t="s">
        <v>576</v>
      </c>
      <c r="D247" s="136" t="s">
        <v>150</v>
      </c>
      <c r="E247" s="137" t="s">
        <v>655</v>
      </c>
      <c r="F247" s="138" t="s">
        <v>656</v>
      </c>
      <c r="G247" s="139" t="s">
        <v>420</v>
      </c>
      <c r="H247" s="161"/>
      <c r="I247" s="141"/>
      <c r="J247" s="142">
        <f t="shared" si="60"/>
        <v>0</v>
      </c>
      <c r="K247" s="143"/>
      <c r="L247" s="28"/>
      <c r="M247" s="144" t="s">
        <v>1</v>
      </c>
      <c r="N247" s="145" t="s">
        <v>37</v>
      </c>
      <c r="P247" s="146">
        <f t="shared" si="61"/>
        <v>0</v>
      </c>
      <c r="Q247" s="146">
        <v>0</v>
      </c>
      <c r="R247" s="146">
        <f t="shared" si="62"/>
        <v>0</v>
      </c>
      <c r="S247" s="146">
        <v>0</v>
      </c>
      <c r="T247" s="147">
        <f t="shared" si="63"/>
        <v>0</v>
      </c>
      <c r="AR247" s="148" t="s">
        <v>213</v>
      </c>
      <c r="AT247" s="148" t="s">
        <v>150</v>
      </c>
      <c r="AU247" s="148" t="s">
        <v>155</v>
      </c>
      <c r="AY247" s="13" t="s">
        <v>147</v>
      </c>
      <c r="BE247" s="149">
        <f t="shared" si="64"/>
        <v>0</v>
      </c>
      <c r="BF247" s="149">
        <f t="shared" si="65"/>
        <v>0</v>
      </c>
      <c r="BG247" s="149">
        <f t="shared" si="66"/>
        <v>0</v>
      </c>
      <c r="BH247" s="149">
        <f t="shared" si="67"/>
        <v>0</v>
      </c>
      <c r="BI247" s="149">
        <f t="shared" si="68"/>
        <v>0</v>
      </c>
      <c r="BJ247" s="13" t="s">
        <v>155</v>
      </c>
      <c r="BK247" s="149">
        <f t="shared" si="69"/>
        <v>0</v>
      </c>
      <c r="BL247" s="13" t="s">
        <v>213</v>
      </c>
      <c r="BM247" s="148" t="s">
        <v>1004</v>
      </c>
    </row>
    <row r="248" spans="2:65" s="11" customFormat="1" ht="22.9" customHeight="1" x14ac:dyDescent="0.2">
      <c r="B248" s="123"/>
      <c r="D248" s="124" t="s">
        <v>70</v>
      </c>
      <c r="E248" s="133" t="s">
        <v>658</v>
      </c>
      <c r="F248" s="133" t="s">
        <v>659</v>
      </c>
      <c r="I248" s="126"/>
      <c r="J248" s="134">
        <f>BK248</f>
        <v>0</v>
      </c>
      <c r="L248" s="123"/>
      <c r="M248" s="128"/>
      <c r="P248" s="129">
        <f>SUM(P249:P250)</f>
        <v>0</v>
      </c>
      <c r="R248" s="129">
        <f>SUM(R249:R250)</f>
        <v>3.3383592E-4</v>
      </c>
      <c r="T248" s="130">
        <f>SUM(T249:T250)</f>
        <v>0</v>
      </c>
      <c r="AR248" s="124" t="s">
        <v>155</v>
      </c>
      <c r="AT248" s="131" t="s">
        <v>70</v>
      </c>
      <c r="AU248" s="131" t="s">
        <v>79</v>
      </c>
      <c r="AY248" s="124" t="s">
        <v>147</v>
      </c>
      <c r="BK248" s="132">
        <f>SUM(BK249:BK250)</f>
        <v>0</v>
      </c>
    </row>
    <row r="249" spans="2:65" s="1" customFormat="1" ht="33" customHeight="1" x14ac:dyDescent="0.2">
      <c r="B249" s="135"/>
      <c r="C249" s="136" t="s">
        <v>582</v>
      </c>
      <c r="D249" s="136" t="s">
        <v>150</v>
      </c>
      <c r="E249" s="137" t="s">
        <v>661</v>
      </c>
      <c r="F249" s="138" t="s">
        <v>662</v>
      </c>
      <c r="G249" s="139" t="s">
        <v>153</v>
      </c>
      <c r="H249" s="140">
        <v>2.0129999999999999</v>
      </c>
      <c r="I249" s="141"/>
      <c r="J249" s="142">
        <f>ROUND(I249*H249,2)</f>
        <v>0</v>
      </c>
      <c r="K249" s="143"/>
      <c r="L249" s="28"/>
      <c r="M249" s="144" t="s">
        <v>1</v>
      </c>
      <c r="N249" s="145" t="s">
        <v>37</v>
      </c>
      <c r="P249" s="146">
        <f>O249*H249</f>
        <v>0</v>
      </c>
      <c r="Q249" s="146">
        <v>0</v>
      </c>
      <c r="R249" s="146">
        <f>Q249*H249</f>
        <v>0</v>
      </c>
      <c r="S249" s="146">
        <v>0</v>
      </c>
      <c r="T249" s="147">
        <f>S249*H249</f>
        <v>0</v>
      </c>
      <c r="AR249" s="148" t="s">
        <v>213</v>
      </c>
      <c r="AT249" s="148" t="s">
        <v>150</v>
      </c>
      <c r="AU249" s="148" t="s">
        <v>155</v>
      </c>
      <c r="AY249" s="13" t="s">
        <v>147</v>
      </c>
      <c r="BE249" s="149">
        <f>IF(N249="základná",J249,0)</f>
        <v>0</v>
      </c>
      <c r="BF249" s="149">
        <f>IF(N249="znížená",J249,0)</f>
        <v>0</v>
      </c>
      <c r="BG249" s="149">
        <f>IF(N249="zákl. prenesená",J249,0)</f>
        <v>0</v>
      </c>
      <c r="BH249" s="149">
        <f>IF(N249="zníž. prenesená",J249,0)</f>
        <v>0</v>
      </c>
      <c r="BI249" s="149">
        <f>IF(N249="nulová",J249,0)</f>
        <v>0</v>
      </c>
      <c r="BJ249" s="13" t="s">
        <v>155</v>
      </c>
      <c r="BK249" s="149">
        <f>ROUND(I249*H249,2)</f>
        <v>0</v>
      </c>
      <c r="BL249" s="13" t="s">
        <v>213</v>
      </c>
      <c r="BM249" s="148" t="s">
        <v>1005</v>
      </c>
    </row>
    <row r="250" spans="2:65" s="1" customFormat="1" ht="37.9" customHeight="1" x14ac:dyDescent="0.2">
      <c r="B250" s="135"/>
      <c r="C250" s="136" t="s">
        <v>586</v>
      </c>
      <c r="D250" s="136" t="s">
        <v>150</v>
      </c>
      <c r="E250" s="137" t="s">
        <v>665</v>
      </c>
      <c r="F250" s="138" t="s">
        <v>666</v>
      </c>
      <c r="G250" s="139" t="s">
        <v>153</v>
      </c>
      <c r="H250" s="140">
        <v>2.0129999999999999</v>
      </c>
      <c r="I250" s="141"/>
      <c r="J250" s="142">
        <f>ROUND(I250*H250,2)</f>
        <v>0</v>
      </c>
      <c r="K250" s="143"/>
      <c r="L250" s="28"/>
      <c r="M250" s="144" t="s">
        <v>1</v>
      </c>
      <c r="N250" s="145" t="s">
        <v>37</v>
      </c>
      <c r="P250" s="146">
        <f>O250*H250</f>
        <v>0</v>
      </c>
      <c r="Q250" s="146">
        <v>1.6584E-4</v>
      </c>
      <c r="R250" s="146">
        <f>Q250*H250</f>
        <v>3.3383592E-4</v>
      </c>
      <c r="S250" s="146">
        <v>0</v>
      </c>
      <c r="T250" s="147">
        <f>S250*H250</f>
        <v>0</v>
      </c>
      <c r="AR250" s="148" t="s">
        <v>213</v>
      </c>
      <c r="AT250" s="148" t="s">
        <v>150</v>
      </c>
      <c r="AU250" s="148" t="s">
        <v>155</v>
      </c>
      <c r="AY250" s="13" t="s">
        <v>147</v>
      </c>
      <c r="BE250" s="149">
        <f>IF(N250="základná",J250,0)</f>
        <v>0</v>
      </c>
      <c r="BF250" s="149">
        <f>IF(N250="znížená",J250,0)</f>
        <v>0</v>
      </c>
      <c r="BG250" s="149">
        <f>IF(N250="zákl. prenesená",J250,0)</f>
        <v>0</v>
      </c>
      <c r="BH250" s="149">
        <f>IF(N250="zníž. prenesená",J250,0)</f>
        <v>0</v>
      </c>
      <c r="BI250" s="149">
        <f>IF(N250="nulová",J250,0)</f>
        <v>0</v>
      </c>
      <c r="BJ250" s="13" t="s">
        <v>155</v>
      </c>
      <c r="BK250" s="149">
        <f>ROUND(I250*H250,2)</f>
        <v>0</v>
      </c>
      <c r="BL250" s="13" t="s">
        <v>213</v>
      </c>
      <c r="BM250" s="148" t="s">
        <v>1006</v>
      </c>
    </row>
    <row r="251" spans="2:65" s="11" customFormat="1" ht="22.9" customHeight="1" x14ac:dyDescent="0.2">
      <c r="B251" s="123"/>
      <c r="D251" s="124" t="s">
        <v>70</v>
      </c>
      <c r="E251" s="133" t="s">
        <v>668</v>
      </c>
      <c r="F251" s="133" t="s">
        <v>669</v>
      </c>
      <c r="I251" s="126"/>
      <c r="J251" s="134">
        <f>BK251</f>
        <v>0</v>
      </c>
      <c r="L251" s="123"/>
      <c r="M251" s="128"/>
      <c r="P251" s="129">
        <f>SUM(P252:P260)</f>
        <v>0</v>
      </c>
      <c r="R251" s="129">
        <f>SUM(R252:R260)</f>
        <v>1.5084728200000001E-2</v>
      </c>
      <c r="T251" s="130">
        <f>SUM(T252:T260)</f>
        <v>6.5834999999999991E-3</v>
      </c>
      <c r="AR251" s="124" t="s">
        <v>155</v>
      </c>
      <c r="AT251" s="131" t="s">
        <v>70</v>
      </c>
      <c r="AU251" s="131" t="s">
        <v>79</v>
      </c>
      <c r="AY251" s="124" t="s">
        <v>147</v>
      </c>
      <c r="BK251" s="132">
        <f>SUM(BK252:BK260)</f>
        <v>0</v>
      </c>
    </row>
    <row r="252" spans="2:65" s="1" customFormat="1" ht="24.2" customHeight="1" x14ac:dyDescent="0.2">
      <c r="B252" s="135"/>
      <c r="C252" s="136" t="s">
        <v>590</v>
      </c>
      <c r="D252" s="136" t="s">
        <v>150</v>
      </c>
      <c r="E252" s="137" t="s">
        <v>671</v>
      </c>
      <c r="F252" s="138" t="s">
        <v>672</v>
      </c>
      <c r="G252" s="139" t="s">
        <v>153</v>
      </c>
      <c r="H252" s="140">
        <v>21.945</v>
      </c>
      <c r="I252" s="141"/>
      <c r="J252" s="142">
        <f t="shared" ref="J252:J260" si="70">ROUND(I252*H252,2)</f>
        <v>0</v>
      </c>
      <c r="K252" s="143"/>
      <c r="L252" s="28"/>
      <c r="M252" s="144" t="s">
        <v>1</v>
      </c>
      <c r="N252" s="145" t="s">
        <v>37</v>
      </c>
      <c r="P252" s="146">
        <f t="shared" ref="P252:P260" si="71">O252*H252</f>
        <v>0</v>
      </c>
      <c r="Q252" s="146">
        <v>0</v>
      </c>
      <c r="R252" s="146">
        <f t="shared" ref="R252:R260" si="72">Q252*H252</f>
        <v>0</v>
      </c>
      <c r="S252" s="146">
        <v>2.9999999999999997E-4</v>
      </c>
      <c r="T252" s="147">
        <f t="shared" ref="T252:T260" si="73">S252*H252</f>
        <v>6.5834999999999991E-3</v>
      </c>
      <c r="AR252" s="148" t="s">
        <v>213</v>
      </c>
      <c r="AT252" s="148" t="s">
        <v>150</v>
      </c>
      <c r="AU252" s="148" t="s">
        <v>155</v>
      </c>
      <c r="AY252" s="13" t="s">
        <v>147</v>
      </c>
      <c r="BE252" s="149">
        <f t="shared" ref="BE252:BE260" si="74">IF(N252="základná",J252,0)</f>
        <v>0</v>
      </c>
      <c r="BF252" s="149">
        <f t="shared" ref="BF252:BF260" si="75">IF(N252="znížená",J252,0)</f>
        <v>0</v>
      </c>
      <c r="BG252" s="149">
        <f t="shared" ref="BG252:BG260" si="76">IF(N252="zákl. prenesená",J252,0)</f>
        <v>0</v>
      </c>
      <c r="BH252" s="149">
        <f t="shared" ref="BH252:BH260" si="77">IF(N252="zníž. prenesená",J252,0)</f>
        <v>0</v>
      </c>
      <c r="BI252" s="149">
        <f t="shared" ref="BI252:BI260" si="78">IF(N252="nulová",J252,0)</f>
        <v>0</v>
      </c>
      <c r="BJ252" s="13" t="s">
        <v>155</v>
      </c>
      <c r="BK252" s="149">
        <f t="shared" ref="BK252:BK260" si="79">ROUND(I252*H252,2)</f>
        <v>0</v>
      </c>
      <c r="BL252" s="13" t="s">
        <v>213</v>
      </c>
      <c r="BM252" s="148" t="s">
        <v>1007</v>
      </c>
    </row>
    <row r="253" spans="2:65" s="1" customFormat="1" ht="21.75" customHeight="1" x14ac:dyDescent="0.2">
      <c r="B253" s="135"/>
      <c r="C253" s="136" t="s">
        <v>596</v>
      </c>
      <c r="D253" s="136" t="s">
        <v>150</v>
      </c>
      <c r="E253" s="137" t="s">
        <v>675</v>
      </c>
      <c r="F253" s="138" t="s">
        <v>676</v>
      </c>
      <c r="G253" s="139" t="s">
        <v>274</v>
      </c>
      <c r="H253" s="140">
        <v>2</v>
      </c>
      <c r="I253" s="141"/>
      <c r="J253" s="142">
        <f t="shared" si="70"/>
        <v>0</v>
      </c>
      <c r="K253" s="143"/>
      <c r="L253" s="28"/>
      <c r="M253" s="144" t="s">
        <v>1</v>
      </c>
      <c r="N253" s="145" t="s">
        <v>37</v>
      </c>
      <c r="P253" s="146">
        <f t="shared" si="71"/>
        <v>0</v>
      </c>
      <c r="Q253" s="146">
        <v>7.8000000000000005E-7</v>
      </c>
      <c r="R253" s="146">
        <f t="shared" si="72"/>
        <v>1.5600000000000001E-6</v>
      </c>
      <c r="S253" s="146">
        <v>0</v>
      </c>
      <c r="T253" s="147">
        <f t="shared" si="73"/>
        <v>0</v>
      </c>
      <c r="AR253" s="148" t="s">
        <v>213</v>
      </c>
      <c r="AT253" s="148" t="s">
        <v>150</v>
      </c>
      <c r="AU253" s="148" t="s">
        <v>155</v>
      </c>
      <c r="AY253" s="13" t="s">
        <v>147</v>
      </c>
      <c r="BE253" s="149">
        <f t="shared" si="74"/>
        <v>0</v>
      </c>
      <c r="BF253" s="149">
        <f t="shared" si="75"/>
        <v>0</v>
      </c>
      <c r="BG253" s="149">
        <f t="shared" si="76"/>
        <v>0</v>
      </c>
      <c r="BH253" s="149">
        <f t="shared" si="77"/>
        <v>0</v>
      </c>
      <c r="BI253" s="149">
        <f t="shared" si="78"/>
        <v>0</v>
      </c>
      <c r="BJ253" s="13" t="s">
        <v>155</v>
      </c>
      <c r="BK253" s="149">
        <f t="shared" si="79"/>
        <v>0</v>
      </c>
      <c r="BL253" s="13" t="s">
        <v>213</v>
      </c>
      <c r="BM253" s="148" t="s">
        <v>1008</v>
      </c>
    </row>
    <row r="254" spans="2:65" s="1" customFormat="1" ht="24.2" customHeight="1" x14ac:dyDescent="0.2">
      <c r="B254" s="135"/>
      <c r="C254" s="136" t="s">
        <v>600</v>
      </c>
      <c r="D254" s="136" t="s">
        <v>150</v>
      </c>
      <c r="E254" s="137" t="s">
        <v>679</v>
      </c>
      <c r="F254" s="138" t="s">
        <v>680</v>
      </c>
      <c r="G254" s="139" t="s">
        <v>186</v>
      </c>
      <c r="H254" s="140">
        <v>7.3</v>
      </c>
      <c r="I254" s="141"/>
      <c r="J254" s="142">
        <f t="shared" si="70"/>
        <v>0</v>
      </c>
      <c r="K254" s="143"/>
      <c r="L254" s="28"/>
      <c r="M254" s="144" t="s">
        <v>1</v>
      </c>
      <c r="N254" s="145" t="s">
        <v>37</v>
      </c>
      <c r="P254" s="146">
        <f t="shared" si="71"/>
        <v>0</v>
      </c>
      <c r="Q254" s="146">
        <v>0</v>
      </c>
      <c r="R254" s="146">
        <f t="shared" si="72"/>
        <v>0</v>
      </c>
      <c r="S254" s="146">
        <v>0</v>
      </c>
      <c r="T254" s="147">
        <f t="shared" si="73"/>
        <v>0</v>
      </c>
      <c r="AR254" s="148" t="s">
        <v>213</v>
      </c>
      <c r="AT254" s="148" t="s">
        <v>150</v>
      </c>
      <c r="AU254" s="148" t="s">
        <v>155</v>
      </c>
      <c r="AY254" s="13" t="s">
        <v>147</v>
      </c>
      <c r="BE254" s="149">
        <f t="shared" si="74"/>
        <v>0</v>
      </c>
      <c r="BF254" s="149">
        <f t="shared" si="75"/>
        <v>0</v>
      </c>
      <c r="BG254" s="149">
        <f t="shared" si="76"/>
        <v>0</v>
      </c>
      <c r="BH254" s="149">
        <f t="shared" si="77"/>
        <v>0</v>
      </c>
      <c r="BI254" s="149">
        <f t="shared" si="78"/>
        <v>0</v>
      </c>
      <c r="BJ254" s="13" t="s">
        <v>155</v>
      </c>
      <c r="BK254" s="149">
        <f t="shared" si="79"/>
        <v>0</v>
      </c>
      <c r="BL254" s="13" t="s">
        <v>213</v>
      </c>
      <c r="BM254" s="148" t="s">
        <v>1009</v>
      </c>
    </row>
    <row r="255" spans="2:65" s="1" customFormat="1" ht="24.2" customHeight="1" x14ac:dyDescent="0.2">
      <c r="B255" s="135"/>
      <c r="C255" s="136" t="s">
        <v>604</v>
      </c>
      <c r="D255" s="136" t="s">
        <v>150</v>
      </c>
      <c r="E255" s="137" t="s">
        <v>683</v>
      </c>
      <c r="F255" s="138" t="s">
        <v>684</v>
      </c>
      <c r="G255" s="139" t="s">
        <v>153</v>
      </c>
      <c r="H255" s="140">
        <v>21.945</v>
      </c>
      <c r="I255" s="141"/>
      <c r="J255" s="142">
        <f t="shared" si="70"/>
        <v>0</v>
      </c>
      <c r="K255" s="143"/>
      <c r="L255" s="28"/>
      <c r="M255" s="144" t="s">
        <v>1</v>
      </c>
      <c r="N255" s="145" t="s">
        <v>37</v>
      </c>
      <c r="P255" s="146">
        <f t="shared" si="71"/>
        <v>0</v>
      </c>
      <c r="Q255" s="146">
        <v>1.2999999999999999E-4</v>
      </c>
      <c r="R255" s="146">
        <f t="shared" si="72"/>
        <v>2.8528499999999997E-3</v>
      </c>
      <c r="S255" s="146">
        <v>0</v>
      </c>
      <c r="T255" s="147">
        <f t="shared" si="73"/>
        <v>0</v>
      </c>
      <c r="AR255" s="148" t="s">
        <v>213</v>
      </c>
      <c r="AT255" s="148" t="s">
        <v>150</v>
      </c>
      <c r="AU255" s="148" t="s">
        <v>155</v>
      </c>
      <c r="AY255" s="13" t="s">
        <v>147</v>
      </c>
      <c r="BE255" s="149">
        <f t="shared" si="74"/>
        <v>0</v>
      </c>
      <c r="BF255" s="149">
        <f t="shared" si="75"/>
        <v>0</v>
      </c>
      <c r="BG255" s="149">
        <f t="shared" si="76"/>
        <v>0</v>
      </c>
      <c r="BH255" s="149">
        <f t="shared" si="77"/>
        <v>0</v>
      </c>
      <c r="BI255" s="149">
        <f t="shared" si="78"/>
        <v>0</v>
      </c>
      <c r="BJ255" s="13" t="s">
        <v>155</v>
      </c>
      <c r="BK255" s="149">
        <f t="shared" si="79"/>
        <v>0</v>
      </c>
      <c r="BL255" s="13" t="s">
        <v>213</v>
      </c>
      <c r="BM255" s="148" t="s">
        <v>1010</v>
      </c>
    </row>
    <row r="256" spans="2:65" s="1" customFormat="1" ht="24.2" customHeight="1" x14ac:dyDescent="0.2">
      <c r="B256" s="135"/>
      <c r="C256" s="136" t="s">
        <v>608</v>
      </c>
      <c r="D256" s="136" t="s">
        <v>150</v>
      </c>
      <c r="E256" s="137" t="s">
        <v>687</v>
      </c>
      <c r="F256" s="138" t="s">
        <v>688</v>
      </c>
      <c r="G256" s="139" t="s">
        <v>153</v>
      </c>
      <c r="H256" s="140">
        <v>21.945</v>
      </c>
      <c r="I256" s="141"/>
      <c r="J256" s="142">
        <f t="shared" si="70"/>
        <v>0</v>
      </c>
      <c r="K256" s="143"/>
      <c r="L256" s="28"/>
      <c r="M256" s="144" t="s">
        <v>1</v>
      </c>
      <c r="N256" s="145" t="s">
        <v>37</v>
      </c>
      <c r="P256" s="146">
        <f t="shared" si="71"/>
        <v>0</v>
      </c>
      <c r="Q256" s="146">
        <v>0</v>
      </c>
      <c r="R256" s="146">
        <f t="shared" si="72"/>
        <v>0</v>
      </c>
      <c r="S256" s="146">
        <v>0</v>
      </c>
      <c r="T256" s="147">
        <f t="shared" si="73"/>
        <v>0</v>
      </c>
      <c r="AR256" s="148" t="s">
        <v>213</v>
      </c>
      <c r="AT256" s="148" t="s">
        <v>150</v>
      </c>
      <c r="AU256" s="148" t="s">
        <v>155</v>
      </c>
      <c r="AY256" s="13" t="s">
        <v>147</v>
      </c>
      <c r="BE256" s="149">
        <f t="shared" si="74"/>
        <v>0</v>
      </c>
      <c r="BF256" s="149">
        <f t="shared" si="75"/>
        <v>0</v>
      </c>
      <c r="BG256" s="149">
        <f t="shared" si="76"/>
        <v>0</v>
      </c>
      <c r="BH256" s="149">
        <f t="shared" si="77"/>
        <v>0</v>
      </c>
      <c r="BI256" s="149">
        <f t="shared" si="78"/>
        <v>0</v>
      </c>
      <c r="BJ256" s="13" t="s">
        <v>155</v>
      </c>
      <c r="BK256" s="149">
        <f t="shared" si="79"/>
        <v>0</v>
      </c>
      <c r="BL256" s="13" t="s">
        <v>213</v>
      </c>
      <c r="BM256" s="148" t="s">
        <v>1011</v>
      </c>
    </row>
    <row r="257" spans="2:65" s="1" customFormat="1" ht="24.2" customHeight="1" x14ac:dyDescent="0.2">
      <c r="B257" s="135"/>
      <c r="C257" s="136" t="s">
        <v>612</v>
      </c>
      <c r="D257" s="136" t="s">
        <v>150</v>
      </c>
      <c r="E257" s="137" t="s">
        <v>691</v>
      </c>
      <c r="F257" s="138" t="s">
        <v>692</v>
      </c>
      <c r="G257" s="139" t="s">
        <v>153</v>
      </c>
      <c r="H257" s="140">
        <v>25.145</v>
      </c>
      <c r="I257" s="141"/>
      <c r="J257" s="142">
        <f t="shared" si="70"/>
        <v>0</v>
      </c>
      <c r="K257" s="143"/>
      <c r="L257" s="28"/>
      <c r="M257" s="144" t="s">
        <v>1</v>
      </c>
      <c r="N257" s="145" t="s">
        <v>37</v>
      </c>
      <c r="P257" s="146">
        <f t="shared" si="71"/>
        <v>0</v>
      </c>
      <c r="Q257" s="146">
        <v>3.116E-5</v>
      </c>
      <c r="R257" s="146">
        <f t="shared" si="72"/>
        <v>7.8351819999999993E-4</v>
      </c>
      <c r="S257" s="146">
        <v>0</v>
      </c>
      <c r="T257" s="147">
        <f t="shared" si="73"/>
        <v>0</v>
      </c>
      <c r="AR257" s="148" t="s">
        <v>213</v>
      </c>
      <c r="AT257" s="148" t="s">
        <v>150</v>
      </c>
      <c r="AU257" s="148" t="s">
        <v>155</v>
      </c>
      <c r="AY257" s="13" t="s">
        <v>147</v>
      </c>
      <c r="BE257" s="149">
        <f t="shared" si="74"/>
        <v>0</v>
      </c>
      <c r="BF257" s="149">
        <f t="shared" si="75"/>
        <v>0</v>
      </c>
      <c r="BG257" s="149">
        <f t="shared" si="76"/>
        <v>0</v>
      </c>
      <c r="BH257" s="149">
        <f t="shared" si="77"/>
        <v>0</v>
      </c>
      <c r="BI257" s="149">
        <f t="shared" si="78"/>
        <v>0</v>
      </c>
      <c r="BJ257" s="13" t="s">
        <v>155</v>
      </c>
      <c r="BK257" s="149">
        <f t="shared" si="79"/>
        <v>0</v>
      </c>
      <c r="BL257" s="13" t="s">
        <v>213</v>
      </c>
      <c r="BM257" s="148" t="s">
        <v>1012</v>
      </c>
    </row>
    <row r="258" spans="2:65" s="1" customFormat="1" ht="24.2" customHeight="1" x14ac:dyDescent="0.2">
      <c r="B258" s="135"/>
      <c r="C258" s="136" t="s">
        <v>616</v>
      </c>
      <c r="D258" s="136" t="s">
        <v>150</v>
      </c>
      <c r="E258" s="137" t="s">
        <v>699</v>
      </c>
      <c r="F258" s="138" t="s">
        <v>700</v>
      </c>
      <c r="G258" s="139" t="s">
        <v>153</v>
      </c>
      <c r="H258" s="140">
        <v>5.4</v>
      </c>
      <c r="I258" s="141"/>
      <c r="J258" s="142">
        <f t="shared" si="70"/>
        <v>0</v>
      </c>
      <c r="K258" s="143"/>
      <c r="L258" s="28"/>
      <c r="M258" s="144" t="s">
        <v>1</v>
      </c>
      <c r="N258" s="145" t="s">
        <v>37</v>
      </c>
      <c r="P258" s="146">
        <f t="shared" si="71"/>
        <v>0</v>
      </c>
      <c r="Q258" s="146">
        <v>2.0000000000000001E-4</v>
      </c>
      <c r="R258" s="146">
        <f t="shared" si="72"/>
        <v>1.0800000000000002E-3</v>
      </c>
      <c r="S258" s="146">
        <v>0</v>
      </c>
      <c r="T258" s="147">
        <f t="shared" si="73"/>
        <v>0</v>
      </c>
      <c r="AR258" s="148" t="s">
        <v>213</v>
      </c>
      <c r="AT258" s="148" t="s">
        <v>150</v>
      </c>
      <c r="AU258" s="148" t="s">
        <v>155</v>
      </c>
      <c r="AY258" s="13" t="s">
        <v>147</v>
      </c>
      <c r="BE258" s="149">
        <f t="shared" si="74"/>
        <v>0</v>
      </c>
      <c r="BF258" s="149">
        <f t="shared" si="75"/>
        <v>0</v>
      </c>
      <c r="BG258" s="149">
        <f t="shared" si="76"/>
        <v>0</v>
      </c>
      <c r="BH258" s="149">
        <f t="shared" si="77"/>
        <v>0</v>
      </c>
      <c r="BI258" s="149">
        <f t="shared" si="78"/>
        <v>0</v>
      </c>
      <c r="BJ258" s="13" t="s">
        <v>155</v>
      </c>
      <c r="BK258" s="149">
        <f t="shared" si="79"/>
        <v>0</v>
      </c>
      <c r="BL258" s="13" t="s">
        <v>213</v>
      </c>
      <c r="BM258" s="148" t="s">
        <v>1013</v>
      </c>
    </row>
    <row r="259" spans="2:65" s="1" customFormat="1" ht="24.2" customHeight="1" x14ac:dyDescent="0.2">
      <c r="B259" s="135"/>
      <c r="C259" s="136" t="s">
        <v>620</v>
      </c>
      <c r="D259" s="136" t="s">
        <v>150</v>
      </c>
      <c r="E259" s="137" t="s">
        <v>703</v>
      </c>
      <c r="F259" s="138" t="s">
        <v>704</v>
      </c>
      <c r="G259" s="139" t="s">
        <v>186</v>
      </c>
      <c r="H259" s="140">
        <v>7.5</v>
      </c>
      <c r="I259" s="141"/>
      <c r="J259" s="142">
        <f t="shared" si="70"/>
        <v>0</v>
      </c>
      <c r="K259" s="143"/>
      <c r="L259" s="28"/>
      <c r="M259" s="144" t="s">
        <v>1</v>
      </c>
      <c r="N259" s="145" t="s">
        <v>37</v>
      </c>
      <c r="P259" s="146">
        <f t="shared" si="71"/>
        <v>0</v>
      </c>
      <c r="Q259" s="146">
        <v>9.48E-5</v>
      </c>
      <c r="R259" s="146">
        <f t="shared" si="72"/>
        <v>7.1100000000000004E-4</v>
      </c>
      <c r="S259" s="146">
        <v>0</v>
      </c>
      <c r="T259" s="147">
        <f t="shared" si="73"/>
        <v>0</v>
      </c>
      <c r="AR259" s="148" t="s">
        <v>213</v>
      </c>
      <c r="AT259" s="148" t="s">
        <v>150</v>
      </c>
      <c r="AU259" s="148" t="s">
        <v>155</v>
      </c>
      <c r="AY259" s="13" t="s">
        <v>147</v>
      </c>
      <c r="BE259" s="149">
        <f t="shared" si="74"/>
        <v>0</v>
      </c>
      <c r="BF259" s="149">
        <f t="shared" si="75"/>
        <v>0</v>
      </c>
      <c r="BG259" s="149">
        <f t="shared" si="76"/>
        <v>0</v>
      </c>
      <c r="BH259" s="149">
        <f t="shared" si="77"/>
        <v>0</v>
      </c>
      <c r="BI259" s="149">
        <f t="shared" si="78"/>
        <v>0</v>
      </c>
      <c r="BJ259" s="13" t="s">
        <v>155</v>
      </c>
      <c r="BK259" s="149">
        <f t="shared" si="79"/>
        <v>0</v>
      </c>
      <c r="BL259" s="13" t="s">
        <v>213</v>
      </c>
      <c r="BM259" s="148" t="s">
        <v>1014</v>
      </c>
    </row>
    <row r="260" spans="2:65" s="1" customFormat="1" ht="44.25" customHeight="1" x14ac:dyDescent="0.2">
      <c r="B260" s="135"/>
      <c r="C260" s="136" t="s">
        <v>624</v>
      </c>
      <c r="D260" s="136" t="s">
        <v>150</v>
      </c>
      <c r="E260" s="137" t="s">
        <v>707</v>
      </c>
      <c r="F260" s="138" t="s">
        <v>708</v>
      </c>
      <c r="G260" s="139" t="s">
        <v>153</v>
      </c>
      <c r="H260" s="140">
        <v>21.945</v>
      </c>
      <c r="I260" s="141"/>
      <c r="J260" s="142">
        <f t="shared" si="70"/>
        <v>0</v>
      </c>
      <c r="K260" s="143"/>
      <c r="L260" s="28"/>
      <c r="M260" s="144" t="s">
        <v>1</v>
      </c>
      <c r="N260" s="145" t="s">
        <v>37</v>
      </c>
      <c r="P260" s="146">
        <f t="shared" si="71"/>
        <v>0</v>
      </c>
      <c r="Q260" s="146">
        <v>4.4000000000000002E-4</v>
      </c>
      <c r="R260" s="146">
        <f t="shared" si="72"/>
        <v>9.6558000000000008E-3</v>
      </c>
      <c r="S260" s="146">
        <v>0</v>
      </c>
      <c r="T260" s="147">
        <f t="shared" si="73"/>
        <v>0</v>
      </c>
      <c r="AR260" s="148" t="s">
        <v>213</v>
      </c>
      <c r="AT260" s="148" t="s">
        <v>150</v>
      </c>
      <c r="AU260" s="148" t="s">
        <v>155</v>
      </c>
      <c r="AY260" s="13" t="s">
        <v>147</v>
      </c>
      <c r="BE260" s="149">
        <f t="shared" si="74"/>
        <v>0</v>
      </c>
      <c r="BF260" s="149">
        <f t="shared" si="75"/>
        <v>0</v>
      </c>
      <c r="BG260" s="149">
        <f t="shared" si="76"/>
        <v>0</v>
      </c>
      <c r="BH260" s="149">
        <f t="shared" si="77"/>
        <v>0</v>
      </c>
      <c r="BI260" s="149">
        <f t="shared" si="78"/>
        <v>0</v>
      </c>
      <c r="BJ260" s="13" t="s">
        <v>155</v>
      </c>
      <c r="BK260" s="149">
        <f t="shared" si="79"/>
        <v>0</v>
      </c>
      <c r="BL260" s="13" t="s">
        <v>213</v>
      </c>
      <c r="BM260" s="148" t="s">
        <v>1015</v>
      </c>
    </row>
    <row r="261" spans="2:65" s="11" customFormat="1" ht="25.9" customHeight="1" x14ac:dyDescent="0.2">
      <c r="B261" s="123"/>
      <c r="D261" s="124" t="s">
        <v>70</v>
      </c>
      <c r="E261" s="125" t="s">
        <v>197</v>
      </c>
      <c r="F261" s="125" t="s">
        <v>710</v>
      </c>
      <c r="I261" s="126"/>
      <c r="J261" s="127">
        <f>BK261</f>
        <v>0</v>
      </c>
      <c r="L261" s="123"/>
      <c r="M261" s="128"/>
      <c r="P261" s="129">
        <f>P262</f>
        <v>0</v>
      </c>
      <c r="R261" s="129">
        <f>R262</f>
        <v>0</v>
      </c>
      <c r="T261" s="130">
        <f>T262</f>
        <v>0</v>
      </c>
      <c r="AR261" s="124" t="s">
        <v>148</v>
      </c>
      <c r="AT261" s="131" t="s">
        <v>70</v>
      </c>
      <c r="AU261" s="131" t="s">
        <v>71</v>
      </c>
      <c r="AY261" s="124" t="s">
        <v>147</v>
      </c>
      <c r="BK261" s="132">
        <f>BK262</f>
        <v>0</v>
      </c>
    </row>
    <row r="262" spans="2:65" s="11" customFormat="1" ht="22.9" customHeight="1" x14ac:dyDescent="0.2">
      <c r="B262" s="123"/>
      <c r="D262" s="124" t="s">
        <v>70</v>
      </c>
      <c r="E262" s="133" t="s">
        <v>711</v>
      </c>
      <c r="F262" s="133" t="s">
        <v>712</v>
      </c>
      <c r="I262" s="126"/>
      <c r="J262" s="134">
        <f>BK262</f>
        <v>0</v>
      </c>
      <c r="L262" s="123"/>
      <c r="M262" s="128"/>
      <c r="P262" s="129">
        <f>SUM(P263:P265)</f>
        <v>0</v>
      </c>
      <c r="R262" s="129">
        <f>SUM(R263:R265)</f>
        <v>0</v>
      </c>
      <c r="T262" s="130">
        <f>SUM(T263:T265)</f>
        <v>0</v>
      </c>
      <c r="AR262" s="124" t="s">
        <v>148</v>
      </c>
      <c r="AT262" s="131" t="s">
        <v>70</v>
      </c>
      <c r="AU262" s="131" t="s">
        <v>79</v>
      </c>
      <c r="AY262" s="124" t="s">
        <v>147</v>
      </c>
      <c r="BK262" s="132">
        <f>SUM(BK263:BK265)</f>
        <v>0</v>
      </c>
    </row>
    <row r="263" spans="2:65" s="1" customFormat="1" ht="16.5" customHeight="1" x14ac:dyDescent="0.2">
      <c r="B263" s="135"/>
      <c r="C263" s="136" t="s">
        <v>628</v>
      </c>
      <c r="D263" s="136" t="s">
        <v>150</v>
      </c>
      <c r="E263" s="137" t="s">
        <v>714</v>
      </c>
      <c r="F263" s="138" t="s">
        <v>715</v>
      </c>
      <c r="G263" s="139" t="s">
        <v>274</v>
      </c>
      <c r="H263" s="140">
        <v>1</v>
      </c>
      <c r="I263" s="141"/>
      <c r="J263" s="142">
        <f>ROUND(I263*H263,2)</f>
        <v>0</v>
      </c>
      <c r="K263" s="143"/>
      <c r="L263" s="28"/>
      <c r="M263" s="144" t="s">
        <v>1</v>
      </c>
      <c r="N263" s="145" t="s">
        <v>37</v>
      </c>
      <c r="P263" s="146">
        <f>O263*H263</f>
        <v>0</v>
      </c>
      <c r="Q263" s="146">
        <v>0</v>
      </c>
      <c r="R263" s="146">
        <f>Q263*H263</f>
        <v>0</v>
      </c>
      <c r="S263" s="146">
        <v>0</v>
      </c>
      <c r="T263" s="147">
        <f>S263*H263</f>
        <v>0</v>
      </c>
      <c r="AR263" s="148" t="s">
        <v>417</v>
      </c>
      <c r="AT263" s="148" t="s">
        <v>150</v>
      </c>
      <c r="AU263" s="148" t="s">
        <v>155</v>
      </c>
      <c r="AY263" s="13" t="s">
        <v>147</v>
      </c>
      <c r="BE263" s="149">
        <f>IF(N263="základná",J263,0)</f>
        <v>0</v>
      </c>
      <c r="BF263" s="149">
        <f>IF(N263="znížená",J263,0)</f>
        <v>0</v>
      </c>
      <c r="BG263" s="149">
        <f>IF(N263="zákl. prenesená",J263,0)</f>
        <v>0</v>
      </c>
      <c r="BH263" s="149">
        <f>IF(N263="zníž. prenesená",J263,0)</f>
        <v>0</v>
      </c>
      <c r="BI263" s="149">
        <f>IF(N263="nulová",J263,0)</f>
        <v>0</v>
      </c>
      <c r="BJ263" s="13" t="s">
        <v>155</v>
      </c>
      <c r="BK263" s="149">
        <f>ROUND(I263*H263,2)</f>
        <v>0</v>
      </c>
      <c r="BL263" s="13" t="s">
        <v>417</v>
      </c>
      <c r="BM263" s="148" t="s">
        <v>1016</v>
      </c>
    </row>
    <row r="264" spans="2:65" s="1" customFormat="1" ht="37.9" customHeight="1" x14ac:dyDescent="0.2">
      <c r="B264" s="135"/>
      <c r="C264" s="136" t="s">
        <v>632</v>
      </c>
      <c r="D264" s="136" t="s">
        <v>150</v>
      </c>
      <c r="E264" s="137" t="s">
        <v>718</v>
      </c>
      <c r="F264" s="138" t="s">
        <v>719</v>
      </c>
      <c r="G264" s="139" t="s">
        <v>274</v>
      </c>
      <c r="H264" s="140">
        <v>1</v>
      </c>
      <c r="I264" s="141"/>
      <c r="J264" s="142">
        <f>ROUND(I264*H264,2)</f>
        <v>0</v>
      </c>
      <c r="K264" s="143"/>
      <c r="L264" s="28"/>
      <c r="M264" s="144" t="s">
        <v>1</v>
      </c>
      <c r="N264" s="145" t="s">
        <v>37</v>
      </c>
      <c r="P264" s="146">
        <f>O264*H264</f>
        <v>0</v>
      </c>
      <c r="Q264" s="146">
        <v>0</v>
      </c>
      <c r="R264" s="146">
        <f>Q264*H264</f>
        <v>0</v>
      </c>
      <c r="S264" s="146">
        <v>0</v>
      </c>
      <c r="T264" s="147">
        <f>S264*H264</f>
        <v>0</v>
      </c>
      <c r="AR264" s="148" t="s">
        <v>154</v>
      </c>
      <c r="AT264" s="148" t="s">
        <v>150</v>
      </c>
      <c r="AU264" s="148" t="s">
        <v>155</v>
      </c>
      <c r="AY264" s="13" t="s">
        <v>147</v>
      </c>
      <c r="BE264" s="149">
        <f>IF(N264="základná",J264,0)</f>
        <v>0</v>
      </c>
      <c r="BF264" s="149">
        <f>IF(N264="znížená",J264,0)</f>
        <v>0</v>
      </c>
      <c r="BG264" s="149">
        <f>IF(N264="zákl. prenesená",J264,0)</f>
        <v>0</v>
      </c>
      <c r="BH264" s="149">
        <f>IF(N264="zníž. prenesená",J264,0)</f>
        <v>0</v>
      </c>
      <c r="BI264" s="149">
        <f>IF(N264="nulová",J264,0)</f>
        <v>0</v>
      </c>
      <c r="BJ264" s="13" t="s">
        <v>155</v>
      </c>
      <c r="BK264" s="149">
        <f>ROUND(I264*H264,2)</f>
        <v>0</v>
      </c>
      <c r="BL264" s="13" t="s">
        <v>154</v>
      </c>
      <c r="BM264" s="148" t="s">
        <v>1017</v>
      </c>
    </row>
    <row r="265" spans="2:65" s="1" customFormat="1" ht="33" customHeight="1" x14ac:dyDescent="0.2">
      <c r="B265" s="135"/>
      <c r="C265" s="136" t="s">
        <v>636</v>
      </c>
      <c r="D265" s="136" t="s">
        <v>150</v>
      </c>
      <c r="E265" s="137" t="s">
        <v>722</v>
      </c>
      <c r="F265" s="138" t="s">
        <v>723</v>
      </c>
      <c r="G265" s="139" t="s">
        <v>274</v>
      </c>
      <c r="H265" s="140">
        <v>1</v>
      </c>
      <c r="I265" s="141"/>
      <c r="J265" s="142">
        <f>ROUND(I265*H265,2)</f>
        <v>0</v>
      </c>
      <c r="K265" s="143"/>
      <c r="L265" s="28"/>
      <c r="M265" s="162" t="s">
        <v>1</v>
      </c>
      <c r="N265" s="163" t="s">
        <v>37</v>
      </c>
      <c r="O265" s="164"/>
      <c r="P265" s="165">
        <f>O265*H265</f>
        <v>0</v>
      </c>
      <c r="Q265" s="165">
        <v>0</v>
      </c>
      <c r="R265" s="165">
        <f>Q265*H265</f>
        <v>0</v>
      </c>
      <c r="S265" s="165">
        <v>0</v>
      </c>
      <c r="T265" s="166">
        <f>S265*H265</f>
        <v>0</v>
      </c>
      <c r="AR265" s="148" t="s">
        <v>417</v>
      </c>
      <c r="AT265" s="148" t="s">
        <v>150</v>
      </c>
      <c r="AU265" s="148" t="s">
        <v>155</v>
      </c>
      <c r="AY265" s="13" t="s">
        <v>147</v>
      </c>
      <c r="BE265" s="149">
        <f>IF(N265="základná",J265,0)</f>
        <v>0</v>
      </c>
      <c r="BF265" s="149">
        <f>IF(N265="znížená",J265,0)</f>
        <v>0</v>
      </c>
      <c r="BG265" s="149">
        <f>IF(N265="zákl. prenesená",J265,0)</f>
        <v>0</v>
      </c>
      <c r="BH265" s="149">
        <f>IF(N265="zníž. prenesená",J265,0)</f>
        <v>0</v>
      </c>
      <c r="BI265" s="149">
        <f>IF(N265="nulová",J265,0)</f>
        <v>0</v>
      </c>
      <c r="BJ265" s="13" t="s">
        <v>155</v>
      </c>
      <c r="BK265" s="149">
        <f>ROUND(I265*H265,2)</f>
        <v>0</v>
      </c>
      <c r="BL265" s="13" t="s">
        <v>417</v>
      </c>
      <c r="BM265" s="148" t="s">
        <v>1018</v>
      </c>
    </row>
    <row r="266" spans="2:65" s="1" customFormat="1" ht="6.95" customHeight="1" x14ac:dyDescent="0.2">
      <c r="B266" s="43"/>
      <c r="C266" s="44"/>
      <c r="D266" s="44"/>
      <c r="E266" s="44"/>
      <c r="F266" s="44"/>
      <c r="G266" s="44"/>
      <c r="H266" s="44"/>
      <c r="I266" s="44"/>
      <c r="J266" s="44"/>
      <c r="K266" s="44"/>
      <c r="L266" s="28"/>
    </row>
  </sheetData>
  <autoFilter ref="C134:K265" xr:uid="{00000000-0009-0000-0000-000003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55"/>
  <sheetViews>
    <sheetView showGridLines="0" topLeftCell="A119" workbookViewId="0">
      <selection activeCell="A210" sqref="A210:XFD210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89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105</v>
      </c>
      <c r="L4" s="16"/>
      <c r="M4" s="87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14</v>
      </c>
      <c r="L6" s="16"/>
    </row>
    <row r="7" spans="2:46" ht="16.5" customHeight="1" x14ac:dyDescent="0.2">
      <c r="B7" s="16"/>
      <c r="E7" s="210" t="str">
        <f>'Rekapitulácia stavby'!K6</f>
        <v>MHTH - Stavebné úpravy miestností v budove na KVP v Košiciach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106</v>
      </c>
      <c r="L8" s="28"/>
    </row>
    <row r="9" spans="2:46" s="1" customFormat="1" ht="16.5" customHeight="1" x14ac:dyDescent="0.2">
      <c r="B9" s="28"/>
      <c r="E9" s="188" t="s">
        <v>1019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18. 9. 2025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204"/>
      <c r="G18" s="204"/>
      <c r="H18" s="20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28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9" t="s">
        <v>31</v>
      </c>
      <c r="J30" s="65">
        <f>ROUND(J133,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ROUND((SUM(BE133:BE254)),  2)</f>
        <v>0</v>
      </c>
      <c r="G33" s="91"/>
      <c r="H33" s="91"/>
      <c r="I33" s="92">
        <v>0.23</v>
      </c>
      <c r="J33" s="90">
        <f>ROUND(((SUM(BE133:BE254))*I33),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ROUND((SUM(BF133:BF254)),  2)</f>
        <v>0</v>
      </c>
      <c r="G34" s="91"/>
      <c r="H34" s="91"/>
      <c r="I34" s="92">
        <v>0.23</v>
      </c>
      <c r="J34" s="90">
        <f>ROUND(((SUM(BF133:BF254))*I34),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ROUND((SUM(BG133:BG254)),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ROUND((SUM(BH133:BH254)),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ROUND((SUM(BI133:BI254)),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108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14</v>
      </c>
      <c r="L84" s="28"/>
    </row>
    <row r="85" spans="2:47" s="1" customFormat="1" ht="16.5" customHeight="1" x14ac:dyDescent="0.2">
      <c r="B85" s="28"/>
      <c r="E85" s="210" t="str">
        <f>E7</f>
        <v>MHTH - Stavebné úpravy miestností v budove na KVP v Košiciach</v>
      </c>
      <c r="F85" s="211"/>
      <c r="G85" s="211"/>
      <c r="H85" s="211"/>
      <c r="L85" s="28"/>
    </row>
    <row r="86" spans="2:47" s="1" customFormat="1" ht="12" customHeight="1" x14ac:dyDescent="0.2">
      <c r="B86" s="28"/>
      <c r="C86" s="23" t="s">
        <v>106</v>
      </c>
      <c r="L86" s="28"/>
    </row>
    <row r="87" spans="2:47" s="1" customFormat="1" ht="16.5" customHeight="1" x14ac:dyDescent="0.2">
      <c r="B87" s="28"/>
      <c r="E87" s="188" t="str">
        <f>E9</f>
        <v>04 - WC na 1.NP</v>
      </c>
      <c r="F87" s="209"/>
      <c r="G87" s="209"/>
      <c r="H87" s="209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18</v>
      </c>
      <c r="F89" s="21" t="str">
        <f>F12</f>
        <v xml:space="preserve"> </v>
      </c>
      <c r="I89" s="23" t="s">
        <v>20</v>
      </c>
      <c r="J89" s="51" t="str">
        <f>IF(J12="","",J12)</f>
        <v>18. 9. 2025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25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3" t="s">
        <v>109</v>
      </c>
      <c r="D94" s="95"/>
      <c r="E94" s="95"/>
      <c r="F94" s="95"/>
      <c r="G94" s="95"/>
      <c r="H94" s="95"/>
      <c r="I94" s="95"/>
      <c r="J94" s="104" t="s">
        <v>110</v>
      </c>
      <c r="K94" s="9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5" t="s">
        <v>111</v>
      </c>
      <c r="J96" s="65">
        <f>J133</f>
        <v>0</v>
      </c>
      <c r="L96" s="28"/>
      <c r="AU96" s="13" t="s">
        <v>112</v>
      </c>
    </row>
    <row r="97" spans="2:12" s="8" customFormat="1" ht="24.95" customHeight="1" x14ac:dyDescent="0.2">
      <c r="B97" s="106"/>
      <c r="D97" s="107" t="s">
        <v>113</v>
      </c>
      <c r="E97" s="108"/>
      <c r="F97" s="108"/>
      <c r="G97" s="108"/>
      <c r="H97" s="108"/>
      <c r="I97" s="108"/>
      <c r="J97" s="109">
        <f>J134</f>
        <v>0</v>
      </c>
      <c r="L97" s="106"/>
    </row>
    <row r="98" spans="2:12" s="9" customFormat="1" ht="19.899999999999999" customHeight="1" x14ac:dyDescent="0.2">
      <c r="B98" s="110"/>
      <c r="D98" s="111" t="s">
        <v>115</v>
      </c>
      <c r="E98" s="112"/>
      <c r="F98" s="112"/>
      <c r="G98" s="112"/>
      <c r="H98" s="112"/>
      <c r="I98" s="112"/>
      <c r="J98" s="113">
        <f>J135</f>
        <v>0</v>
      </c>
      <c r="L98" s="110"/>
    </row>
    <row r="99" spans="2:12" s="9" customFormat="1" ht="19.899999999999999" customHeight="1" x14ac:dyDescent="0.2">
      <c r="B99" s="110"/>
      <c r="D99" s="111" t="s">
        <v>116</v>
      </c>
      <c r="E99" s="112"/>
      <c r="F99" s="112"/>
      <c r="G99" s="112"/>
      <c r="H99" s="112"/>
      <c r="I99" s="112"/>
      <c r="J99" s="113">
        <f>J145</f>
        <v>0</v>
      </c>
      <c r="L99" s="110"/>
    </row>
    <row r="100" spans="2:12" s="9" customFormat="1" ht="19.899999999999999" customHeight="1" x14ac:dyDescent="0.2">
      <c r="B100" s="110"/>
      <c r="D100" s="111" t="s">
        <v>117</v>
      </c>
      <c r="E100" s="112"/>
      <c r="F100" s="112"/>
      <c r="G100" s="112"/>
      <c r="H100" s="112"/>
      <c r="I100" s="112"/>
      <c r="J100" s="113">
        <f>J165</f>
        <v>0</v>
      </c>
      <c r="L100" s="110"/>
    </row>
    <row r="101" spans="2:12" s="8" customFormat="1" ht="24.95" customHeight="1" x14ac:dyDescent="0.2">
      <c r="B101" s="106"/>
      <c r="D101" s="107" t="s">
        <v>118</v>
      </c>
      <c r="E101" s="108"/>
      <c r="F101" s="108"/>
      <c r="G101" s="108"/>
      <c r="H101" s="108"/>
      <c r="I101" s="108"/>
      <c r="J101" s="109">
        <f>J169</f>
        <v>0</v>
      </c>
      <c r="L101" s="106"/>
    </row>
    <row r="102" spans="2:12" s="9" customFormat="1" ht="19.899999999999999" customHeight="1" x14ac:dyDescent="0.2">
      <c r="B102" s="110"/>
      <c r="D102" s="111" t="s">
        <v>119</v>
      </c>
      <c r="E102" s="112"/>
      <c r="F102" s="112"/>
      <c r="G102" s="112"/>
      <c r="H102" s="112"/>
      <c r="I102" s="112"/>
      <c r="J102" s="113">
        <f>J170</f>
        <v>0</v>
      </c>
      <c r="L102" s="110"/>
    </row>
    <row r="103" spans="2:12" s="9" customFormat="1" ht="19.899999999999999" customHeight="1" x14ac:dyDescent="0.2">
      <c r="B103" s="110"/>
      <c r="D103" s="111" t="s">
        <v>120</v>
      </c>
      <c r="E103" s="112"/>
      <c r="F103" s="112"/>
      <c r="G103" s="112"/>
      <c r="H103" s="112"/>
      <c r="I103" s="112"/>
      <c r="J103" s="113">
        <f>J173</f>
        <v>0</v>
      </c>
      <c r="L103" s="110"/>
    </row>
    <row r="104" spans="2:12" s="9" customFormat="1" ht="19.899999999999999" customHeight="1" x14ac:dyDescent="0.2">
      <c r="B104" s="110"/>
      <c r="D104" s="111" t="s">
        <v>121</v>
      </c>
      <c r="E104" s="112"/>
      <c r="F104" s="112"/>
      <c r="G104" s="112"/>
      <c r="H104" s="112"/>
      <c r="I104" s="112"/>
      <c r="J104" s="113">
        <f>J182</f>
        <v>0</v>
      </c>
      <c r="L104" s="110"/>
    </row>
    <row r="105" spans="2:12" s="9" customFormat="1" ht="19.899999999999999" customHeight="1" x14ac:dyDescent="0.2">
      <c r="B105" s="110"/>
      <c r="D105" s="111" t="s">
        <v>122</v>
      </c>
      <c r="E105" s="112"/>
      <c r="F105" s="112"/>
      <c r="G105" s="112"/>
      <c r="H105" s="112"/>
      <c r="I105" s="112"/>
      <c r="J105" s="113">
        <f>J197</f>
        <v>0</v>
      </c>
      <c r="L105" s="110"/>
    </row>
    <row r="106" spans="2:12" s="9" customFormat="1" ht="19.899999999999999" customHeight="1" x14ac:dyDescent="0.2">
      <c r="B106" s="110"/>
      <c r="D106" s="111" t="s">
        <v>1020</v>
      </c>
      <c r="E106" s="112"/>
      <c r="F106" s="112"/>
      <c r="G106" s="112"/>
      <c r="H106" s="112"/>
      <c r="I106" s="112"/>
      <c r="J106" s="113">
        <f>J211</f>
        <v>0</v>
      </c>
      <c r="L106" s="110"/>
    </row>
    <row r="107" spans="2:12" s="9" customFormat="1" ht="19.899999999999999" customHeight="1" x14ac:dyDescent="0.2">
      <c r="B107" s="110"/>
      <c r="D107" s="111" t="s">
        <v>126</v>
      </c>
      <c r="E107" s="112"/>
      <c r="F107" s="112"/>
      <c r="G107" s="112"/>
      <c r="H107" s="112"/>
      <c r="I107" s="112"/>
      <c r="J107" s="113">
        <f>J213</f>
        <v>0</v>
      </c>
      <c r="L107" s="110"/>
    </row>
    <row r="108" spans="2:12" s="9" customFormat="1" ht="19.899999999999999" customHeight="1" x14ac:dyDescent="0.2">
      <c r="B108" s="110"/>
      <c r="D108" s="111" t="s">
        <v>127</v>
      </c>
      <c r="E108" s="112"/>
      <c r="F108" s="112"/>
      <c r="G108" s="112"/>
      <c r="H108" s="112"/>
      <c r="I108" s="112"/>
      <c r="J108" s="113">
        <f>J217</f>
        <v>0</v>
      </c>
      <c r="L108" s="110"/>
    </row>
    <row r="109" spans="2:12" s="9" customFormat="1" ht="19.899999999999999" customHeight="1" x14ac:dyDescent="0.2">
      <c r="B109" s="110"/>
      <c r="D109" s="111" t="s">
        <v>128</v>
      </c>
      <c r="E109" s="112"/>
      <c r="F109" s="112"/>
      <c r="G109" s="112"/>
      <c r="H109" s="112"/>
      <c r="I109" s="112"/>
      <c r="J109" s="113">
        <f>J228</f>
        <v>0</v>
      </c>
      <c r="L109" s="110"/>
    </row>
    <row r="110" spans="2:12" s="9" customFormat="1" ht="19.899999999999999" customHeight="1" x14ac:dyDescent="0.2">
      <c r="B110" s="110"/>
      <c r="D110" s="111" t="s">
        <v>129</v>
      </c>
      <c r="E110" s="112"/>
      <c r="F110" s="112"/>
      <c r="G110" s="112"/>
      <c r="H110" s="112"/>
      <c r="I110" s="112"/>
      <c r="J110" s="113">
        <f>J237</f>
        <v>0</v>
      </c>
      <c r="L110" s="110"/>
    </row>
    <row r="111" spans="2:12" s="9" customFormat="1" ht="19.899999999999999" customHeight="1" x14ac:dyDescent="0.2">
      <c r="B111" s="110"/>
      <c r="D111" s="111" t="s">
        <v>130</v>
      </c>
      <c r="E111" s="112"/>
      <c r="F111" s="112"/>
      <c r="G111" s="112"/>
      <c r="H111" s="112"/>
      <c r="I111" s="112"/>
      <c r="J111" s="113">
        <f>J240</f>
        <v>0</v>
      </c>
      <c r="L111" s="110"/>
    </row>
    <row r="112" spans="2:12" s="8" customFormat="1" ht="24.95" customHeight="1" x14ac:dyDescent="0.2">
      <c r="B112" s="106"/>
      <c r="D112" s="107" t="s">
        <v>131</v>
      </c>
      <c r="E112" s="108"/>
      <c r="F112" s="108"/>
      <c r="G112" s="108"/>
      <c r="H112" s="108"/>
      <c r="I112" s="108"/>
      <c r="J112" s="109">
        <f>J250</f>
        <v>0</v>
      </c>
      <c r="L112" s="106"/>
    </row>
    <row r="113" spans="2:12" s="9" customFormat="1" ht="19.899999999999999" customHeight="1" x14ac:dyDescent="0.2">
      <c r="B113" s="110"/>
      <c r="D113" s="111" t="s">
        <v>132</v>
      </c>
      <c r="E113" s="112"/>
      <c r="F113" s="112"/>
      <c r="G113" s="112"/>
      <c r="H113" s="112"/>
      <c r="I113" s="112"/>
      <c r="J113" s="113">
        <f>J251</f>
        <v>0</v>
      </c>
      <c r="L113" s="110"/>
    </row>
    <row r="114" spans="2:12" s="1" customFormat="1" ht="21.75" customHeight="1" x14ac:dyDescent="0.2">
      <c r="B114" s="28"/>
      <c r="L114" s="28"/>
    </row>
    <row r="115" spans="2:12" s="1" customFormat="1" ht="6.95" customHeight="1" x14ac:dyDescent="0.2">
      <c r="B115" s="43"/>
      <c r="C115" s="44"/>
      <c r="D115" s="44"/>
      <c r="E115" s="44"/>
      <c r="F115" s="44"/>
      <c r="G115" s="44"/>
      <c r="H115" s="44"/>
      <c r="I115" s="44"/>
      <c r="J115" s="44"/>
      <c r="K115" s="44"/>
      <c r="L115" s="28"/>
    </row>
    <row r="119" spans="2:12" s="1" customFormat="1" ht="6.95" customHeight="1" x14ac:dyDescent="0.2">
      <c r="B119" s="45"/>
      <c r="C119" s="46"/>
      <c r="D119" s="46"/>
      <c r="E119" s="46"/>
      <c r="F119" s="46"/>
      <c r="G119" s="46"/>
      <c r="H119" s="46"/>
      <c r="I119" s="46"/>
      <c r="J119" s="46"/>
      <c r="K119" s="46"/>
      <c r="L119" s="28"/>
    </row>
    <row r="120" spans="2:12" s="1" customFormat="1" ht="24.95" customHeight="1" x14ac:dyDescent="0.2">
      <c r="B120" s="28"/>
      <c r="C120" s="17" t="s">
        <v>133</v>
      </c>
      <c r="L120" s="28"/>
    </row>
    <row r="121" spans="2:12" s="1" customFormat="1" ht="6.95" customHeight="1" x14ac:dyDescent="0.2">
      <c r="B121" s="28"/>
      <c r="L121" s="28"/>
    </row>
    <row r="122" spans="2:12" s="1" customFormat="1" ht="12" customHeight="1" x14ac:dyDescent="0.2">
      <c r="B122" s="28"/>
      <c r="C122" s="23" t="s">
        <v>14</v>
      </c>
      <c r="L122" s="28"/>
    </row>
    <row r="123" spans="2:12" s="1" customFormat="1" ht="16.5" customHeight="1" x14ac:dyDescent="0.2">
      <c r="B123" s="28"/>
      <c r="E123" s="210" t="str">
        <f>E7</f>
        <v>MHTH - Stavebné úpravy miestností v budove na KVP v Košiciach</v>
      </c>
      <c r="F123" s="211"/>
      <c r="G123" s="211"/>
      <c r="H123" s="211"/>
      <c r="L123" s="28"/>
    </row>
    <row r="124" spans="2:12" s="1" customFormat="1" ht="12" customHeight="1" x14ac:dyDescent="0.2">
      <c r="B124" s="28"/>
      <c r="C124" s="23" t="s">
        <v>106</v>
      </c>
      <c r="L124" s="28"/>
    </row>
    <row r="125" spans="2:12" s="1" customFormat="1" ht="16.5" customHeight="1" x14ac:dyDescent="0.2">
      <c r="B125" s="28"/>
      <c r="E125" s="188" t="str">
        <f>E9</f>
        <v>04 - WC na 1.NP</v>
      </c>
      <c r="F125" s="209"/>
      <c r="G125" s="209"/>
      <c r="H125" s="209"/>
      <c r="L125" s="28"/>
    </row>
    <row r="126" spans="2:12" s="1" customFormat="1" ht="6.95" customHeight="1" x14ac:dyDescent="0.2">
      <c r="B126" s="28"/>
      <c r="L126" s="28"/>
    </row>
    <row r="127" spans="2:12" s="1" customFormat="1" ht="12" customHeight="1" x14ac:dyDescent="0.2">
      <c r="B127" s="28"/>
      <c r="C127" s="23" t="s">
        <v>18</v>
      </c>
      <c r="F127" s="21" t="str">
        <f>F12</f>
        <v xml:space="preserve"> </v>
      </c>
      <c r="I127" s="23" t="s">
        <v>20</v>
      </c>
      <c r="J127" s="51" t="str">
        <f>IF(J12="","",J12)</f>
        <v>18. 9. 2025</v>
      </c>
      <c r="L127" s="28"/>
    </row>
    <row r="128" spans="2:12" s="1" customFormat="1" ht="6.95" customHeight="1" x14ac:dyDescent="0.2">
      <c r="B128" s="28"/>
      <c r="L128" s="28"/>
    </row>
    <row r="129" spans="2:65" s="1" customFormat="1" ht="15.2" customHeight="1" x14ac:dyDescent="0.2">
      <c r="B129" s="28"/>
      <c r="C129" s="23" t="s">
        <v>22</v>
      </c>
      <c r="F129" s="21" t="str">
        <f>E15</f>
        <v xml:space="preserve"> </v>
      </c>
      <c r="I129" s="23" t="s">
        <v>27</v>
      </c>
      <c r="J129" s="26" t="str">
        <f>E21</f>
        <v xml:space="preserve"> </v>
      </c>
      <c r="L129" s="28"/>
    </row>
    <row r="130" spans="2:65" s="1" customFormat="1" ht="15.2" customHeight="1" x14ac:dyDescent="0.2">
      <c r="B130" s="28"/>
      <c r="C130" s="23" t="s">
        <v>25</v>
      </c>
      <c r="F130" s="21" t="str">
        <f>IF(E18="","",E18)</f>
        <v>Vyplň údaj</v>
      </c>
      <c r="I130" s="23" t="s">
        <v>28</v>
      </c>
      <c r="J130" s="26" t="str">
        <f>E24</f>
        <v xml:space="preserve"> </v>
      </c>
      <c r="L130" s="28"/>
    </row>
    <row r="131" spans="2:65" s="1" customFormat="1" ht="10.35" customHeight="1" x14ac:dyDescent="0.2">
      <c r="B131" s="28"/>
      <c r="L131" s="28"/>
    </row>
    <row r="132" spans="2:65" s="10" customFormat="1" ht="29.25" customHeight="1" x14ac:dyDescent="0.2">
      <c r="B132" s="114"/>
      <c r="C132" s="115" t="s">
        <v>134</v>
      </c>
      <c r="D132" s="116" t="s">
        <v>56</v>
      </c>
      <c r="E132" s="116" t="s">
        <v>52</v>
      </c>
      <c r="F132" s="116" t="s">
        <v>53</v>
      </c>
      <c r="G132" s="116" t="s">
        <v>135</v>
      </c>
      <c r="H132" s="116" t="s">
        <v>136</v>
      </c>
      <c r="I132" s="116" t="s">
        <v>137</v>
      </c>
      <c r="J132" s="117" t="s">
        <v>110</v>
      </c>
      <c r="K132" s="118" t="s">
        <v>138</v>
      </c>
      <c r="L132" s="114"/>
      <c r="M132" s="58" t="s">
        <v>1</v>
      </c>
      <c r="N132" s="59" t="s">
        <v>35</v>
      </c>
      <c r="O132" s="59" t="s">
        <v>139</v>
      </c>
      <c r="P132" s="59" t="s">
        <v>140</v>
      </c>
      <c r="Q132" s="59" t="s">
        <v>141</v>
      </c>
      <c r="R132" s="59" t="s">
        <v>142</v>
      </c>
      <c r="S132" s="59" t="s">
        <v>143</v>
      </c>
      <c r="T132" s="60" t="s">
        <v>144</v>
      </c>
    </row>
    <row r="133" spans="2:65" s="1" customFormat="1" ht="22.9" customHeight="1" x14ac:dyDescent="0.25">
      <c r="B133" s="28"/>
      <c r="C133" s="63" t="s">
        <v>111</v>
      </c>
      <c r="J133" s="119">
        <f>BK133</f>
        <v>0</v>
      </c>
      <c r="L133" s="28"/>
      <c r="M133" s="61"/>
      <c r="N133" s="52"/>
      <c r="O133" s="52"/>
      <c r="P133" s="120">
        <f>P134+P169+P250</f>
        <v>0</v>
      </c>
      <c r="Q133" s="52"/>
      <c r="R133" s="120">
        <f>R134+R169+R250</f>
        <v>0.77359230940000001</v>
      </c>
      <c r="S133" s="52"/>
      <c r="T133" s="121">
        <f>T134+T169+T250</f>
        <v>1.6177929000000002</v>
      </c>
      <c r="AT133" s="13" t="s">
        <v>70</v>
      </c>
      <c r="AU133" s="13" t="s">
        <v>112</v>
      </c>
      <c r="BK133" s="122">
        <f>BK134+BK169+BK250</f>
        <v>0</v>
      </c>
    </row>
    <row r="134" spans="2:65" s="11" customFormat="1" ht="25.9" customHeight="1" x14ac:dyDescent="0.2">
      <c r="B134" s="123"/>
      <c r="D134" s="124" t="s">
        <v>70</v>
      </c>
      <c r="E134" s="125" t="s">
        <v>145</v>
      </c>
      <c r="F134" s="125" t="s">
        <v>146</v>
      </c>
      <c r="I134" s="126"/>
      <c r="J134" s="127">
        <f>BK134</f>
        <v>0</v>
      </c>
      <c r="L134" s="123"/>
      <c r="M134" s="128"/>
      <c r="P134" s="129">
        <f>P135+P145+P165</f>
        <v>0</v>
      </c>
      <c r="R134" s="129">
        <f>R135+R145+R165</f>
        <v>0.36619214</v>
      </c>
      <c r="T134" s="130">
        <f>T135+T145+T165</f>
        <v>1.6029210000000003</v>
      </c>
      <c r="AR134" s="124" t="s">
        <v>79</v>
      </c>
      <c r="AT134" s="131" t="s">
        <v>70</v>
      </c>
      <c r="AU134" s="131" t="s">
        <v>71</v>
      </c>
      <c r="AY134" s="124" t="s">
        <v>147</v>
      </c>
      <c r="BK134" s="132">
        <f>BK135+BK145+BK165</f>
        <v>0</v>
      </c>
    </row>
    <row r="135" spans="2:65" s="11" customFormat="1" ht="22.9" customHeight="1" x14ac:dyDescent="0.2">
      <c r="B135" s="123"/>
      <c r="D135" s="124" t="s">
        <v>70</v>
      </c>
      <c r="E135" s="133" t="s">
        <v>157</v>
      </c>
      <c r="F135" s="133" t="s">
        <v>158</v>
      </c>
      <c r="I135" s="126"/>
      <c r="J135" s="134">
        <f>BK135</f>
        <v>0</v>
      </c>
      <c r="L135" s="123"/>
      <c r="M135" s="128"/>
      <c r="P135" s="129">
        <f>SUM(P136:P144)</f>
        <v>0</v>
      </c>
      <c r="R135" s="129">
        <f>SUM(R136:R144)</f>
        <v>0.20342722999999996</v>
      </c>
      <c r="T135" s="130">
        <f>SUM(T136:T144)</f>
        <v>0</v>
      </c>
      <c r="AR135" s="124" t="s">
        <v>79</v>
      </c>
      <c r="AT135" s="131" t="s">
        <v>70</v>
      </c>
      <c r="AU135" s="131" t="s">
        <v>79</v>
      </c>
      <c r="AY135" s="124" t="s">
        <v>147</v>
      </c>
      <c r="BK135" s="132">
        <f>SUM(BK136:BK144)</f>
        <v>0</v>
      </c>
    </row>
    <row r="136" spans="2:65" s="1" customFormat="1" ht="37.9" customHeight="1" x14ac:dyDescent="0.2">
      <c r="B136" s="135"/>
      <c r="C136" s="136" t="s">
        <v>79</v>
      </c>
      <c r="D136" s="136" t="s">
        <v>150</v>
      </c>
      <c r="E136" s="137" t="s">
        <v>159</v>
      </c>
      <c r="F136" s="138" t="s">
        <v>160</v>
      </c>
      <c r="G136" s="139" t="s">
        <v>153</v>
      </c>
      <c r="H136" s="140">
        <v>0.624</v>
      </c>
      <c r="I136" s="141"/>
      <c r="J136" s="142">
        <f t="shared" ref="J136:J144" si="0">ROUND(I136*H136,2)</f>
        <v>0</v>
      </c>
      <c r="K136" s="143"/>
      <c r="L136" s="28"/>
      <c r="M136" s="144" t="s">
        <v>1</v>
      </c>
      <c r="N136" s="145" t="s">
        <v>37</v>
      </c>
      <c r="P136" s="146">
        <f t="shared" ref="P136:P144" si="1">O136*H136</f>
        <v>0</v>
      </c>
      <c r="Q136" s="146">
        <v>1.4999999999999999E-4</v>
      </c>
      <c r="R136" s="146">
        <f t="shared" ref="R136:R144" si="2">Q136*H136</f>
        <v>9.3599999999999998E-5</v>
      </c>
      <c r="S136" s="146">
        <v>0</v>
      </c>
      <c r="T136" s="147">
        <f t="shared" ref="T136:T144" si="3">S136*H136</f>
        <v>0</v>
      </c>
      <c r="AR136" s="148" t="s">
        <v>154</v>
      </c>
      <c r="AT136" s="148" t="s">
        <v>150</v>
      </c>
      <c r="AU136" s="148" t="s">
        <v>155</v>
      </c>
      <c r="AY136" s="13" t="s">
        <v>147</v>
      </c>
      <c r="BE136" s="149">
        <f t="shared" ref="BE136:BE144" si="4">IF(N136="základná",J136,0)</f>
        <v>0</v>
      </c>
      <c r="BF136" s="149">
        <f t="shared" ref="BF136:BF144" si="5">IF(N136="znížená",J136,0)</f>
        <v>0</v>
      </c>
      <c r="BG136" s="149">
        <f t="shared" ref="BG136:BG144" si="6">IF(N136="zákl. prenesená",J136,0)</f>
        <v>0</v>
      </c>
      <c r="BH136" s="149">
        <f t="shared" ref="BH136:BH144" si="7">IF(N136="zníž. prenesená",J136,0)</f>
        <v>0</v>
      </c>
      <c r="BI136" s="149">
        <f t="shared" ref="BI136:BI144" si="8">IF(N136="nulová",J136,0)</f>
        <v>0</v>
      </c>
      <c r="BJ136" s="13" t="s">
        <v>155</v>
      </c>
      <c r="BK136" s="149">
        <f t="shared" ref="BK136:BK144" si="9">ROUND(I136*H136,2)</f>
        <v>0</v>
      </c>
      <c r="BL136" s="13" t="s">
        <v>154</v>
      </c>
      <c r="BM136" s="148" t="s">
        <v>1021</v>
      </c>
    </row>
    <row r="137" spans="2:65" s="1" customFormat="1" ht="24.2" customHeight="1" x14ac:dyDescent="0.2">
      <c r="B137" s="135"/>
      <c r="C137" s="136" t="s">
        <v>155</v>
      </c>
      <c r="D137" s="136" t="s">
        <v>150</v>
      </c>
      <c r="E137" s="137" t="s">
        <v>870</v>
      </c>
      <c r="F137" s="138" t="s">
        <v>871</v>
      </c>
      <c r="G137" s="139" t="s">
        <v>153</v>
      </c>
      <c r="H137" s="140">
        <v>0.624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37</v>
      </c>
      <c r="P137" s="146">
        <f t="shared" si="1"/>
        <v>0</v>
      </c>
      <c r="Q137" s="146">
        <v>1.375E-2</v>
      </c>
      <c r="R137" s="146">
        <f t="shared" si="2"/>
        <v>8.5800000000000008E-3</v>
      </c>
      <c r="S137" s="146">
        <v>0</v>
      </c>
      <c r="T137" s="147">
        <f t="shared" si="3"/>
        <v>0</v>
      </c>
      <c r="AR137" s="148" t="s">
        <v>154</v>
      </c>
      <c r="AT137" s="148" t="s">
        <v>150</v>
      </c>
      <c r="AU137" s="148" t="s">
        <v>155</v>
      </c>
      <c r="AY137" s="13" t="s">
        <v>147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155</v>
      </c>
      <c r="BK137" s="149">
        <f t="shared" si="9"/>
        <v>0</v>
      </c>
      <c r="BL137" s="13" t="s">
        <v>154</v>
      </c>
      <c r="BM137" s="148" t="s">
        <v>1022</v>
      </c>
    </row>
    <row r="138" spans="2:65" s="1" customFormat="1" ht="37.9" customHeight="1" x14ac:dyDescent="0.2">
      <c r="B138" s="135"/>
      <c r="C138" s="136" t="s">
        <v>148</v>
      </c>
      <c r="D138" s="136" t="s">
        <v>150</v>
      </c>
      <c r="E138" s="137" t="s">
        <v>165</v>
      </c>
      <c r="F138" s="138" t="s">
        <v>166</v>
      </c>
      <c r="G138" s="139" t="s">
        <v>153</v>
      </c>
      <c r="H138" s="140">
        <v>8.2349999999999994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37</v>
      </c>
      <c r="P138" s="146">
        <f t="shared" si="1"/>
        <v>0</v>
      </c>
      <c r="Q138" s="146">
        <v>1.4999999999999999E-4</v>
      </c>
      <c r="R138" s="146">
        <f t="shared" si="2"/>
        <v>1.2352499999999998E-3</v>
      </c>
      <c r="S138" s="146">
        <v>0</v>
      </c>
      <c r="T138" s="147">
        <f t="shared" si="3"/>
        <v>0</v>
      </c>
      <c r="AR138" s="148" t="s">
        <v>154</v>
      </c>
      <c r="AT138" s="148" t="s">
        <v>150</v>
      </c>
      <c r="AU138" s="148" t="s">
        <v>155</v>
      </c>
      <c r="AY138" s="13" t="s">
        <v>147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155</v>
      </c>
      <c r="BK138" s="149">
        <f t="shared" si="9"/>
        <v>0</v>
      </c>
      <c r="BL138" s="13" t="s">
        <v>154</v>
      </c>
      <c r="BM138" s="148" t="s">
        <v>1023</v>
      </c>
    </row>
    <row r="139" spans="2:65" s="1" customFormat="1" ht="24.2" customHeight="1" x14ac:dyDescent="0.2">
      <c r="B139" s="135"/>
      <c r="C139" s="136" t="s">
        <v>154</v>
      </c>
      <c r="D139" s="136" t="s">
        <v>150</v>
      </c>
      <c r="E139" s="137" t="s">
        <v>169</v>
      </c>
      <c r="F139" s="138" t="s">
        <v>170</v>
      </c>
      <c r="G139" s="139" t="s">
        <v>153</v>
      </c>
      <c r="H139" s="140">
        <v>8.2349999999999994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37</v>
      </c>
      <c r="P139" s="146">
        <f t="shared" si="1"/>
        <v>0</v>
      </c>
      <c r="Q139" s="146">
        <v>2.0000000000000001E-4</v>
      </c>
      <c r="R139" s="146">
        <f t="shared" si="2"/>
        <v>1.647E-3</v>
      </c>
      <c r="S139" s="146">
        <v>0</v>
      </c>
      <c r="T139" s="147">
        <f t="shared" si="3"/>
        <v>0</v>
      </c>
      <c r="AR139" s="148" t="s">
        <v>154</v>
      </c>
      <c r="AT139" s="148" t="s">
        <v>150</v>
      </c>
      <c r="AU139" s="148" t="s">
        <v>155</v>
      </c>
      <c r="AY139" s="13" t="s">
        <v>147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155</v>
      </c>
      <c r="BK139" s="149">
        <f t="shared" si="9"/>
        <v>0</v>
      </c>
      <c r="BL139" s="13" t="s">
        <v>154</v>
      </c>
      <c r="BM139" s="148" t="s">
        <v>1024</v>
      </c>
    </row>
    <row r="140" spans="2:65" s="1" customFormat="1" ht="24.2" customHeight="1" x14ac:dyDescent="0.2">
      <c r="B140" s="135"/>
      <c r="C140" s="136" t="s">
        <v>168</v>
      </c>
      <c r="D140" s="136" t="s">
        <v>150</v>
      </c>
      <c r="E140" s="137" t="s">
        <v>172</v>
      </c>
      <c r="F140" s="138" t="s">
        <v>173</v>
      </c>
      <c r="G140" s="139" t="s">
        <v>153</v>
      </c>
      <c r="H140" s="140">
        <v>2.4209999999999998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37</v>
      </c>
      <c r="P140" s="146">
        <f t="shared" si="1"/>
        <v>0</v>
      </c>
      <c r="Q140" s="146">
        <v>4.0000000000000002E-4</v>
      </c>
      <c r="R140" s="146">
        <f t="shared" si="2"/>
        <v>9.6840000000000001E-4</v>
      </c>
      <c r="S140" s="146">
        <v>0</v>
      </c>
      <c r="T140" s="147">
        <f t="shared" si="3"/>
        <v>0</v>
      </c>
      <c r="AR140" s="148" t="s">
        <v>154</v>
      </c>
      <c r="AT140" s="148" t="s">
        <v>150</v>
      </c>
      <c r="AU140" s="148" t="s">
        <v>155</v>
      </c>
      <c r="AY140" s="13" t="s">
        <v>147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155</v>
      </c>
      <c r="BK140" s="149">
        <f t="shared" si="9"/>
        <v>0</v>
      </c>
      <c r="BL140" s="13" t="s">
        <v>154</v>
      </c>
      <c r="BM140" s="148" t="s">
        <v>1025</v>
      </c>
    </row>
    <row r="141" spans="2:65" s="1" customFormat="1" ht="24.2" customHeight="1" x14ac:dyDescent="0.2">
      <c r="B141" s="135"/>
      <c r="C141" s="136" t="s">
        <v>157</v>
      </c>
      <c r="D141" s="136" t="s">
        <v>150</v>
      </c>
      <c r="E141" s="137" t="s">
        <v>176</v>
      </c>
      <c r="F141" s="138" t="s">
        <v>177</v>
      </c>
      <c r="G141" s="139" t="s">
        <v>153</v>
      </c>
      <c r="H141" s="140">
        <v>8.2349999999999994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37</v>
      </c>
      <c r="P141" s="146">
        <f t="shared" si="1"/>
        <v>0</v>
      </c>
      <c r="Q141" s="146">
        <v>1.575E-2</v>
      </c>
      <c r="R141" s="146">
        <f t="shared" si="2"/>
        <v>0.12970124999999999</v>
      </c>
      <c r="S141" s="146">
        <v>0</v>
      </c>
      <c r="T141" s="147">
        <f t="shared" si="3"/>
        <v>0</v>
      </c>
      <c r="AR141" s="148" t="s">
        <v>154</v>
      </c>
      <c r="AT141" s="148" t="s">
        <v>150</v>
      </c>
      <c r="AU141" s="148" t="s">
        <v>155</v>
      </c>
      <c r="AY141" s="13" t="s">
        <v>147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155</v>
      </c>
      <c r="BK141" s="149">
        <f t="shared" si="9"/>
        <v>0</v>
      </c>
      <c r="BL141" s="13" t="s">
        <v>154</v>
      </c>
      <c r="BM141" s="148" t="s">
        <v>1026</v>
      </c>
    </row>
    <row r="142" spans="2:65" s="1" customFormat="1" ht="24.2" customHeight="1" x14ac:dyDescent="0.2">
      <c r="B142" s="135"/>
      <c r="C142" s="136" t="s">
        <v>175</v>
      </c>
      <c r="D142" s="136" t="s">
        <v>150</v>
      </c>
      <c r="E142" s="137" t="s">
        <v>877</v>
      </c>
      <c r="F142" s="138" t="s">
        <v>878</v>
      </c>
      <c r="G142" s="139" t="s">
        <v>153</v>
      </c>
      <c r="H142" s="140">
        <v>2.4209999999999998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37</v>
      </c>
      <c r="P142" s="146">
        <f t="shared" si="1"/>
        <v>0</v>
      </c>
      <c r="Q142" s="146">
        <v>1.3129999999999999E-2</v>
      </c>
      <c r="R142" s="146">
        <f t="shared" si="2"/>
        <v>3.1787729999999993E-2</v>
      </c>
      <c r="S142" s="146">
        <v>0</v>
      </c>
      <c r="T142" s="147">
        <f t="shared" si="3"/>
        <v>0</v>
      </c>
      <c r="AR142" s="148" t="s">
        <v>154</v>
      </c>
      <c r="AT142" s="148" t="s">
        <v>150</v>
      </c>
      <c r="AU142" s="148" t="s">
        <v>155</v>
      </c>
      <c r="AY142" s="13" t="s">
        <v>147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155</v>
      </c>
      <c r="BK142" s="149">
        <f t="shared" si="9"/>
        <v>0</v>
      </c>
      <c r="BL142" s="13" t="s">
        <v>154</v>
      </c>
      <c r="BM142" s="148" t="s">
        <v>1027</v>
      </c>
    </row>
    <row r="143" spans="2:65" s="1" customFormat="1" ht="33" customHeight="1" x14ac:dyDescent="0.2">
      <c r="B143" s="135"/>
      <c r="C143" s="136" t="s">
        <v>179</v>
      </c>
      <c r="D143" s="136" t="s">
        <v>150</v>
      </c>
      <c r="E143" s="137" t="s">
        <v>184</v>
      </c>
      <c r="F143" s="138" t="s">
        <v>185</v>
      </c>
      <c r="G143" s="139" t="s">
        <v>186</v>
      </c>
      <c r="H143" s="140">
        <v>12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37</v>
      </c>
      <c r="P143" s="146">
        <f t="shared" si="1"/>
        <v>0</v>
      </c>
      <c r="Q143" s="146">
        <v>1.91E-3</v>
      </c>
      <c r="R143" s="146">
        <f t="shared" si="2"/>
        <v>2.2919999999999999E-2</v>
      </c>
      <c r="S143" s="146">
        <v>0</v>
      </c>
      <c r="T143" s="147">
        <f t="shared" si="3"/>
        <v>0</v>
      </c>
      <c r="AR143" s="148" t="s">
        <v>154</v>
      </c>
      <c r="AT143" s="148" t="s">
        <v>150</v>
      </c>
      <c r="AU143" s="148" t="s">
        <v>155</v>
      </c>
      <c r="AY143" s="13" t="s">
        <v>147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155</v>
      </c>
      <c r="BK143" s="149">
        <f t="shared" si="9"/>
        <v>0</v>
      </c>
      <c r="BL143" s="13" t="s">
        <v>154</v>
      </c>
      <c r="BM143" s="148" t="s">
        <v>1028</v>
      </c>
    </row>
    <row r="144" spans="2:65" s="1" customFormat="1" ht="24.2" customHeight="1" x14ac:dyDescent="0.2">
      <c r="B144" s="135"/>
      <c r="C144" s="136" t="s">
        <v>183</v>
      </c>
      <c r="D144" s="136" t="s">
        <v>150</v>
      </c>
      <c r="E144" s="137" t="s">
        <v>189</v>
      </c>
      <c r="F144" s="138" t="s">
        <v>190</v>
      </c>
      <c r="G144" s="139" t="s">
        <v>186</v>
      </c>
      <c r="H144" s="140">
        <v>3.4</v>
      </c>
      <c r="I144" s="141"/>
      <c r="J144" s="142">
        <f t="shared" si="0"/>
        <v>0</v>
      </c>
      <c r="K144" s="143"/>
      <c r="L144" s="28"/>
      <c r="M144" s="144" t="s">
        <v>1</v>
      </c>
      <c r="N144" s="145" t="s">
        <v>37</v>
      </c>
      <c r="P144" s="146">
        <f t="shared" si="1"/>
        <v>0</v>
      </c>
      <c r="Q144" s="146">
        <v>1.91E-3</v>
      </c>
      <c r="R144" s="146">
        <f t="shared" si="2"/>
        <v>6.4939999999999998E-3</v>
      </c>
      <c r="S144" s="146">
        <v>0</v>
      </c>
      <c r="T144" s="147">
        <f t="shared" si="3"/>
        <v>0</v>
      </c>
      <c r="AR144" s="148" t="s">
        <v>154</v>
      </c>
      <c r="AT144" s="148" t="s">
        <v>150</v>
      </c>
      <c r="AU144" s="148" t="s">
        <v>155</v>
      </c>
      <c r="AY144" s="13" t="s">
        <v>147</v>
      </c>
      <c r="BE144" s="149">
        <f t="shared" si="4"/>
        <v>0</v>
      </c>
      <c r="BF144" s="149">
        <f t="shared" si="5"/>
        <v>0</v>
      </c>
      <c r="BG144" s="149">
        <f t="shared" si="6"/>
        <v>0</v>
      </c>
      <c r="BH144" s="149">
        <f t="shared" si="7"/>
        <v>0</v>
      </c>
      <c r="BI144" s="149">
        <f t="shared" si="8"/>
        <v>0</v>
      </c>
      <c r="BJ144" s="13" t="s">
        <v>155</v>
      </c>
      <c r="BK144" s="149">
        <f t="shared" si="9"/>
        <v>0</v>
      </c>
      <c r="BL144" s="13" t="s">
        <v>154</v>
      </c>
      <c r="BM144" s="148" t="s">
        <v>1029</v>
      </c>
    </row>
    <row r="145" spans="2:65" s="11" customFormat="1" ht="22.9" customHeight="1" x14ac:dyDescent="0.2">
      <c r="B145" s="123"/>
      <c r="D145" s="124" t="s">
        <v>70</v>
      </c>
      <c r="E145" s="133" t="s">
        <v>183</v>
      </c>
      <c r="F145" s="133" t="s">
        <v>226</v>
      </c>
      <c r="I145" s="126"/>
      <c r="J145" s="134">
        <f>BK145</f>
        <v>0</v>
      </c>
      <c r="L145" s="123"/>
      <c r="M145" s="128"/>
      <c r="P145" s="129">
        <f>SUM(P146:P164)</f>
        <v>0</v>
      </c>
      <c r="R145" s="129">
        <f>SUM(R146:R164)</f>
        <v>0.16276491000000004</v>
      </c>
      <c r="T145" s="130">
        <f>SUM(T146:T164)</f>
        <v>1.6029210000000003</v>
      </c>
      <c r="AR145" s="124" t="s">
        <v>79</v>
      </c>
      <c r="AT145" s="131" t="s">
        <v>70</v>
      </c>
      <c r="AU145" s="131" t="s">
        <v>79</v>
      </c>
      <c r="AY145" s="124" t="s">
        <v>147</v>
      </c>
      <c r="BK145" s="132">
        <f>SUM(BK146:BK164)</f>
        <v>0</v>
      </c>
    </row>
    <row r="146" spans="2:65" s="1" customFormat="1" ht="24.2" customHeight="1" x14ac:dyDescent="0.2">
      <c r="B146" s="135"/>
      <c r="C146" s="136" t="s">
        <v>188</v>
      </c>
      <c r="D146" s="136" t="s">
        <v>150</v>
      </c>
      <c r="E146" s="137" t="s">
        <v>228</v>
      </c>
      <c r="F146" s="138" t="s">
        <v>229</v>
      </c>
      <c r="G146" s="139" t="s">
        <v>230</v>
      </c>
      <c r="H146" s="140">
        <v>2.0790000000000002</v>
      </c>
      <c r="I146" s="141"/>
      <c r="J146" s="142">
        <f t="shared" ref="J146:J164" si="10">ROUND(I146*H146,2)</f>
        <v>0</v>
      </c>
      <c r="K146" s="143"/>
      <c r="L146" s="28"/>
      <c r="M146" s="144" t="s">
        <v>1</v>
      </c>
      <c r="N146" s="145" t="s">
        <v>37</v>
      </c>
      <c r="P146" s="146">
        <f t="shared" ref="P146:P164" si="11">O146*H146</f>
        <v>0</v>
      </c>
      <c r="Q146" s="146">
        <v>2.8680000000000001E-2</v>
      </c>
      <c r="R146" s="146">
        <f t="shared" ref="R146:R164" si="12">Q146*H146</f>
        <v>5.9625720000000007E-2</v>
      </c>
      <c r="S146" s="146">
        <v>0</v>
      </c>
      <c r="T146" s="147">
        <f t="shared" ref="T146:T164" si="13">S146*H146</f>
        <v>0</v>
      </c>
      <c r="AR146" s="148" t="s">
        <v>154</v>
      </c>
      <c r="AT146" s="148" t="s">
        <v>150</v>
      </c>
      <c r="AU146" s="148" t="s">
        <v>155</v>
      </c>
      <c r="AY146" s="13" t="s">
        <v>147</v>
      </c>
      <c r="BE146" s="149">
        <f t="shared" ref="BE146:BE164" si="14">IF(N146="základná",J146,0)</f>
        <v>0</v>
      </c>
      <c r="BF146" s="149">
        <f t="shared" ref="BF146:BF164" si="15">IF(N146="znížená",J146,0)</f>
        <v>0</v>
      </c>
      <c r="BG146" s="149">
        <f t="shared" ref="BG146:BG164" si="16">IF(N146="zákl. prenesená",J146,0)</f>
        <v>0</v>
      </c>
      <c r="BH146" s="149">
        <f t="shared" ref="BH146:BH164" si="17">IF(N146="zníž. prenesená",J146,0)</f>
        <v>0</v>
      </c>
      <c r="BI146" s="149">
        <f t="shared" ref="BI146:BI164" si="18">IF(N146="nulová",J146,0)</f>
        <v>0</v>
      </c>
      <c r="BJ146" s="13" t="s">
        <v>155</v>
      </c>
      <c r="BK146" s="149">
        <f t="shared" ref="BK146:BK164" si="19">ROUND(I146*H146,2)</f>
        <v>0</v>
      </c>
      <c r="BL146" s="13" t="s">
        <v>154</v>
      </c>
      <c r="BM146" s="148" t="s">
        <v>1030</v>
      </c>
    </row>
    <row r="147" spans="2:65" s="1" customFormat="1" ht="37.9" customHeight="1" x14ac:dyDescent="0.2">
      <c r="B147" s="135"/>
      <c r="C147" s="136" t="s">
        <v>192</v>
      </c>
      <c r="D147" s="136" t="s">
        <v>150</v>
      </c>
      <c r="E147" s="137" t="s">
        <v>233</v>
      </c>
      <c r="F147" s="138" t="s">
        <v>234</v>
      </c>
      <c r="G147" s="139" t="s">
        <v>230</v>
      </c>
      <c r="H147" s="140">
        <v>2.0790000000000002</v>
      </c>
      <c r="I147" s="141"/>
      <c r="J147" s="142">
        <f t="shared" si="10"/>
        <v>0</v>
      </c>
      <c r="K147" s="143"/>
      <c r="L147" s="28"/>
      <c r="M147" s="144" t="s">
        <v>1</v>
      </c>
      <c r="N147" s="145" t="s">
        <v>37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154</v>
      </c>
      <c r="AT147" s="148" t="s">
        <v>150</v>
      </c>
      <c r="AU147" s="148" t="s">
        <v>155</v>
      </c>
      <c r="AY147" s="13" t="s">
        <v>147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155</v>
      </c>
      <c r="BK147" s="149">
        <f t="shared" si="19"/>
        <v>0</v>
      </c>
      <c r="BL147" s="13" t="s">
        <v>154</v>
      </c>
      <c r="BM147" s="148" t="s">
        <v>1031</v>
      </c>
    </row>
    <row r="148" spans="2:65" s="1" customFormat="1" ht="24.2" customHeight="1" x14ac:dyDescent="0.2">
      <c r="B148" s="135"/>
      <c r="C148" s="136" t="s">
        <v>196</v>
      </c>
      <c r="D148" s="136" t="s">
        <v>150</v>
      </c>
      <c r="E148" s="137" t="s">
        <v>237</v>
      </c>
      <c r="F148" s="138" t="s">
        <v>238</v>
      </c>
      <c r="G148" s="139" t="s">
        <v>230</v>
      </c>
      <c r="H148" s="140">
        <v>2.0790000000000002</v>
      </c>
      <c r="I148" s="141"/>
      <c r="J148" s="142">
        <f t="shared" si="10"/>
        <v>0</v>
      </c>
      <c r="K148" s="143"/>
      <c r="L148" s="28"/>
      <c r="M148" s="144" t="s">
        <v>1</v>
      </c>
      <c r="N148" s="145" t="s">
        <v>37</v>
      </c>
      <c r="P148" s="146">
        <f t="shared" si="11"/>
        <v>0</v>
      </c>
      <c r="Q148" s="146">
        <v>2.3900000000000001E-2</v>
      </c>
      <c r="R148" s="146">
        <f t="shared" si="12"/>
        <v>4.9688100000000006E-2</v>
      </c>
      <c r="S148" s="146">
        <v>0</v>
      </c>
      <c r="T148" s="147">
        <f t="shared" si="13"/>
        <v>0</v>
      </c>
      <c r="AR148" s="148" t="s">
        <v>154</v>
      </c>
      <c r="AT148" s="148" t="s">
        <v>150</v>
      </c>
      <c r="AU148" s="148" t="s">
        <v>155</v>
      </c>
      <c r="AY148" s="13" t="s">
        <v>147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155</v>
      </c>
      <c r="BK148" s="149">
        <f t="shared" si="19"/>
        <v>0</v>
      </c>
      <c r="BL148" s="13" t="s">
        <v>154</v>
      </c>
      <c r="BM148" s="148" t="s">
        <v>1032</v>
      </c>
    </row>
    <row r="149" spans="2:65" s="1" customFormat="1" ht="21.75" customHeight="1" x14ac:dyDescent="0.2">
      <c r="B149" s="135"/>
      <c r="C149" s="136" t="s">
        <v>201</v>
      </c>
      <c r="D149" s="136" t="s">
        <v>150</v>
      </c>
      <c r="E149" s="137" t="s">
        <v>241</v>
      </c>
      <c r="F149" s="138" t="s">
        <v>242</v>
      </c>
      <c r="G149" s="139" t="s">
        <v>153</v>
      </c>
      <c r="H149" s="140">
        <v>2.0790000000000002</v>
      </c>
      <c r="I149" s="141"/>
      <c r="J149" s="142">
        <f t="shared" si="10"/>
        <v>0</v>
      </c>
      <c r="K149" s="143"/>
      <c r="L149" s="28"/>
      <c r="M149" s="144" t="s">
        <v>1</v>
      </c>
      <c r="N149" s="145" t="s">
        <v>37</v>
      </c>
      <c r="P149" s="146">
        <f t="shared" si="11"/>
        <v>0</v>
      </c>
      <c r="Q149" s="146">
        <v>1.2855E-2</v>
      </c>
      <c r="R149" s="146">
        <f t="shared" si="12"/>
        <v>2.6725545000000003E-2</v>
      </c>
      <c r="S149" s="146">
        <v>0</v>
      </c>
      <c r="T149" s="147">
        <f t="shared" si="13"/>
        <v>0</v>
      </c>
      <c r="AR149" s="148" t="s">
        <v>154</v>
      </c>
      <c r="AT149" s="148" t="s">
        <v>150</v>
      </c>
      <c r="AU149" s="148" t="s">
        <v>155</v>
      </c>
      <c r="AY149" s="13" t="s">
        <v>147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155</v>
      </c>
      <c r="BK149" s="149">
        <f t="shared" si="19"/>
        <v>0</v>
      </c>
      <c r="BL149" s="13" t="s">
        <v>154</v>
      </c>
      <c r="BM149" s="148" t="s">
        <v>1033</v>
      </c>
    </row>
    <row r="150" spans="2:65" s="1" customFormat="1" ht="33" customHeight="1" x14ac:dyDescent="0.2">
      <c r="B150" s="135"/>
      <c r="C150" s="136" t="s">
        <v>205</v>
      </c>
      <c r="D150" s="136" t="s">
        <v>150</v>
      </c>
      <c r="E150" s="137" t="s">
        <v>244</v>
      </c>
      <c r="F150" s="138" t="s">
        <v>245</v>
      </c>
      <c r="G150" s="139" t="s">
        <v>153</v>
      </c>
      <c r="H150" s="140">
        <v>2.0790000000000002</v>
      </c>
      <c r="I150" s="141"/>
      <c r="J150" s="142">
        <f t="shared" si="10"/>
        <v>0</v>
      </c>
      <c r="K150" s="143"/>
      <c r="L150" s="28"/>
      <c r="M150" s="144" t="s">
        <v>1</v>
      </c>
      <c r="N150" s="145" t="s">
        <v>37</v>
      </c>
      <c r="P150" s="146">
        <f t="shared" si="11"/>
        <v>0</v>
      </c>
      <c r="Q150" s="146">
        <v>0</v>
      </c>
      <c r="R150" s="146">
        <f t="shared" si="12"/>
        <v>0</v>
      </c>
      <c r="S150" s="146">
        <v>0</v>
      </c>
      <c r="T150" s="147">
        <f t="shared" si="13"/>
        <v>0</v>
      </c>
      <c r="AR150" s="148" t="s">
        <v>154</v>
      </c>
      <c r="AT150" s="148" t="s">
        <v>150</v>
      </c>
      <c r="AU150" s="148" t="s">
        <v>155</v>
      </c>
      <c r="AY150" s="13" t="s">
        <v>147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3" t="s">
        <v>155</v>
      </c>
      <c r="BK150" s="149">
        <f t="shared" si="19"/>
        <v>0</v>
      </c>
      <c r="BL150" s="13" t="s">
        <v>154</v>
      </c>
      <c r="BM150" s="148" t="s">
        <v>1034</v>
      </c>
    </row>
    <row r="151" spans="2:65" s="1" customFormat="1" ht="24.2" customHeight="1" x14ac:dyDescent="0.2">
      <c r="B151" s="135"/>
      <c r="C151" s="136" t="s">
        <v>209</v>
      </c>
      <c r="D151" s="136" t="s">
        <v>150</v>
      </c>
      <c r="E151" s="137" t="s">
        <v>248</v>
      </c>
      <c r="F151" s="138" t="s">
        <v>249</v>
      </c>
      <c r="G151" s="139" t="s">
        <v>153</v>
      </c>
      <c r="H151" s="140">
        <v>2.0790000000000002</v>
      </c>
      <c r="I151" s="141"/>
      <c r="J151" s="142">
        <f t="shared" si="10"/>
        <v>0</v>
      </c>
      <c r="K151" s="143"/>
      <c r="L151" s="28"/>
      <c r="M151" s="144" t="s">
        <v>1</v>
      </c>
      <c r="N151" s="145" t="s">
        <v>37</v>
      </c>
      <c r="P151" s="146">
        <f t="shared" si="11"/>
        <v>0</v>
      </c>
      <c r="Q151" s="146">
        <v>1.2855E-2</v>
      </c>
      <c r="R151" s="146">
        <f t="shared" si="12"/>
        <v>2.6725545000000003E-2</v>
      </c>
      <c r="S151" s="146">
        <v>0</v>
      </c>
      <c r="T151" s="147">
        <f t="shared" si="13"/>
        <v>0</v>
      </c>
      <c r="AR151" s="148" t="s">
        <v>154</v>
      </c>
      <c r="AT151" s="148" t="s">
        <v>150</v>
      </c>
      <c r="AU151" s="148" t="s">
        <v>155</v>
      </c>
      <c r="AY151" s="13" t="s">
        <v>147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155</v>
      </c>
      <c r="BK151" s="149">
        <f t="shared" si="19"/>
        <v>0</v>
      </c>
      <c r="BL151" s="13" t="s">
        <v>154</v>
      </c>
      <c r="BM151" s="148" t="s">
        <v>1035</v>
      </c>
    </row>
    <row r="152" spans="2:65" s="1" customFormat="1" ht="55.5" customHeight="1" x14ac:dyDescent="0.2">
      <c r="B152" s="135"/>
      <c r="C152" s="136" t="s">
        <v>213</v>
      </c>
      <c r="D152" s="136" t="s">
        <v>150</v>
      </c>
      <c r="E152" s="137" t="s">
        <v>256</v>
      </c>
      <c r="F152" s="138" t="s">
        <v>257</v>
      </c>
      <c r="G152" s="139" t="s">
        <v>153</v>
      </c>
      <c r="H152" s="140">
        <v>1.478</v>
      </c>
      <c r="I152" s="141"/>
      <c r="J152" s="142">
        <f t="shared" si="10"/>
        <v>0</v>
      </c>
      <c r="K152" s="143"/>
      <c r="L152" s="28"/>
      <c r="M152" s="144" t="s">
        <v>1</v>
      </c>
      <c r="N152" s="145" t="s">
        <v>37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0.26100000000000001</v>
      </c>
      <c r="T152" s="147">
        <f t="shared" si="13"/>
        <v>0.38575799999999999</v>
      </c>
      <c r="AR152" s="148" t="s">
        <v>154</v>
      </c>
      <c r="AT152" s="148" t="s">
        <v>150</v>
      </c>
      <c r="AU152" s="148" t="s">
        <v>155</v>
      </c>
      <c r="AY152" s="13" t="s">
        <v>147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155</v>
      </c>
      <c r="BK152" s="149">
        <f t="shared" si="19"/>
        <v>0</v>
      </c>
      <c r="BL152" s="13" t="s">
        <v>154</v>
      </c>
      <c r="BM152" s="148" t="s">
        <v>1036</v>
      </c>
    </row>
    <row r="153" spans="2:65" s="1" customFormat="1" ht="37.9" customHeight="1" x14ac:dyDescent="0.2">
      <c r="B153" s="135"/>
      <c r="C153" s="136" t="s">
        <v>218</v>
      </c>
      <c r="D153" s="136" t="s">
        <v>150</v>
      </c>
      <c r="E153" s="137" t="s">
        <v>264</v>
      </c>
      <c r="F153" s="138" t="s">
        <v>265</v>
      </c>
      <c r="G153" s="139" t="s">
        <v>153</v>
      </c>
      <c r="H153" s="140">
        <v>2.0790000000000002</v>
      </c>
      <c r="I153" s="141"/>
      <c r="J153" s="142">
        <f t="shared" si="10"/>
        <v>0</v>
      </c>
      <c r="K153" s="143"/>
      <c r="L153" s="28"/>
      <c r="M153" s="144" t="s">
        <v>1</v>
      </c>
      <c r="N153" s="145" t="s">
        <v>37</v>
      </c>
      <c r="P153" s="146">
        <f t="shared" si="11"/>
        <v>0</v>
      </c>
      <c r="Q153" s="146">
        <v>0</v>
      </c>
      <c r="R153" s="146">
        <f t="shared" si="12"/>
        <v>0</v>
      </c>
      <c r="S153" s="146">
        <v>6.5000000000000002E-2</v>
      </c>
      <c r="T153" s="147">
        <f t="shared" si="13"/>
        <v>0.13513500000000001</v>
      </c>
      <c r="AR153" s="148" t="s">
        <v>154</v>
      </c>
      <c r="AT153" s="148" t="s">
        <v>150</v>
      </c>
      <c r="AU153" s="148" t="s">
        <v>155</v>
      </c>
      <c r="AY153" s="13" t="s">
        <v>147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13" t="s">
        <v>155</v>
      </c>
      <c r="BK153" s="149">
        <f t="shared" si="19"/>
        <v>0</v>
      </c>
      <c r="BL153" s="13" t="s">
        <v>154</v>
      </c>
      <c r="BM153" s="148" t="s">
        <v>1037</v>
      </c>
    </row>
    <row r="154" spans="2:65" s="1" customFormat="1" ht="24.2" customHeight="1" x14ac:dyDescent="0.2">
      <c r="B154" s="135"/>
      <c r="C154" s="136" t="s">
        <v>222</v>
      </c>
      <c r="D154" s="136" t="s">
        <v>150</v>
      </c>
      <c r="E154" s="137" t="s">
        <v>272</v>
      </c>
      <c r="F154" s="138" t="s">
        <v>273</v>
      </c>
      <c r="G154" s="139" t="s">
        <v>274</v>
      </c>
      <c r="H154" s="140">
        <v>1</v>
      </c>
      <c r="I154" s="141"/>
      <c r="J154" s="142">
        <f t="shared" si="10"/>
        <v>0</v>
      </c>
      <c r="K154" s="143"/>
      <c r="L154" s="28"/>
      <c r="M154" s="144" t="s">
        <v>1</v>
      </c>
      <c r="N154" s="145" t="s">
        <v>37</v>
      </c>
      <c r="P154" s="146">
        <f t="shared" si="11"/>
        <v>0</v>
      </c>
      <c r="Q154" s="146">
        <v>0</v>
      </c>
      <c r="R154" s="146">
        <f t="shared" si="12"/>
        <v>0</v>
      </c>
      <c r="S154" s="146">
        <v>2.4E-2</v>
      </c>
      <c r="T154" s="147">
        <f t="shared" si="13"/>
        <v>2.4E-2</v>
      </c>
      <c r="AR154" s="148" t="s">
        <v>154</v>
      </c>
      <c r="AT154" s="148" t="s">
        <v>150</v>
      </c>
      <c r="AU154" s="148" t="s">
        <v>155</v>
      </c>
      <c r="AY154" s="13" t="s">
        <v>147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3" t="s">
        <v>155</v>
      </c>
      <c r="BK154" s="149">
        <f t="shared" si="19"/>
        <v>0</v>
      </c>
      <c r="BL154" s="13" t="s">
        <v>154</v>
      </c>
      <c r="BM154" s="148" t="s">
        <v>1038</v>
      </c>
    </row>
    <row r="155" spans="2:65" s="1" customFormat="1" ht="24.2" customHeight="1" x14ac:dyDescent="0.2">
      <c r="B155" s="135"/>
      <c r="C155" s="136" t="s">
        <v>227</v>
      </c>
      <c r="D155" s="136" t="s">
        <v>150</v>
      </c>
      <c r="E155" s="137" t="s">
        <v>277</v>
      </c>
      <c r="F155" s="138" t="s">
        <v>278</v>
      </c>
      <c r="G155" s="139" t="s">
        <v>274</v>
      </c>
      <c r="H155" s="140">
        <v>2</v>
      </c>
      <c r="I155" s="141"/>
      <c r="J155" s="142">
        <f t="shared" si="10"/>
        <v>0</v>
      </c>
      <c r="K155" s="143"/>
      <c r="L155" s="28"/>
      <c r="M155" s="144" t="s">
        <v>1</v>
      </c>
      <c r="N155" s="145" t="s">
        <v>37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0.04</v>
      </c>
      <c r="T155" s="147">
        <f t="shared" si="13"/>
        <v>0.08</v>
      </c>
      <c r="AR155" s="148" t="s">
        <v>154</v>
      </c>
      <c r="AT155" s="148" t="s">
        <v>150</v>
      </c>
      <c r="AU155" s="148" t="s">
        <v>155</v>
      </c>
      <c r="AY155" s="13" t="s">
        <v>147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155</v>
      </c>
      <c r="BK155" s="149">
        <f t="shared" si="19"/>
        <v>0</v>
      </c>
      <c r="BL155" s="13" t="s">
        <v>154</v>
      </c>
      <c r="BM155" s="148" t="s">
        <v>1039</v>
      </c>
    </row>
    <row r="156" spans="2:65" s="1" customFormat="1" ht="37.9" customHeight="1" x14ac:dyDescent="0.2">
      <c r="B156" s="135"/>
      <c r="C156" s="136" t="s">
        <v>232</v>
      </c>
      <c r="D156" s="136" t="s">
        <v>150</v>
      </c>
      <c r="E156" s="137" t="s">
        <v>281</v>
      </c>
      <c r="F156" s="138" t="s">
        <v>282</v>
      </c>
      <c r="G156" s="139" t="s">
        <v>186</v>
      </c>
      <c r="H156" s="140">
        <v>2</v>
      </c>
      <c r="I156" s="141"/>
      <c r="J156" s="142">
        <f t="shared" si="10"/>
        <v>0</v>
      </c>
      <c r="K156" s="143"/>
      <c r="L156" s="28"/>
      <c r="M156" s="144" t="s">
        <v>1</v>
      </c>
      <c r="N156" s="145" t="s">
        <v>37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8.9999999999999993E-3</v>
      </c>
      <c r="T156" s="147">
        <f t="shared" si="13"/>
        <v>1.7999999999999999E-2</v>
      </c>
      <c r="AR156" s="148" t="s">
        <v>154</v>
      </c>
      <c r="AT156" s="148" t="s">
        <v>150</v>
      </c>
      <c r="AU156" s="148" t="s">
        <v>155</v>
      </c>
      <c r="AY156" s="13" t="s">
        <v>147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155</v>
      </c>
      <c r="BK156" s="149">
        <f t="shared" si="19"/>
        <v>0</v>
      </c>
      <c r="BL156" s="13" t="s">
        <v>154</v>
      </c>
      <c r="BM156" s="148" t="s">
        <v>1040</v>
      </c>
    </row>
    <row r="157" spans="2:65" s="1" customFormat="1" ht="33" customHeight="1" x14ac:dyDescent="0.2">
      <c r="B157" s="135"/>
      <c r="C157" s="136" t="s">
        <v>236</v>
      </c>
      <c r="D157" s="136" t="s">
        <v>150</v>
      </c>
      <c r="E157" s="137" t="s">
        <v>305</v>
      </c>
      <c r="F157" s="138" t="s">
        <v>306</v>
      </c>
      <c r="G157" s="139" t="s">
        <v>153</v>
      </c>
      <c r="H157" s="140">
        <v>2.0790000000000002</v>
      </c>
      <c r="I157" s="141"/>
      <c r="J157" s="142">
        <f t="shared" si="10"/>
        <v>0</v>
      </c>
      <c r="K157" s="143"/>
      <c r="L157" s="28"/>
      <c r="M157" s="144" t="s">
        <v>1</v>
      </c>
      <c r="N157" s="145" t="s">
        <v>37</v>
      </c>
      <c r="P157" s="146">
        <f t="shared" si="11"/>
        <v>0</v>
      </c>
      <c r="Q157" s="146">
        <v>0</v>
      </c>
      <c r="R157" s="146">
        <f t="shared" si="12"/>
        <v>0</v>
      </c>
      <c r="S157" s="146">
        <v>2E-3</v>
      </c>
      <c r="T157" s="147">
        <f t="shared" si="13"/>
        <v>4.1580000000000002E-3</v>
      </c>
      <c r="AR157" s="148" t="s">
        <v>154</v>
      </c>
      <c r="AT157" s="148" t="s">
        <v>150</v>
      </c>
      <c r="AU157" s="148" t="s">
        <v>155</v>
      </c>
      <c r="AY157" s="13" t="s">
        <v>147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155</v>
      </c>
      <c r="BK157" s="149">
        <f t="shared" si="19"/>
        <v>0</v>
      </c>
      <c r="BL157" s="13" t="s">
        <v>154</v>
      </c>
      <c r="BM157" s="148" t="s">
        <v>1041</v>
      </c>
    </row>
    <row r="158" spans="2:65" s="1" customFormat="1" ht="33" customHeight="1" x14ac:dyDescent="0.2">
      <c r="B158" s="135"/>
      <c r="C158" s="136" t="s">
        <v>240</v>
      </c>
      <c r="D158" s="136" t="s">
        <v>150</v>
      </c>
      <c r="E158" s="137" t="s">
        <v>893</v>
      </c>
      <c r="F158" s="138" t="s">
        <v>894</v>
      </c>
      <c r="G158" s="139" t="s">
        <v>153</v>
      </c>
      <c r="H158" s="140">
        <v>8.0709999999999997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37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0.01</v>
      </c>
      <c r="T158" s="147">
        <f t="shared" si="13"/>
        <v>8.0710000000000004E-2</v>
      </c>
      <c r="AR158" s="148" t="s">
        <v>154</v>
      </c>
      <c r="AT158" s="148" t="s">
        <v>150</v>
      </c>
      <c r="AU158" s="148" t="s">
        <v>155</v>
      </c>
      <c r="AY158" s="13" t="s">
        <v>147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155</v>
      </c>
      <c r="BK158" s="149">
        <f t="shared" si="19"/>
        <v>0</v>
      </c>
      <c r="BL158" s="13" t="s">
        <v>154</v>
      </c>
      <c r="BM158" s="148" t="s">
        <v>1042</v>
      </c>
    </row>
    <row r="159" spans="2:65" s="1" customFormat="1" ht="33" customHeight="1" x14ac:dyDescent="0.2">
      <c r="B159" s="135"/>
      <c r="C159" s="136" t="s">
        <v>7</v>
      </c>
      <c r="D159" s="136" t="s">
        <v>150</v>
      </c>
      <c r="E159" s="137" t="s">
        <v>309</v>
      </c>
      <c r="F159" s="138" t="s">
        <v>310</v>
      </c>
      <c r="G159" s="139" t="s">
        <v>153</v>
      </c>
      <c r="H159" s="140">
        <v>8.16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37</v>
      </c>
      <c r="P159" s="146">
        <f t="shared" si="11"/>
        <v>0</v>
      </c>
      <c r="Q159" s="146">
        <v>0</v>
      </c>
      <c r="R159" s="146">
        <f t="shared" si="12"/>
        <v>0</v>
      </c>
      <c r="S159" s="146">
        <v>4.5999999999999999E-2</v>
      </c>
      <c r="T159" s="147">
        <f t="shared" si="13"/>
        <v>0.37536000000000003</v>
      </c>
      <c r="AR159" s="148" t="s">
        <v>154</v>
      </c>
      <c r="AT159" s="148" t="s">
        <v>150</v>
      </c>
      <c r="AU159" s="148" t="s">
        <v>155</v>
      </c>
      <c r="AY159" s="13" t="s">
        <v>147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155</v>
      </c>
      <c r="BK159" s="149">
        <f t="shared" si="19"/>
        <v>0</v>
      </c>
      <c r="BL159" s="13" t="s">
        <v>154</v>
      </c>
      <c r="BM159" s="148" t="s">
        <v>1043</v>
      </c>
    </row>
    <row r="160" spans="2:65" s="1" customFormat="1" ht="37.9" customHeight="1" x14ac:dyDescent="0.2">
      <c r="B160" s="135"/>
      <c r="C160" s="136" t="s">
        <v>247</v>
      </c>
      <c r="D160" s="136" t="s">
        <v>150</v>
      </c>
      <c r="E160" s="137" t="s">
        <v>313</v>
      </c>
      <c r="F160" s="138" t="s">
        <v>314</v>
      </c>
      <c r="G160" s="139" t="s">
        <v>153</v>
      </c>
      <c r="H160" s="140">
        <v>7.35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37</v>
      </c>
      <c r="P160" s="146">
        <f t="shared" si="11"/>
        <v>0</v>
      </c>
      <c r="Q160" s="146">
        <v>0</v>
      </c>
      <c r="R160" s="146">
        <f t="shared" si="12"/>
        <v>0</v>
      </c>
      <c r="S160" s="146">
        <v>6.8000000000000005E-2</v>
      </c>
      <c r="T160" s="147">
        <f t="shared" si="13"/>
        <v>0.49980000000000002</v>
      </c>
      <c r="AR160" s="148" t="s">
        <v>154</v>
      </c>
      <c r="AT160" s="148" t="s">
        <v>150</v>
      </c>
      <c r="AU160" s="148" t="s">
        <v>155</v>
      </c>
      <c r="AY160" s="13" t="s">
        <v>147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155</v>
      </c>
      <c r="BK160" s="149">
        <f t="shared" si="19"/>
        <v>0</v>
      </c>
      <c r="BL160" s="13" t="s">
        <v>154</v>
      </c>
      <c r="BM160" s="148" t="s">
        <v>1044</v>
      </c>
    </row>
    <row r="161" spans="2:65" s="1" customFormat="1" ht="21.75" customHeight="1" x14ac:dyDescent="0.2">
      <c r="B161" s="135"/>
      <c r="C161" s="136" t="s">
        <v>251</v>
      </c>
      <c r="D161" s="136" t="s">
        <v>150</v>
      </c>
      <c r="E161" s="137" t="s">
        <v>317</v>
      </c>
      <c r="F161" s="138" t="s">
        <v>318</v>
      </c>
      <c r="G161" s="139" t="s">
        <v>319</v>
      </c>
      <c r="H161" s="140">
        <v>1.62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37</v>
      </c>
      <c r="P161" s="146">
        <f t="shared" si="11"/>
        <v>0</v>
      </c>
      <c r="Q161" s="146">
        <v>0</v>
      </c>
      <c r="R161" s="146">
        <f t="shared" si="12"/>
        <v>0</v>
      </c>
      <c r="S161" s="146">
        <v>0</v>
      </c>
      <c r="T161" s="147">
        <f t="shared" si="13"/>
        <v>0</v>
      </c>
      <c r="AR161" s="148" t="s">
        <v>154</v>
      </c>
      <c r="AT161" s="148" t="s">
        <v>150</v>
      </c>
      <c r="AU161" s="148" t="s">
        <v>155</v>
      </c>
      <c r="AY161" s="13" t="s">
        <v>147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155</v>
      </c>
      <c r="BK161" s="149">
        <f t="shared" si="19"/>
        <v>0</v>
      </c>
      <c r="BL161" s="13" t="s">
        <v>154</v>
      </c>
      <c r="BM161" s="148" t="s">
        <v>1045</v>
      </c>
    </row>
    <row r="162" spans="2:65" s="1" customFormat="1" ht="24.2" customHeight="1" x14ac:dyDescent="0.2">
      <c r="B162" s="135"/>
      <c r="C162" s="136" t="s">
        <v>255</v>
      </c>
      <c r="D162" s="136" t="s">
        <v>150</v>
      </c>
      <c r="E162" s="137" t="s">
        <v>322</v>
      </c>
      <c r="F162" s="138" t="s">
        <v>323</v>
      </c>
      <c r="G162" s="139" t="s">
        <v>319</v>
      </c>
      <c r="H162" s="140">
        <v>1.62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37</v>
      </c>
      <c r="P162" s="146">
        <f t="shared" si="11"/>
        <v>0</v>
      </c>
      <c r="Q162" s="146">
        <v>0</v>
      </c>
      <c r="R162" s="146">
        <f t="shared" si="12"/>
        <v>0</v>
      </c>
      <c r="S162" s="146">
        <v>0</v>
      </c>
      <c r="T162" s="147">
        <f t="shared" si="13"/>
        <v>0</v>
      </c>
      <c r="AR162" s="148" t="s">
        <v>154</v>
      </c>
      <c r="AT162" s="148" t="s">
        <v>150</v>
      </c>
      <c r="AU162" s="148" t="s">
        <v>155</v>
      </c>
      <c r="AY162" s="13" t="s">
        <v>147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155</v>
      </c>
      <c r="BK162" s="149">
        <f t="shared" si="19"/>
        <v>0</v>
      </c>
      <c r="BL162" s="13" t="s">
        <v>154</v>
      </c>
      <c r="BM162" s="148" t="s">
        <v>1046</v>
      </c>
    </row>
    <row r="163" spans="2:65" s="1" customFormat="1" ht="24.2" customHeight="1" x14ac:dyDescent="0.2">
      <c r="B163" s="135"/>
      <c r="C163" s="136" t="s">
        <v>259</v>
      </c>
      <c r="D163" s="136" t="s">
        <v>150</v>
      </c>
      <c r="E163" s="137" t="s">
        <v>326</v>
      </c>
      <c r="F163" s="138" t="s">
        <v>327</v>
      </c>
      <c r="G163" s="139" t="s">
        <v>319</v>
      </c>
      <c r="H163" s="140">
        <v>3.24</v>
      </c>
      <c r="I163" s="141"/>
      <c r="J163" s="142">
        <f t="shared" si="10"/>
        <v>0</v>
      </c>
      <c r="K163" s="143"/>
      <c r="L163" s="28"/>
      <c r="M163" s="144" t="s">
        <v>1</v>
      </c>
      <c r="N163" s="145" t="s">
        <v>37</v>
      </c>
      <c r="P163" s="146">
        <f t="shared" si="11"/>
        <v>0</v>
      </c>
      <c r="Q163" s="146">
        <v>0</v>
      </c>
      <c r="R163" s="146">
        <f t="shared" si="12"/>
        <v>0</v>
      </c>
      <c r="S163" s="146">
        <v>0</v>
      </c>
      <c r="T163" s="147">
        <f t="shared" si="13"/>
        <v>0</v>
      </c>
      <c r="AR163" s="148" t="s">
        <v>154</v>
      </c>
      <c r="AT163" s="148" t="s">
        <v>150</v>
      </c>
      <c r="AU163" s="148" t="s">
        <v>155</v>
      </c>
      <c r="AY163" s="13" t="s">
        <v>147</v>
      </c>
      <c r="BE163" s="149">
        <f t="shared" si="14"/>
        <v>0</v>
      </c>
      <c r="BF163" s="149">
        <f t="shared" si="15"/>
        <v>0</v>
      </c>
      <c r="BG163" s="149">
        <f t="shared" si="16"/>
        <v>0</v>
      </c>
      <c r="BH163" s="149">
        <f t="shared" si="17"/>
        <v>0</v>
      </c>
      <c r="BI163" s="149">
        <f t="shared" si="18"/>
        <v>0</v>
      </c>
      <c r="BJ163" s="13" t="s">
        <v>155</v>
      </c>
      <c r="BK163" s="149">
        <f t="shared" si="19"/>
        <v>0</v>
      </c>
      <c r="BL163" s="13" t="s">
        <v>154</v>
      </c>
      <c r="BM163" s="148" t="s">
        <v>1047</v>
      </c>
    </row>
    <row r="164" spans="2:65" s="1" customFormat="1" ht="24.2" customHeight="1" x14ac:dyDescent="0.2">
      <c r="B164" s="135"/>
      <c r="C164" s="136" t="s">
        <v>263</v>
      </c>
      <c r="D164" s="136" t="s">
        <v>150</v>
      </c>
      <c r="E164" s="137" t="s">
        <v>330</v>
      </c>
      <c r="F164" s="138" t="s">
        <v>331</v>
      </c>
      <c r="G164" s="139" t="s">
        <v>319</v>
      </c>
      <c r="H164" s="140">
        <v>1.62</v>
      </c>
      <c r="I164" s="141"/>
      <c r="J164" s="142">
        <f t="shared" si="10"/>
        <v>0</v>
      </c>
      <c r="K164" s="143"/>
      <c r="L164" s="28"/>
      <c r="M164" s="144" t="s">
        <v>1</v>
      </c>
      <c r="N164" s="145" t="s">
        <v>37</v>
      </c>
      <c r="P164" s="146">
        <f t="shared" si="11"/>
        <v>0</v>
      </c>
      <c r="Q164" s="146">
        <v>0</v>
      </c>
      <c r="R164" s="146">
        <f t="shared" si="12"/>
        <v>0</v>
      </c>
      <c r="S164" s="146">
        <v>0</v>
      </c>
      <c r="T164" s="147">
        <f t="shared" si="13"/>
        <v>0</v>
      </c>
      <c r="AR164" s="148" t="s">
        <v>154</v>
      </c>
      <c r="AT164" s="148" t="s">
        <v>150</v>
      </c>
      <c r="AU164" s="148" t="s">
        <v>155</v>
      </c>
      <c r="AY164" s="13" t="s">
        <v>147</v>
      </c>
      <c r="BE164" s="149">
        <f t="shared" si="14"/>
        <v>0</v>
      </c>
      <c r="BF164" s="149">
        <f t="shared" si="15"/>
        <v>0</v>
      </c>
      <c r="BG164" s="149">
        <f t="shared" si="16"/>
        <v>0</v>
      </c>
      <c r="BH164" s="149">
        <f t="shared" si="17"/>
        <v>0</v>
      </c>
      <c r="BI164" s="149">
        <f t="shared" si="18"/>
        <v>0</v>
      </c>
      <c r="BJ164" s="13" t="s">
        <v>155</v>
      </c>
      <c r="BK164" s="149">
        <f t="shared" si="19"/>
        <v>0</v>
      </c>
      <c r="BL164" s="13" t="s">
        <v>154</v>
      </c>
      <c r="BM164" s="148" t="s">
        <v>1048</v>
      </c>
    </row>
    <row r="165" spans="2:65" s="11" customFormat="1" ht="22.9" customHeight="1" x14ac:dyDescent="0.2">
      <c r="B165" s="123"/>
      <c r="D165" s="124" t="s">
        <v>70</v>
      </c>
      <c r="E165" s="133" t="s">
        <v>333</v>
      </c>
      <c r="F165" s="133" t="s">
        <v>334</v>
      </c>
      <c r="I165" s="126"/>
      <c r="J165" s="134">
        <f>BK165</f>
        <v>0</v>
      </c>
      <c r="L165" s="123"/>
      <c r="M165" s="128"/>
      <c r="P165" s="129">
        <f>SUM(P166:P168)</f>
        <v>0</v>
      </c>
      <c r="R165" s="129">
        <f>SUM(R166:R168)</f>
        <v>0</v>
      </c>
      <c r="T165" s="130">
        <f>SUM(T166:T168)</f>
        <v>0</v>
      </c>
      <c r="AR165" s="124" t="s">
        <v>79</v>
      </c>
      <c r="AT165" s="131" t="s">
        <v>70</v>
      </c>
      <c r="AU165" s="131" t="s">
        <v>79</v>
      </c>
      <c r="AY165" s="124" t="s">
        <v>147</v>
      </c>
      <c r="BK165" s="132">
        <f>SUM(BK166:BK168)</f>
        <v>0</v>
      </c>
    </row>
    <row r="166" spans="2:65" s="1" customFormat="1" ht="21.75" customHeight="1" x14ac:dyDescent="0.2">
      <c r="B166" s="135"/>
      <c r="C166" s="136" t="s">
        <v>267</v>
      </c>
      <c r="D166" s="136" t="s">
        <v>150</v>
      </c>
      <c r="E166" s="137" t="s">
        <v>336</v>
      </c>
      <c r="F166" s="138" t="s">
        <v>337</v>
      </c>
      <c r="G166" s="139" t="s">
        <v>319</v>
      </c>
      <c r="H166" s="140">
        <v>0.16300000000000001</v>
      </c>
      <c r="I166" s="141"/>
      <c r="J166" s="142">
        <f>ROUND(I166*H166,2)</f>
        <v>0</v>
      </c>
      <c r="K166" s="143"/>
      <c r="L166" s="28"/>
      <c r="M166" s="144" t="s">
        <v>1</v>
      </c>
      <c r="N166" s="145" t="s">
        <v>37</v>
      </c>
      <c r="P166" s="146">
        <f>O166*H166</f>
        <v>0</v>
      </c>
      <c r="Q166" s="146">
        <v>0</v>
      </c>
      <c r="R166" s="146">
        <f>Q166*H166</f>
        <v>0</v>
      </c>
      <c r="S166" s="146">
        <v>0</v>
      </c>
      <c r="T166" s="147">
        <f>S166*H166</f>
        <v>0</v>
      </c>
      <c r="AR166" s="148" t="s">
        <v>154</v>
      </c>
      <c r="AT166" s="148" t="s">
        <v>150</v>
      </c>
      <c r="AU166" s="148" t="s">
        <v>155</v>
      </c>
      <c r="AY166" s="13" t="s">
        <v>147</v>
      </c>
      <c r="BE166" s="149">
        <f>IF(N166="základná",J166,0)</f>
        <v>0</v>
      </c>
      <c r="BF166" s="149">
        <f>IF(N166="znížená",J166,0)</f>
        <v>0</v>
      </c>
      <c r="BG166" s="149">
        <f>IF(N166="zákl. prenesená",J166,0)</f>
        <v>0</v>
      </c>
      <c r="BH166" s="149">
        <f>IF(N166="zníž. prenesená",J166,0)</f>
        <v>0</v>
      </c>
      <c r="BI166" s="149">
        <f>IF(N166="nulová",J166,0)</f>
        <v>0</v>
      </c>
      <c r="BJ166" s="13" t="s">
        <v>155</v>
      </c>
      <c r="BK166" s="149">
        <f>ROUND(I166*H166,2)</f>
        <v>0</v>
      </c>
      <c r="BL166" s="13" t="s">
        <v>154</v>
      </c>
      <c r="BM166" s="148" t="s">
        <v>1049</v>
      </c>
    </row>
    <row r="167" spans="2:65" s="1" customFormat="1" ht="24.2" customHeight="1" x14ac:dyDescent="0.2">
      <c r="B167" s="135"/>
      <c r="C167" s="136" t="s">
        <v>271</v>
      </c>
      <c r="D167" s="136" t="s">
        <v>150</v>
      </c>
      <c r="E167" s="137" t="s">
        <v>340</v>
      </c>
      <c r="F167" s="138" t="s">
        <v>341</v>
      </c>
      <c r="G167" s="139" t="s">
        <v>319</v>
      </c>
      <c r="H167" s="140">
        <v>0.32600000000000001</v>
      </c>
      <c r="I167" s="141"/>
      <c r="J167" s="142">
        <f>ROUND(I167*H167,2)</f>
        <v>0</v>
      </c>
      <c r="K167" s="143"/>
      <c r="L167" s="28"/>
      <c r="M167" s="144" t="s">
        <v>1</v>
      </c>
      <c r="N167" s="145" t="s">
        <v>37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154</v>
      </c>
      <c r="AT167" s="148" t="s">
        <v>150</v>
      </c>
      <c r="AU167" s="148" t="s">
        <v>155</v>
      </c>
      <c r="AY167" s="13" t="s">
        <v>147</v>
      </c>
      <c r="BE167" s="149">
        <f>IF(N167="základná",J167,0)</f>
        <v>0</v>
      </c>
      <c r="BF167" s="149">
        <f>IF(N167="znížená",J167,0)</f>
        <v>0</v>
      </c>
      <c r="BG167" s="149">
        <f>IF(N167="zákl. prenesená",J167,0)</f>
        <v>0</v>
      </c>
      <c r="BH167" s="149">
        <f>IF(N167="zníž. prenesená",J167,0)</f>
        <v>0</v>
      </c>
      <c r="BI167" s="149">
        <f>IF(N167="nulová",J167,0)</f>
        <v>0</v>
      </c>
      <c r="BJ167" s="13" t="s">
        <v>155</v>
      </c>
      <c r="BK167" s="149">
        <f>ROUND(I167*H167,2)</f>
        <v>0</v>
      </c>
      <c r="BL167" s="13" t="s">
        <v>154</v>
      </c>
      <c r="BM167" s="148" t="s">
        <v>1050</v>
      </c>
    </row>
    <row r="168" spans="2:65" s="1" customFormat="1" ht="24.2" customHeight="1" x14ac:dyDescent="0.2">
      <c r="B168" s="135"/>
      <c r="C168" s="136" t="s">
        <v>276</v>
      </c>
      <c r="D168" s="136" t="s">
        <v>150</v>
      </c>
      <c r="E168" s="137" t="s">
        <v>344</v>
      </c>
      <c r="F168" s="138" t="s">
        <v>345</v>
      </c>
      <c r="G168" s="139" t="s">
        <v>319</v>
      </c>
      <c r="H168" s="140">
        <v>0.20499999999999999</v>
      </c>
      <c r="I168" s="141"/>
      <c r="J168" s="142">
        <f>ROUND(I168*H168,2)</f>
        <v>0</v>
      </c>
      <c r="K168" s="143"/>
      <c r="L168" s="28"/>
      <c r="M168" s="144" t="s">
        <v>1</v>
      </c>
      <c r="N168" s="145" t="s">
        <v>37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154</v>
      </c>
      <c r="AT168" s="148" t="s">
        <v>150</v>
      </c>
      <c r="AU168" s="148" t="s">
        <v>155</v>
      </c>
      <c r="AY168" s="13" t="s">
        <v>147</v>
      </c>
      <c r="BE168" s="149">
        <f>IF(N168="základná",J168,0)</f>
        <v>0</v>
      </c>
      <c r="BF168" s="149">
        <f>IF(N168="znížená",J168,0)</f>
        <v>0</v>
      </c>
      <c r="BG168" s="149">
        <f>IF(N168="zákl. prenesená",J168,0)</f>
        <v>0</v>
      </c>
      <c r="BH168" s="149">
        <f>IF(N168="zníž. prenesená",J168,0)</f>
        <v>0</v>
      </c>
      <c r="BI168" s="149">
        <f>IF(N168="nulová",J168,0)</f>
        <v>0</v>
      </c>
      <c r="BJ168" s="13" t="s">
        <v>155</v>
      </c>
      <c r="BK168" s="149">
        <f>ROUND(I168*H168,2)</f>
        <v>0</v>
      </c>
      <c r="BL168" s="13" t="s">
        <v>154</v>
      </c>
      <c r="BM168" s="148" t="s">
        <v>1051</v>
      </c>
    </row>
    <row r="169" spans="2:65" s="11" customFormat="1" ht="25.9" customHeight="1" x14ac:dyDescent="0.2">
      <c r="B169" s="123"/>
      <c r="D169" s="124" t="s">
        <v>70</v>
      </c>
      <c r="E169" s="125" t="s">
        <v>347</v>
      </c>
      <c r="F169" s="125" t="s">
        <v>348</v>
      </c>
      <c r="I169" s="126"/>
      <c r="J169" s="127">
        <f>BK169</f>
        <v>0</v>
      </c>
      <c r="L169" s="123"/>
      <c r="M169" s="128"/>
      <c r="P169" s="129">
        <f>P170+P173+P182+P197+P211+P213+P217+P228+P237+P240</f>
        <v>0</v>
      </c>
      <c r="R169" s="129">
        <f>R170+R173+R182+R197+R211+R213+R217+R228+R237+R240</f>
        <v>0.40740016940000001</v>
      </c>
      <c r="T169" s="130">
        <f>T170+T173+T182+T197+T211+T213+T217+T228+T237+T240</f>
        <v>1.48719E-2</v>
      </c>
      <c r="AR169" s="124" t="s">
        <v>155</v>
      </c>
      <c r="AT169" s="131" t="s">
        <v>70</v>
      </c>
      <c r="AU169" s="131" t="s">
        <v>71</v>
      </c>
      <c r="AY169" s="124" t="s">
        <v>147</v>
      </c>
      <c r="BK169" s="132">
        <f>BK170+BK173+BK182+BK197+BK211+BK213+BK217+BK228+BK237+BK240</f>
        <v>0</v>
      </c>
    </row>
    <row r="170" spans="2:65" s="11" customFormat="1" ht="22.9" customHeight="1" x14ac:dyDescent="0.2">
      <c r="B170" s="123"/>
      <c r="D170" s="124" t="s">
        <v>70</v>
      </c>
      <c r="E170" s="133" t="s">
        <v>349</v>
      </c>
      <c r="F170" s="133" t="s">
        <v>350</v>
      </c>
      <c r="I170" s="126"/>
      <c r="J170" s="134">
        <f>BK170</f>
        <v>0</v>
      </c>
      <c r="L170" s="123"/>
      <c r="M170" s="128"/>
      <c r="P170" s="129">
        <f>SUM(P171:P172)</f>
        <v>0</v>
      </c>
      <c r="R170" s="129">
        <f>SUM(R171:R172)</f>
        <v>5.0978600000000009E-3</v>
      </c>
      <c r="T170" s="130">
        <f>SUM(T171:T172)</f>
        <v>0</v>
      </c>
      <c r="AR170" s="124" t="s">
        <v>155</v>
      </c>
      <c r="AT170" s="131" t="s">
        <v>70</v>
      </c>
      <c r="AU170" s="131" t="s">
        <v>79</v>
      </c>
      <c r="AY170" s="124" t="s">
        <v>147</v>
      </c>
      <c r="BK170" s="132">
        <f>SUM(BK171:BK172)</f>
        <v>0</v>
      </c>
    </row>
    <row r="171" spans="2:65" s="1" customFormat="1" ht="24.2" customHeight="1" x14ac:dyDescent="0.2">
      <c r="B171" s="135"/>
      <c r="C171" s="136" t="s">
        <v>280</v>
      </c>
      <c r="D171" s="136" t="s">
        <v>150</v>
      </c>
      <c r="E171" s="137" t="s">
        <v>352</v>
      </c>
      <c r="F171" s="138" t="s">
        <v>353</v>
      </c>
      <c r="G171" s="139" t="s">
        <v>153</v>
      </c>
      <c r="H171" s="140">
        <v>2.0790000000000002</v>
      </c>
      <c r="I171" s="141"/>
      <c r="J171" s="142">
        <f>ROUND(I171*H171,2)</f>
        <v>0</v>
      </c>
      <c r="K171" s="143"/>
      <c r="L171" s="28"/>
      <c r="M171" s="144" t="s">
        <v>1</v>
      </c>
      <c r="N171" s="145" t="s">
        <v>37</v>
      </c>
      <c r="P171" s="146">
        <f>O171*H171</f>
        <v>0</v>
      </c>
      <c r="Q171" s="146">
        <v>1.58E-3</v>
      </c>
      <c r="R171" s="146">
        <f>Q171*H171</f>
        <v>3.2848200000000004E-3</v>
      </c>
      <c r="S171" s="146">
        <v>0</v>
      </c>
      <c r="T171" s="147">
        <f>S171*H171</f>
        <v>0</v>
      </c>
      <c r="AR171" s="148" t="s">
        <v>213</v>
      </c>
      <c r="AT171" s="148" t="s">
        <v>150</v>
      </c>
      <c r="AU171" s="148" t="s">
        <v>155</v>
      </c>
      <c r="AY171" s="13" t="s">
        <v>147</v>
      </c>
      <c r="BE171" s="149">
        <f>IF(N171="základná",J171,0)</f>
        <v>0</v>
      </c>
      <c r="BF171" s="149">
        <f>IF(N171="znížená",J171,0)</f>
        <v>0</v>
      </c>
      <c r="BG171" s="149">
        <f>IF(N171="zákl. prenesená",J171,0)</f>
        <v>0</v>
      </c>
      <c r="BH171" s="149">
        <f>IF(N171="zníž. prenesená",J171,0)</f>
        <v>0</v>
      </c>
      <c r="BI171" s="149">
        <f>IF(N171="nulová",J171,0)</f>
        <v>0</v>
      </c>
      <c r="BJ171" s="13" t="s">
        <v>155</v>
      </c>
      <c r="BK171" s="149">
        <f>ROUND(I171*H171,2)</f>
        <v>0</v>
      </c>
      <c r="BL171" s="13" t="s">
        <v>213</v>
      </c>
      <c r="BM171" s="148" t="s">
        <v>1052</v>
      </c>
    </row>
    <row r="172" spans="2:65" s="1" customFormat="1" ht="24.2" customHeight="1" x14ac:dyDescent="0.2">
      <c r="B172" s="135"/>
      <c r="C172" s="136" t="s">
        <v>284</v>
      </c>
      <c r="D172" s="136" t="s">
        <v>150</v>
      </c>
      <c r="E172" s="137" t="s">
        <v>356</v>
      </c>
      <c r="F172" s="138" t="s">
        <v>357</v>
      </c>
      <c r="G172" s="139" t="s">
        <v>153</v>
      </c>
      <c r="H172" s="140">
        <v>1.048</v>
      </c>
      <c r="I172" s="141"/>
      <c r="J172" s="142">
        <f>ROUND(I172*H172,2)</f>
        <v>0</v>
      </c>
      <c r="K172" s="143"/>
      <c r="L172" s="28"/>
      <c r="M172" s="144" t="s">
        <v>1</v>
      </c>
      <c r="N172" s="145" t="s">
        <v>37</v>
      </c>
      <c r="P172" s="146">
        <f>O172*H172</f>
        <v>0</v>
      </c>
      <c r="Q172" s="146">
        <v>1.73E-3</v>
      </c>
      <c r="R172" s="146">
        <f>Q172*H172</f>
        <v>1.8130400000000001E-3</v>
      </c>
      <c r="S172" s="146">
        <v>0</v>
      </c>
      <c r="T172" s="147">
        <f>S172*H172</f>
        <v>0</v>
      </c>
      <c r="AR172" s="148" t="s">
        <v>213</v>
      </c>
      <c r="AT172" s="148" t="s">
        <v>150</v>
      </c>
      <c r="AU172" s="148" t="s">
        <v>155</v>
      </c>
      <c r="AY172" s="13" t="s">
        <v>147</v>
      </c>
      <c r="BE172" s="149">
        <f>IF(N172="základná",J172,0)</f>
        <v>0</v>
      </c>
      <c r="BF172" s="149">
        <f>IF(N172="znížená",J172,0)</f>
        <v>0</v>
      </c>
      <c r="BG172" s="149">
        <f>IF(N172="zákl. prenesená",J172,0)</f>
        <v>0</v>
      </c>
      <c r="BH172" s="149">
        <f>IF(N172="zníž. prenesená",J172,0)</f>
        <v>0</v>
      </c>
      <c r="BI172" s="149">
        <f>IF(N172="nulová",J172,0)</f>
        <v>0</v>
      </c>
      <c r="BJ172" s="13" t="s">
        <v>155</v>
      </c>
      <c r="BK172" s="149">
        <f>ROUND(I172*H172,2)</f>
        <v>0</v>
      </c>
      <c r="BL172" s="13" t="s">
        <v>213</v>
      </c>
      <c r="BM172" s="148" t="s">
        <v>1053</v>
      </c>
    </row>
    <row r="173" spans="2:65" s="11" customFormat="1" ht="22.9" customHeight="1" x14ac:dyDescent="0.2">
      <c r="B173" s="123"/>
      <c r="D173" s="124" t="s">
        <v>70</v>
      </c>
      <c r="E173" s="133" t="s">
        <v>359</v>
      </c>
      <c r="F173" s="133" t="s">
        <v>360</v>
      </c>
      <c r="I173" s="126"/>
      <c r="J173" s="134">
        <f>BK173</f>
        <v>0</v>
      </c>
      <c r="L173" s="123"/>
      <c r="M173" s="128"/>
      <c r="P173" s="129">
        <f>SUM(P174:P181)</f>
        <v>0</v>
      </c>
      <c r="R173" s="129">
        <f>SUM(R174:R181)</f>
        <v>7.6956120000000001E-3</v>
      </c>
      <c r="T173" s="130">
        <f>SUM(T174:T181)</f>
        <v>7.4325000000000007E-3</v>
      </c>
      <c r="AR173" s="124" t="s">
        <v>155</v>
      </c>
      <c r="AT173" s="131" t="s">
        <v>70</v>
      </c>
      <c r="AU173" s="131" t="s">
        <v>79</v>
      </c>
      <c r="AY173" s="124" t="s">
        <v>147</v>
      </c>
      <c r="BK173" s="132">
        <f>SUM(BK174:BK181)</f>
        <v>0</v>
      </c>
    </row>
    <row r="174" spans="2:65" s="1" customFormat="1" ht="24.2" customHeight="1" x14ac:dyDescent="0.2">
      <c r="B174" s="135"/>
      <c r="C174" s="136" t="s">
        <v>288</v>
      </c>
      <c r="D174" s="136" t="s">
        <v>150</v>
      </c>
      <c r="E174" s="137" t="s">
        <v>362</v>
      </c>
      <c r="F174" s="138" t="s">
        <v>363</v>
      </c>
      <c r="G174" s="139" t="s">
        <v>274</v>
      </c>
      <c r="H174" s="140">
        <v>1</v>
      </c>
      <c r="I174" s="141"/>
      <c r="J174" s="142">
        <f t="shared" ref="J174:J181" si="20">ROUND(I174*H174,2)</f>
        <v>0</v>
      </c>
      <c r="K174" s="143"/>
      <c r="L174" s="28"/>
      <c r="M174" s="144" t="s">
        <v>1</v>
      </c>
      <c r="N174" s="145" t="s">
        <v>37</v>
      </c>
      <c r="P174" s="146">
        <f t="shared" ref="P174:P181" si="21">O174*H174</f>
        <v>0</v>
      </c>
      <c r="Q174" s="146">
        <v>1.3799999999999999E-3</v>
      </c>
      <c r="R174" s="146">
        <f t="shared" ref="R174:R181" si="22">Q174*H174</f>
        <v>1.3799999999999999E-3</v>
      </c>
      <c r="S174" s="146">
        <v>4.2000000000000002E-4</v>
      </c>
      <c r="T174" s="147">
        <f t="shared" ref="T174:T181" si="23">S174*H174</f>
        <v>4.2000000000000002E-4</v>
      </c>
      <c r="AR174" s="148" t="s">
        <v>213</v>
      </c>
      <c r="AT174" s="148" t="s">
        <v>150</v>
      </c>
      <c r="AU174" s="148" t="s">
        <v>155</v>
      </c>
      <c r="AY174" s="13" t="s">
        <v>147</v>
      </c>
      <c r="BE174" s="149">
        <f t="shared" ref="BE174:BE181" si="24">IF(N174="základná",J174,0)</f>
        <v>0</v>
      </c>
      <c r="BF174" s="149">
        <f t="shared" ref="BF174:BF181" si="25">IF(N174="znížená",J174,0)</f>
        <v>0</v>
      </c>
      <c r="BG174" s="149">
        <f t="shared" ref="BG174:BG181" si="26">IF(N174="zákl. prenesená",J174,0)</f>
        <v>0</v>
      </c>
      <c r="BH174" s="149">
        <f t="shared" ref="BH174:BH181" si="27">IF(N174="zníž. prenesená",J174,0)</f>
        <v>0</v>
      </c>
      <c r="BI174" s="149">
        <f t="shared" ref="BI174:BI181" si="28">IF(N174="nulová",J174,0)</f>
        <v>0</v>
      </c>
      <c r="BJ174" s="13" t="s">
        <v>155</v>
      </c>
      <c r="BK174" s="149">
        <f t="shared" ref="BK174:BK181" si="29">ROUND(I174*H174,2)</f>
        <v>0</v>
      </c>
      <c r="BL174" s="13" t="s">
        <v>213</v>
      </c>
      <c r="BM174" s="148" t="s">
        <v>1054</v>
      </c>
    </row>
    <row r="175" spans="2:65" s="1" customFormat="1" ht="24.2" customHeight="1" x14ac:dyDescent="0.2">
      <c r="B175" s="135"/>
      <c r="C175" s="136" t="s">
        <v>292</v>
      </c>
      <c r="D175" s="136" t="s">
        <v>150</v>
      </c>
      <c r="E175" s="137" t="s">
        <v>366</v>
      </c>
      <c r="F175" s="138" t="s">
        <v>367</v>
      </c>
      <c r="G175" s="139" t="s">
        <v>274</v>
      </c>
      <c r="H175" s="140">
        <v>1</v>
      </c>
      <c r="I175" s="141"/>
      <c r="J175" s="142">
        <f t="shared" si="20"/>
        <v>0</v>
      </c>
      <c r="K175" s="143"/>
      <c r="L175" s="28"/>
      <c r="M175" s="144" t="s">
        <v>1</v>
      </c>
      <c r="N175" s="145" t="s">
        <v>37</v>
      </c>
      <c r="P175" s="146">
        <f t="shared" si="21"/>
        <v>0</v>
      </c>
      <c r="Q175" s="146">
        <v>4.7160600000000002E-3</v>
      </c>
      <c r="R175" s="146">
        <f t="shared" si="22"/>
        <v>4.7160600000000002E-3</v>
      </c>
      <c r="S175" s="146">
        <v>0</v>
      </c>
      <c r="T175" s="147">
        <f t="shared" si="23"/>
        <v>0</v>
      </c>
      <c r="AR175" s="148" t="s">
        <v>213</v>
      </c>
      <c r="AT175" s="148" t="s">
        <v>150</v>
      </c>
      <c r="AU175" s="148" t="s">
        <v>155</v>
      </c>
      <c r="AY175" s="13" t="s">
        <v>147</v>
      </c>
      <c r="BE175" s="149">
        <f t="shared" si="24"/>
        <v>0</v>
      </c>
      <c r="BF175" s="149">
        <f t="shared" si="25"/>
        <v>0</v>
      </c>
      <c r="BG175" s="149">
        <f t="shared" si="26"/>
        <v>0</v>
      </c>
      <c r="BH175" s="149">
        <f t="shared" si="27"/>
        <v>0</v>
      </c>
      <c r="BI175" s="149">
        <f t="shared" si="28"/>
        <v>0</v>
      </c>
      <c r="BJ175" s="13" t="s">
        <v>155</v>
      </c>
      <c r="BK175" s="149">
        <f t="shared" si="29"/>
        <v>0</v>
      </c>
      <c r="BL175" s="13" t="s">
        <v>213</v>
      </c>
      <c r="BM175" s="148" t="s">
        <v>1055</v>
      </c>
    </row>
    <row r="176" spans="2:65" s="1" customFormat="1" ht="21.75" customHeight="1" x14ac:dyDescent="0.2">
      <c r="B176" s="135"/>
      <c r="C176" s="136" t="s">
        <v>296</v>
      </c>
      <c r="D176" s="136" t="s">
        <v>150</v>
      </c>
      <c r="E176" s="137" t="s">
        <v>1056</v>
      </c>
      <c r="F176" s="138" t="s">
        <v>1057</v>
      </c>
      <c r="G176" s="139" t="s">
        <v>186</v>
      </c>
      <c r="H176" s="140">
        <v>0.9</v>
      </c>
      <c r="I176" s="141"/>
      <c r="J176" s="142">
        <f t="shared" si="20"/>
        <v>0</v>
      </c>
      <c r="K176" s="143"/>
      <c r="L176" s="28"/>
      <c r="M176" s="144" t="s">
        <v>1</v>
      </c>
      <c r="N176" s="145" t="s">
        <v>37</v>
      </c>
      <c r="P176" s="146">
        <f t="shared" si="21"/>
        <v>0</v>
      </c>
      <c r="Q176" s="146">
        <v>1.77728E-3</v>
      </c>
      <c r="R176" s="146">
        <f t="shared" si="22"/>
        <v>1.599552E-3</v>
      </c>
      <c r="S176" s="146">
        <v>0</v>
      </c>
      <c r="T176" s="147">
        <f t="shared" si="23"/>
        <v>0</v>
      </c>
      <c r="AR176" s="148" t="s">
        <v>213</v>
      </c>
      <c r="AT176" s="148" t="s">
        <v>150</v>
      </c>
      <c r="AU176" s="148" t="s">
        <v>155</v>
      </c>
      <c r="AY176" s="13" t="s">
        <v>147</v>
      </c>
      <c r="BE176" s="149">
        <f t="shared" si="24"/>
        <v>0</v>
      </c>
      <c r="BF176" s="149">
        <f t="shared" si="25"/>
        <v>0</v>
      </c>
      <c r="BG176" s="149">
        <f t="shared" si="26"/>
        <v>0</v>
      </c>
      <c r="BH176" s="149">
        <f t="shared" si="27"/>
        <v>0</v>
      </c>
      <c r="BI176" s="149">
        <f t="shared" si="28"/>
        <v>0</v>
      </c>
      <c r="BJ176" s="13" t="s">
        <v>155</v>
      </c>
      <c r="BK176" s="149">
        <f t="shared" si="29"/>
        <v>0</v>
      </c>
      <c r="BL176" s="13" t="s">
        <v>213</v>
      </c>
      <c r="BM176" s="148" t="s">
        <v>1058</v>
      </c>
    </row>
    <row r="177" spans="2:65" s="1" customFormat="1" ht="33" customHeight="1" x14ac:dyDescent="0.2">
      <c r="B177" s="135"/>
      <c r="C177" s="136" t="s">
        <v>300</v>
      </c>
      <c r="D177" s="136" t="s">
        <v>150</v>
      </c>
      <c r="E177" s="137" t="s">
        <v>1059</v>
      </c>
      <c r="F177" s="138" t="s">
        <v>1060</v>
      </c>
      <c r="G177" s="139" t="s">
        <v>186</v>
      </c>
      <c r="H177" s="140">
        <v>0.75</v>
      </c>
      <c r="I177" s="141"/>
      <c r="J177" s="142">
        <f t="shared" si="20"/>
        <v>0</v>
      </c>
      <c r="K177" s="143"/>
      <c r="L177" s="28"/>
      <c r="M177" s="144" t="s">
        <v>1</v>
      </c>
      <c r="N177" s="145" t="s">
        <v>37</v>
      </c>
      <c r="P177" s="146">
        <f t="shared" si="21"/>
        <v>0</v>
      </c>
      <c r="Q177" s="146">
        <v>0</v>
      </c>
      <c r="R177" s="146">
        <f t="shared" si="22"/>
        <v>0</v>
      </c>
      <c r="S177" s="146">
        <v>9.3500000000000007E-3</v>
      </c>
      <c r="T177" s="147">
        <f t="shared" si="23"/>
        <v>7.0125000000000005E-3</v>
      </c>
      <c r="AR177" s="148" t="s">
        <v>213</v>
      </c>
      <c r="AT177" s="148" t="s">
        <v>150</v>
      </c>
      <c r="AU177" s="148" t="s">
        <v>155</v>
      </c>
      <c r="AY177" s="13" t="s">
        <v>147</v>
      </c>
      <c r="BE177" s="149">
        <f t="shared" si="24"/>
        <v>0</v>
      </c>
      <c r="BF177" s="149">
        <f t="shared" si="25"/>
        <v>0</v>
      </c>
      <c r="BG177" s="149">
        <f t="shared" si="26"/>
        <v>0</v>
      </c>
      <c r="BH177" s="149">
        <f t="shared" si="27"/>
        <v>0</v>
      </c>
      <c r="BI177" s="149">
        <f t="shared" si="28"/>
        <v>0</v>
      </c>
      <c r="BJ177" s="13" t="s">
        <v>155</v>
      </c>
      <c r="BK177" s="149">
        <f t="shared" si="29"/>
        <v>0</v>
      </c>
      <c r="BL177" s="13" t="s">
        <v>213</v>
      </c>
      <c r="BM177" s="148" t="s">
        <v>1061</v>
      </c>
    </row>
    <row r="178" spans="2:65" s="1" customFormat="1" ht="24.2" customHeight="1" x14ac:dyDescent="0.2">
      <c r="B178" s="135"/>
      <c r="C178" s="136" t="s">
        <v>304</v>
      </c>
      <c r="D178" s="136" t="s">
        <v>150</v>
      </c>
      <c r="E178" s="137" t="s">
        <v>394</v>
      </c>
      <c r="F178" s="138" t="s">
        <v>395</v>
      </c>
      <c r="G178" s="139" t="s">
        <v>274</v>
      </c>
      <c r="H178" s="140">
        <v>1</v>
      </c>
      <c r="I178" s="141"/>
      <c r="J178" s="142">
        <f t="shared" si="20"/>
        <v>0</v>
      </c>
      <c r="K178" s="143"/>
      <c r="L178" s="28"/>
      <c r="M178" s="144" t="s">
        <v>1</v>
      </c>
      <c r="N178" s="145" t="s">
        <v>37</v>
      </c>
      <c r="P178" s="146">
        <f t="shared" si="21"/>
        <v>0</v>
      </c>
      <c r="Q178" s="146">
        <v>0</v>
      </c>
      <c r="R178" s="146">
        <f t="shared" si="22"/>
        <v>0</v>
      </c>
      <c r="S178" s="146">
        <v>0</v>
      </c>
      <c r="T178" s="147">
        <f t="shared" si="23"/>
        <v>0</v>
      </c>
      <c r="AR178" s="148" t="s">
        <v>213</v>
      </c>
      <c r="AT178" s="148" t="s">
        <v>150</v>
      </c>
      <c r="AU178" s="148" t="s">
        <v>155</v>
      </c>
      <c r="AY178" s="13" t="s">
        <v>147</v>
      </c>
      <c r="BE178" s="149">
        <f t="shared" si="24"/>
        <v>0</v>
      </c>
      <c r="BF178" s="149">
        <f t="shared" si="25"/>
        <v>0</v>
      </c>
      <c r="BG178" s="149">
        <f t="shared" si="26"/>
        <v>0</v>
      </c>
      <c r="BH178" s="149">
        <f t="shared" si="27"/>
        <v>0</v>
      </c>
      <c r="BI178" s="149">
        <f t="shared" si="28"/>
        <v>0</v>
      </c>
      <c r="BJ178" s="13" t="s">
        <v>155</v>
      </c>
      <c r="BK178" s="149">
        <f t="shared" si="29"/>
        <v>0</v>
      </c>
      <c r="BL178" s="13" t="s">
        <v>213</v>
      </c>
      <c r="BM178" s="148" t="s">
        <v>1062</v>
      </c>
    </row>
    <row r="179" spans="2:65" s="1" customFormat="1" ht="33" customHeight="1" x14ac:dyDescent="0.2">
      <c r="B179" s="135"/>
      <c r="C179" s="136" t="s">
        <v>308</v>
      </c>
      <c r="D179" s="136" t="s">
        <v>150</v>
      </c>
      <c r="E179" s="137" t="s">
        <v>406</v>
      </c>
      <c r="F179" s="138" t="s">
        <v>407</v>
      </c>
      <c r="G179" s="139" t="s">
        <v>319</v>
      </c>
      <c r="H179" s="140">
        <v>7.0000000000000001E-3</v>
      </c>
      <c r="I179" s="141"/>
      <c r="J179" s="142">
        <f t="shared" si="20"/>
        <v>0</v>
      </c>
      <c r="K179" s="143"/>
      <c r="L179" s="28"/>
      <c r="M179" s="144" t="s">
        <v>1</v>
      </c>
      <c r="N179" s="145" t="s">
        <v>37</v>
      </c>
      <c r="P179" s="146">
        <f t="shared" si="21"/>
        <v>0</v>
      </c>
      <c r="Q179" s="146">
        <v>0</v>
      </c>
      <c r="R179" s="146">
        <f t="shared" si="22"/>
        <v>0</v>
      </c>
      <c r="S179" s="146">
        <v>0</v>
      </c>
      <c r="T179" s="147">
        <f t="shared" si="23"/>
        <v>0</v>
      </c>
      <c r="AR179" s="148" t="s">
        <v>213</v>
      </c>
      <c r="AT179" s="148" t="s">
        <v>150</v>
      </c>
      <c r="AU179" s="148" t="s">
        <v>155</v>
      </c>
      <c r="AY179" s="13" t="s">
        <v>147</v>
      </c>
      <c r="BE179" s="149">
        <f t="shared" si="24"/>
        <v>0</v>
      </c>
      <c r="BF179" s="149">
        <f t="shared" si="25"/>
        <v>0</v>
      </c>
      <c r="BG179" s="149">
        <f t="shared" si="26"/>
        <v>0</v>
      </c>
      <c r="BH179" s="149">
        <f t="shared" si="27"/>
        <v>0</v>
      </c>
      <c r="BI179" s="149">
        <f t="shared" si="28"/>
        <v>0</v>
      </c>
      <c r="BJ179" s="13" t="s">
        <v>155</v>
      </c>
      <c r="BK179" s="149">
        <f t="shared" si="29"/>
        <v>0</v>
      </c>
      <c r="BL179" s="13" t="s">
        <v>213</v>
      </c>
      <c r="BM179" s="148" t="s">
        <v>1063</v>
      </c>
    </row>
    <row r="180" spans="2:65" s="1" customFormat="1" ht="24.2" customHeight="1" x14ac:dyDescent="0.2">
      <c r="B180" s="135"/>
      <c r="C180" s="136" t="s">
        <v>312</v>
      </c>
      <c r="D180" s="136" t="s">
        <v>150</v>
      </c>
      <c r="E180" s="137" t="s">
        <v>410</v>
      </c>
      <c r="F180" s="138" t="s">
        <v>411</v>
      </c>
      <c r="G180" s="139" t="s">
        <v>274</v>
      </c>
      <c r="H180" s="140">
        <v>1</v>
      </c>
      <c r="I180" s="141"/>
      <c r="J180" s="142">
        <f t="shared" si="20"/>
        <v>0</v>
      </c>
      <c r="K180" s="143"/>
      <c r="L180" s="28"/>
      <c r="M180" s="144" t="s">
        <v>1</v>
      </c>
      <c r="N180" s="145" t="s">
        <v>37</v>
      </c>
      <c r="P180" s="146">
        <f t="shared" si="21"/>
        <v>0</v>
      </c>
      <c r="Q180" s="146">
        <v>0</v>
      </c>
      <c r="R180" s="146">
        <f t="shared" si="22"/>
        <v>0</v>
      </c>
      <c r="S180" s="146">
        <v>0</v>
      </c>
      <c r="T180" s="147">
        <f t="shared" si="23"/>
        <v>0</v>
      </c>
      <c r="AR180" s="148" t="s">
        <v>213</v>
      </c>
      <c r="AT180" s="148" t="s">
        <v>150</v>
      </c>
      <c r="AU180" s="148" t="s">
        <v>155</v>
      </c>
      <c r="AY180" s="13" t="s">
        <v>147</v>
      </c>
      <c r="BE180" s="149">
        <f t="shared" si="24"/>
        <v>0</v>
      </c>
      <c r="BF180" s="149">
        <f t="shared" si="25"/>
        <v>0</v>
      </c>
      <c r="BG180" s="149">
        <f t="shared" si="26"/>
        <v>0</v>
      </c>
      <c r="BH180" s="149">
        <f t="shared" si="27"/>
        <v>0</v>
      </c>
      <c r="BI180" s="149">
        <f t="shared" si="28"/>
        <v>0</v>
      </c>
      <c r="BJ180" s="13" t="s">
        <v>155</v>
      </c>
      <c r="BK180" s="149">
        <f t="shared" si="29"/>
        <v>0</v>
      </c>
      <c r="BL180" s="13" t="s">
        <v>213</v>
      </c>
      <c r="BM180" s="148" t="s">
        <v>1064</v>
      </c>
    </row>
    <row r="181" spans="2:65" s="1" customFormat="1" ht="24.2" customHeight="1" x14ac:dyDescent="0.2">
      <c r="B181" s="135"/>
      <c r="C181" s="136" t="s">
        <v>316</v>
      </c>
      <c r="D181" s="136" t="s">
        <v>150</v>
      </c>
      <c r="E181" s="137" t="s">
        <v>418</v>
      </c>
      <c r="F181" s="138" t="s">
        <v>419</v>
      </c>
      <c r="G181" s="139" t="s">
        <v>420</v>
      </c>
      <c r="H181" s="161"/>
      <c r="I181" s="141"/>
      <c r="J181" s="142">
        <f t="shared" si="20"/>
        <v>0</v>
      </c>
      <c r="K181" s="143"/>
      <c r="L181" s="28"/>
      <c r="M181" s="144" t="s">
        <v>1</v>
      </c>
      <c r="N181" s="145" t="s">
        <v>37</v>
      </c>
      <c r="P181" s="146">
        <f t="shared" si="21"/>
        <v>0</v>
      </c>
      <c r="Q181" s="146">
        <v>0</v>
      </c>
      <c r="R181" s="146">
        <f t="shared" si="22"/>
        <v>0</v>
      </c>
      <c r="S181" s="146">
        <v>0</v>
      </c>
      <c r="T181" s="147">
        <f t="shared" si="23"/>
        <v>0</v>
      </c>
      <c r="AR181" s="148" t="s">
        <v>213</v>
      </c>
      <c r="AT181" s="148" t="s">
        <v>150</v>
      </c>
      <c r="AU181" s="148" t="s">
        <v>155</v>
      </c>
      <c r="AY181" s="13" t="s">
        <v>147</v>
      </c>
      <c r="BE181" s="149">
        <f t="shared" si="24"/>
        <v>0</v>
      </c>
      <c r="BF181" s="149">
        <f t="shared" si="25"/>
        <v>0</v>
      </c>
      <c r="BG181" s="149">
        <f t="shared" si="26"/>
        <v>0</v>
      </c>
      <c r="BH181" s="149">
        <f t="shared" si="27"/>
        <v>0</v>
      </c>
      <c r="BI181" s="149">
        <f t="shared" si="28"/>
        <v>0</v>
      </c>
      <c r="BJ181" s="13" t="s">
        <v>155</v>
      </c>
      <c r="BK181" s="149">
        <f t="shared" si="29"/>
        <v>0</v>
      </c>
      <c r="BL181" s="13" t="s">
        <v>213</v>
      </c>
      <c r="BM181" s="148" t="s">
        <v>1065</v>
      </c>
    </row>
    <row r="182" spans="2:65" s="11" customFormat="1" ht="22.9" customHeight="1" x14ac:dyDescent="0.2">
      <c r="B182" s="123"/>
      <c r="D182" s="124" t="s">
        <v>70</v>
      </c>
      <c r="E182" s="133" t="s">
        <v>422</v>
      </c>
      <c r="F182" s="133" t="s">
        <v>423</v>
      </c>
      <c r="I182" s="126"/>
      <c r="J182" s="134">
        <f>BK182</f>
        <v>0</v>
      </c>
      <c r="L182" s="123"/>
      <c r="M182" s="128"/>
      <c r="P182" s="129">
        <f>SUM(P183:P196)</f>
        <v>0</v>
      </c>
      <c r="R182" s="129">
        <f>SUM(R183:R196)</f>
        <v>2.5234999999999997E-3</v>
      </c>
      <c r="T182" s="130">
        <f>SUM(T183:T196)</f>
        <v>4.2599999999999999E-3</v>
      </c>
      <c r="AR182" s="124" t="s">
        <v>155</v>
      </c>
      <c r="AT182" s="131" t="s">
        <v>70</v>
      </c>
      <c r="AU182" s="131" t="s">
        <v>79</v>
      </c>
      <c r="AY182" s="124" t="s">
        <v>147</v>
      </c>
      <c r="BK182" s="132">
        <f>SUM(BK183:BK196)</f>
        <v>0</v>
      </c>
    </row>
    <row r="183" spans="2:65" s="1" customFormat="1" ht="24.2" customHeight="1" x14ac:dyDescent="0.2">
      <c r="B183" s="135"/>
      <c r="C183" s="136" t="s">
        <v>321</v>
      </c>
      <c r="D183" s="136" t="s">
        <v>150</v>
      </c>
      <c r="E183" s="137" t="s">
        <v>425</v>
      </c>
      <c r="F183" s="138" t="s">
        <v>426</v>
      </c>
      <c r="G183" s="139" t="s">
        <v>186</v>
      </c>
      <c r="H183" s="140">
        <v>2</v>
      </c>
      <c r="I183" s="141"/>
      <c r="J183" s="142">
        <f t="shared" ref="J183:J196" si="30">ROUND(I183*H183,2)</f>
        <v>0</v>
      </c>
      <c r="K183" s="143"/>
      <c r="L183" s="28"/>
      <c r="M183" s="144" t="s">
        <v>1</v>
      </c>
      <c r="N183" s="145" t="s">
        <v>37</v>
      </c>
      <c r="P183" s="146">
        <f t="shared" ref="P183:P196" si="31">O183*H183</f>
        <v>0</v>
      </c>
      <c r="Q183" s="146">
        <v>0</v>
      </c>
      <c r="R183" s="146">
        <f t="shared" ref="R183:R196" si="32">Q183*H183</f>
        <v>0</v>
      </c>
      <c r="S183" s="146">
        <v>2.1299999999999999E-3</v>
      </c>
      <c r="T183" s="147">
        <f t="shared" ref="T183:T196" si="33">S183*H183</f>
        <v>4.2599999999999999E-3</v>
      </c>
      <c r="AR183" s="148" t="s">
        <v>213</v>
      </c>
      <c r="AT183" s="148" t="s">
        <v>150</v>
      </c>
      <c r="AU183" s="148" t="s">
        <v>155</v>
      </c>
      <c r="AY183" s="13" t="s">
        <v>147</v>
      </c>
      <c r="BE183" s="149">
        <f t="shared" ref="BE183:BE196" si="34">IF(N183="základná",J183,0)</f>
        <v>0</v>
      </c>
      <c r="BF183" s="149">
        <f t="shared" ref="BF183:BF196" si="35">IF(N183="znížená",J183,0)</f>
        <v>0</v>
      </c>
      <c r="BG183" s="149">
        <f t="shared" ref="BG183:BG196" si="36">IF(N183="zákl. prenesená",J183,0)</f>
        <v>0</v>
      </c>
      <c r="BH183" s="149">
        <f t="shared" ref="BH183:BH196" si="37">IF(N183="zníž. prenesená",J183,0)</f>
        <v>0</v>
      </c>
      <c r="BI183" s="149">
        <f t="shared" ref="BI183:BI196" si="38">IF(N183="nulová",J183,0)</f>
        <v>0</v>
      </c>
      <c r="BJ183" s="13" t="s">
        <v>155</v>
      </c>
      <c r="BK183" s="149">
        <f t="shared" ref="BK183:BK196" si="39">ROUND(I183*H183,2)</f>
        <v>0</v>
      </c>
      <c r="BL183" s="13" t="s">
        <v>213</v>
      </c>
      <c r="BM183" s="148" t="s">
        <v>1066</v>
      </c>
    </row>
    <row r="184" spans="2:65" s="1" customFormat="1" ht="24.2" customHeight="1" x14ac:dyDescent="0.2">
      <c r="B184" s="135"/>
      <c r="C184" s="136" t="s">
        <v>325</v>
      </c>
      <c r="D184" s="136" t="s">
        <v>150</v>
      </c>
      <c r="E184" s="137" t="s">
        <v>429</v>
      </c>
      <c r="F184" s="138" t="s">
        <v>430</v>
      </c>
      <c r="G184" s="139" t="s">
        <v>274</v>
      </c>
      <c r="H184" s="140">
        <v>1</v>
      </c>
      <c r="I184" s="141"/>
      <c r="J184" s="142">
        <f t="shared" si="30"/>
        <v>0</v>
      </c>
      <c r="K184" s="143"/>
      <c r="L184" s="28"/>
      <c r="M184" s="144" t="s">
        <v>1</v>
      </c>
      <c r="N184" s="145" t="s">
        <v>37</v>
      </c>
      <c r="P184" s="146">
        <f t="shared" si="31"/>
        <v>0</v>
      </c>
      <c r="Q184" s="146">
        <v>0</v>
      </c>
      <c r="R184" s="146">
        <f t="shared" si="32"/>
        <v>0</v>
      </c>
      <c r="S184" s="146">
        <v>0</v>
      </c>
      <c r="T184" s="147">
        <f t="shared" si="33"/>
        <v>0</v>
      </c>
      <c r="AR184" s="148" t="s">
        <v>213</v>
      </c>
      <c r="AT184" s="148" t="s">
        <v>150</v>
      </c>
      <c r="AU184" s="148" t="s">
        <v>155</v>
      </c>
      <c r="AY184" s="13" t="s">
        <v>147</v>
      </c>
      <c r="BE184" s="149">
        <f t="shared" si="34"/>
        <v>0</v>
      </c>
      <c r="BF184" s="149">
        <f t="shared" si="35"/>
        <v>0</v>
      </c>
      <c r="BG184" s="149">
        <f t="shared" si="36"/>
        <v>0</v>
      </c>
      <c r="BH184" s="149">
        <f t="shared" si="37"/>
        <v>0</v>
      </c>
      <c r="BI184" s="149">
        <f t="shared" si="38"/>
        <v>0</v>
      </c>
      <c r="BJ184" s="13" t="s">
        <v>155</v>
      </c>
      <c r="BK184" s="149">
        <f t="shared" si="39"/>
        <v>0</v>
      </c>
      <c r="BL184" s="13" t="s">
        <v>213</v>
      </c>
      <c r="BM184" s="148" t="s">
        <v>1067</v>
      </c>
    </row>
    <row r="185" spans="2:65" s="1" customFormat="1" ht="24.2" customHeight="1" x14ac:dyDescent="0.2">
      <c r="B185" s="135"/>
      <c r="C185" s="136" t="s">
        <v>329</v>
      </c>
      <c r="D185" s="136" t="s">
        <v>150</v>
      </c>
      <c r="E185" s="137" t="s">
        <v>433</v>
      </c>
      <c r="F185" s="138" t="s">
        <v>434</v>
      </c>
      <c r="G185" s="139" t="s">
        <v>274</v>
      </c>
      <c r="H185" s="140">
        <v>1</v>
      </c>
      <c r="I185" s="141"/>
      <c r="J185" s="142">
        <f t="shared" si="30"/>
        <v>0</v>
      </c>
      <c r="K185" s="143"/>
      <c r="L185" s="28"/>
      <c r="M185" s="144" t="s">
        <v>1</v>
      </c>
      <c r="N185" s="145" t="s">
        <v>37</v>
      </c>
      <c r="P185" s="146">
        <f t="shared" si="31"/>
        <v>0</v>
      </c>
      <c r="Q185" s="146">
        <v>6.7400000000000001E-4</v>
      </c>
      <c r="R185" s="146">
        <f t="shared" si="32"/>
        <v>6.7400000000000001E-4</v>
      </c>
      <c r="S185" s="146">
        <v>0</v>
      </c>
      <c r="T185" s="147">
        <f t="shared" si="33"/>
        <v>0</v>
      </c>
      <c r="AR185" s="148" t="s">
        <v>213</v>
      </c>
      <c r="AT185" s="148" t="s">
        <v>150</v>
      </c>
      <c r="AU185" s="148" t="s">
        <v>155</v>
      </c>
      <c r="AY185" s="13" t="s">
        <v>147</v>
      </c>
      <c r="BE185" s="149">
        <f t="shared" si="34"/>
        <v>0</v>
      </c>
      <c r="BF185" s="149">
        <f t="shared" si="35"/>
        <v>0</v>
      </c>
      <c r="BG185" s="149">
        <f t="shared" si="36"/>
        <v>0</v>
      </c>
      <c r="BH185" s="149">
        <f t="shared" si="37"/>
        <v>0</v>
      </c>
      <c r="BI185" s="149">
        <f t="shared" si="38"/>
        <v>0</v>
      </c>
      <c r="BJ185" s="13" t="s">
        <v>155</v>
      </c>
      <c r="BK185" s="149">
        <f t="shared" si="39"/>
        <v>0</v>
      </c>
      <c r="BL185" s="13" t="s">
        <v>213</v>
      </c>
      <c r="BM185" s="148" t="s">
        <v>1068</v>
      </c>
    </row>
    <row r="186" spans="2:65" s="1" customFormat="1" ht="24.2" customHeight="1" x14ac:dyDescent="0.2">
      <c r="B186" s="135"/>
      <c r="C186" s="136" t="s">
        <v>335</v>
      </c>
      <c r="D186" s="136" t="s">
        <v>150</v>
      </c>
      <c r="E186" s="137" t="s">
        <v>437</v>
      </c>
      <c r="F186" s="138" t="s">
        <v>438</v>
      </c>
      <c r="G186" s="139" t="s">
        <v>186</v>
      </c>
      <c r="H186" s="140">
        <v>2</v>
      </c>
      <c r="I186" s="141"/>
      <c r="J186" s="142">
        <f t="shared" si="30"/>
        <v>0</v>
      </c>
      <c r="K186" s="143"/>
      <c r="L186" s="28"/>
      <c r="M186" s="144" t="s">
        <v>1</v>
      </c>
      <c r="N186" s="145" t="s">
        <v>37</v>
      </c>
      <c r="P186" s="146">
        <f t="shared" si="31"/>
        <v>0</v>
      </c>
      <c r="Q186" s="146">
        <v>6.0000000000000002E-5</v>
      </c>
      <c r="R186" s="146">
        <f t="shared" si="32"/>
        <v>1.2E-4</v>
      </c>
      <c r="S186" s="146">
        <v>0</v>
      </c>
      <c r="T186" s="147">
        <f t="shared" si="33"/>
        <v>0</v>
      </c>
      <c r="AR186" s="148" t="s">
        <v>213</v>
      </c>
      <c r="AT186" s="148" t="s">
        <v>150</v>
      </c>
      <c r="AU186" s="148" t="s">
        <v>155</v>
      </c>
      <c r="AY186" s="13" t="s">
        <v>147</v>
      </c>
      <c r="BE186" s="149">
        <f t="shared" si="34"/>
        <v>0</v>
      </c>
      <c r="BF186" s="149">
        <f t="shared" si="35"/>
        <v>0</v>
      </c>
      <c r="BG186" s="149">
        <f t="shared" si="36"/>
        <v>0</v>
      </c>
      <c r="BH186" s="149">
        <f t="shared" si="37"/>
        <v>0</v>
      </c>
      <c r="BI186" s="149">
        <f t="shared" si="38"/>
        <v>0</v>
      </c>
      <c r="BJ186" s="13" t="s">
        <v>155</v>
      </c>
      <c r="BK186" s="149">
        <f t="shared" si="39"/>
        <v>0</v>
      </c>
      <c r="BL186" s="13" t="s">
        <v>213</v>
      </c>
      <c r="BM186" s="148" t="s">
        <v>1069</v>
      </c>
    </row>
    <row r="187" spans="2:65" s="1" customFormat="1" ht="16.5" customHeight="1" x14ac:dyDescent="0.2">
      <c r="B187" s="135"/>
      <c r="C187" s="150" t="s">
        <v>339</v>
      </c>
      <c r="D187" s="150" t="s">
        <v>197</v>
      </c>
      <c r="E187" s="151" t="s">
        <v>441</v>
      </c>
      <c r="F187" s="152" t="s">
        <v>442</v>
      </c>
      <c r="G187" s="153" t="s">
        <v>186</v>
      </c>
      <c r="H187" s="154">
        <v>2</v>
      </c>
      <c r="I187" s="155"/>
      <c r="J187" s="156">
        <f t="shared" si="30"/>
        <v>0</v>
      </c>
      <c r="K187" s="157"/>
      <c r="L187" s="158"/>
      <c r="M187" s="159" t="s">
        <v>1</v>
      </c>
      <c r="N187" s="160" t="s">
        <v>37</v>
      </c>
      <c r="P187" s="146">
        <f t="shared" si="31"/>
        <v>0</v>
      </c>
      <c r="Q187" s="146">
        <v>2.9999999999999997E-4</v>
      </c>
      <c r="R187" s="146">
        <f t="shared" si="32"/>
        <v>5.9999999999999995E-4</v>
      </c>
      <c r="S187" s="146">
        <v>0</v>
      </c>
      <c r="T187" s="147">
        <f t="shared" si="33"/>
        <v>0</v>
      </c>
      <c r="AR187" s="148" t="s">
        <v>280</v>
      </c>
      <c r="AT187" s="148" t="s">
        <v>197</v>
      </c>
      <c r="AU187" s="148" t="s">
        <v>155</v>
      </c>
      <c r="AY187" s="13" t="s">
        <v>147</v>
      </c>
      <c r="BE187" s="149">
        <f t="shared" si="34"/>
        <v>0</v>
      </c>
      <c r="BF187" s="149">
        <f t="shared" si="35"/>
        <v>0</v>
      </c>
      <c r="BG187" s="149">
        <f t="shared" si="36"/>
        <v>0</v>
      </c>
      <c r="BH187" s="149">
        <f t="shared" si="37"/>
        <v>0</v>
      </c>
      <c r="BI187" s="149">
        <f t="shared" si="38"/>
        <v>0</v>
      </c>
      <c r="BJ187" s="13" t="s">
        <v>155</v>
      </c>
      <c r="BK187" s="149">
        <f t="shared" si="39"/>
        <v>0</v>
      </c>
      <c r="BL187" s="13" t="s">
        <v>213</v>
      </c>
      <c r="BM187" s="148" t="s">
        <v>1070</v>
      </c>
    </row>
    <row r="188" spans="2:65" s="1" customFormat="1" ht="24.2" customHeight="1" x14ac:dyDescent="0.2">
      <c r="B188" s="135"/>
      <c r="C188" s="136" t="s">
        <v>343</v>
      </c>
      <c r="D188" s="136" t="s">
        <v>150</v>
      </c>
      <c r="E188" s="137" t="s">
        <v>445</v>
      </c>
      <c r="F188" s="138" t="s">
        <v>446</v>
      </c>
      <c r="G188" s="139" t="s">
        <v>274</v>
      </c>
      <c r="H188" s="140">
        <v>1</v>
      </c>
      <c r="I188" s="141"/>
      <c r="J188" s="142">
        <f t="shared" si="30"/>
        <v>0</v>
      </c>
      <c r="K188" s="143"/>
      <c r="L188" s="28"/>
      <c r="M188" s="144" t="s">
        <v>1</v>
      </c>
      <c r="N188" s="145" t="s">
        <v>37</v>
      </c>
      <c r="P188" s="146">
        <f t="shared" si="31"/>
        <v>0</v>
      </c>
      <c r="Q188" s="146">
        <v>0</v>
      </c>
      <c r="R188" s="146">
        <f t="shared" si="32"/>
        <v>0</v>
      </c>
      <c r="S188" s="146">
        <v>0</v>
      </c>
      <c r="T188" s="147">
        <f t="shared" si="33"/>
        <v>0</v>
      </c>
      <c r="AR188" s="148" t="s">
        <v>213</v>
      </c>
      <c r="AT188" s="148" t="s">
        <v>150</v>
      </c>
      <c r="AU188" s="148" t="s">
        <v>155</v>
      </c>
      <c r="AY188" s="13" t="s">
        <v>147</v>
      </c>
      <c r="BE188" s="149">
        <f t="shared" si="34"/>
        <v>0</v>
      </c>
      <c r="BF188" s="149">
        <f t="shared" si="35"/>
        <v>0</v>
      </c>
      <c r="BG188" s="149">
        <f t="shared" si="36"/>
        <v>0</v>
      </c>
      <c r="BH188" s="149">
        <f t="shared" si="37"/>
        <v>0</v>
      </c>
      <c r="BI188" s="149">
        <f t="shared" si="38"/>
        <v>0</v>
      </c>
      <c r="BJ188" s="13" t="s">
        <v>155</v>
      </c>
      <c r="BK188" s="149">
        <f t="shared" si="39"/>
        <v>0</v>
      </c>
      <c r="BL188" s="13" t="s">
        <v>213</v>
      </c>
      <c r="BM188" s="148" t="s">
        <v>1071</v>
      </c>
    </row>
    <row r="189" spans="2:65" s="1" customFormat="1" ht="21.75" customHeight="1" x14ac:dyDescent="0.2">
      <c r="B189" s="135"/>
      <c r="C189" s="150" t="s">
        <v>351</v>
      </c>
      <c r="D189" s="150" t="s">
        <v>197</v>
      </c>
      <c r="E189" s="151" t="s">
        <v>449</v>
      </c>
      <c r="F189" s="152" t="s">
        <v>450</v>
      </c>
      <c r="G189" s="153" t="s">
        <v>274</v>
      </c>
      <c r="H189" s="154">
        <v>1</v>
      </c>
      <c r="I189" s="155"/>
      <c r="J189" s="156">
        <f t="shared" si="30"/>
        <v>0</v>
      </c>
      <c r="K189" s="157"/>
      <c r="L189" s="158"/>
      <c r="M189" s="159" t="s">
        <v>1</v>
      </c>
      <c r="N189" s="160" t="s">
        <v>37</v>
      </c>
      <c r="P189" s="146">
        <f t="shared" si="31"/>
        <v>0</v>
      </c>
      <c r="Q189" s="146">
        <v>2.7E-4</v>
      </c>
      <c r="R189" s="146">
        <f t="shared" si="32"/>
        <v>2.7E-4</v>
      </c>
      <c r="S189" s="146">
        <v>0</v>
      </c>
      <c r="T189" s="147">
        <f t="shared" si="33"/>
        <v>0</v>
      </c>
      <c r="AR189" s="148" t="s">
        <v>280</v>
      </c>
      <c r="AT189" s="148" t="s">
        <v>197</v>
      </c>
      <c r="AU189" s="148" t="s">
        <v>155</v>
      </c>
      <c r="AY189" s="13" t="s">
        <v>147</v>
      </c>
      <c r="BE189" s="149">
        <f t="shared" si="34"/>
        <v>0</v>
      </c>
      <c r="BF189" s="149">
        <f t="shared" si="35"/>
        <v>0</v>
      </c>
      <c r="BG189" s="149">
        <f t="shared" si="36"/>
        <v>0</v>
      </c>
      <c r="BH189" s="149">
        <f t="shared" si="37"/>
        <v>0</v>
      </c>
      <c r="BI189" s="149">
        <f t="shared" si="38"/>
        <v>0</v>
      </c>
      <c r="BJ189" s="13" t="s">
        <v>155</v>
      </c>
      <c r="BK189" s="149">
        <f t="shared" si="39"/>
        <v>0</v>
      </c>
      <c r="BL189" s="13" t="s">
        <v>213</v>
      </c>
      <c r="BM189" s="148" t="s">
        <v>1072</v>
      </c>
    </row>
    <row r="190" spans="2:65" s="1" customFormat="1" ht="24.2" customHeight="1" x14ac:dyDescent="0.2">
      <c r="B190" s="135"/>
      <c r="C190" s="136" t="s">
        <v>355</v>
      </c>
      <c r="D190" s="136" t="s">
        <v>150</v>
      </c>
      <c r="E190" s="137" t="s">
        <v>926</v>
      </c>
      <c r="F190" s="138" t="s">
        <v>927</v>
      </c>
      <c r="G190" s="139" t="s">
        <v>274</v>
      </c>
      <c r="H190" s="140">
        <v>1</v>
      </c>
      <c r="I190" s="141"/>
      <c r="J190" s="142">
        <f t="shared" si="30"/>
        <v>0</v>
      </c>
      <c r="K190" s="143"/>
      <c r="L190" s="28"/>
      <c r="M190" s="144" t="s">
        <v>1</v>
      </c>
      <c r="N190" s="145" t="s">
        <v>37</v>
      </c>
      <c r="P190" s="146">
        <f t="shared" si="31"/>
        <v>0</v>
      </c>
      <c r="Q190" s="146">
        <v>0</v>
      </c>
      <c r="R190" s="146">
        <f t="shared" si="32"/>
        <v>0</v>
      </c>
      <c r="S190" s="146">
        <v>0</v>
      </c>
      <c r="T190" s="147">
        <f t="shared" si="33"/>
        <v>0</v>
      </c>
      <c r="AR190" s="148" t="s">
        <v>213</v>
      </c>
      <c r="AT190" s="148" t="s">
        <v>150</v>
      </c>
      <c r="AU190" s="148" t="s">
        <v>155</v>
      </c>
      <c r="AY190" s="13" t="s">
        <v>147</v>
      </c>
      <c r="BE190" s="149">
        <f t="shared" si="34"/>
        <v>0</v>
      </c>
      <c r="BF190" s="149">
        <f t="shared" si="35"/>
        <v>0</v>
      </c>
      <c r="BG190" s="149">
        <f t="shared" si="36"/>
        <v>0</v>
      </c>
      <c r="BH190" s="149">
        <f t="shared" si="37"/>
        <v>0</v>
      </c>
      <c r="BI190" s="149">
        <f t="shared" si="38"/>
        <v>0</v>
      </c>
      <c r="BJ190" s="13" t="s">
        <v>155</v>
      </c>
      <c r="BK190" s="149">
        <f t="shared" si="39"/>
        <v>0</v>
      </c>
      <c r="BL190" s="13" t="s">
        <v>213</v>
      </c>
      <c r="BM190" s="148" t="s">
        <v>1073</v>
      </c>
    </row>
    <row r="191" spans="2:65" s="1" customFormat="1" ht="24.2" customHeight="1" x14ac:dyDescent="0.2">
      <c r="B191" s="135"/>
      <c r="C191" s="150" t="s">
        <v>361</v>
      </c>
      <c r="D191" s="150" t="s">
        <v>197</v>
      </c>
      <c r="E191" s="151" t="s">
        <v>929</v>
      </c>
      <c r="F191" s="152" t="s">
        <v>930</v>
      </c>
      <c r="G191" s="153" t="s">
        <v>274</v>
      </c>
      <c r="H191" s="154">
        <v>1</v>
      </c>
      <c r="I191" s="155"/>
      <c r="J191" s="156">
        <f t="shared" si="30"/>
        <v>0</v>
      </c>
      <c r="K191" s="157"/>
      <c r="L191" s="158"/>
      <c r="M191" s="159" t="s">
        <v>1</v>
      </c>
      <c r="N191" s="160" t="s">
        <v>37</v>
      </c>
      <c r="P191" s="146">
        <f t="shared" si="31"/>
        <v>0</v>
      </c>
      <c r="Q191" s="146">
        <v>2.4000000000000001E-4</v>
      </c>
      <c r="R191" s="146">
        <f t="shared" si="32"/>
        <v>2.4000000000000001E-4</v>
      </c>
      <c r="S191" s="146">
        <v>0</v>
      </c>
      <c r="T191" s="147">
        <f t="shared" si="33"/>
        <v>0</v>
      </c>
      <c r="AR191" s="148" t="s">
        <v>280</v>
      </c>
      <c r="AT191" s="148" t="s">
        <v>197</v>
      </c>
      <c r="AU191" s="148" t="s">
        <v>155</v>
      </c>
      <c r="AY191" s="13" t="s">
        <v>147</v>
      </c>
      <c r="BE191" s="149">
        <f t="shared" si="34"/>
        <v>0</v>
      </c>
      <c r="BF191" s="149">
        <f t="shared" si="35"/>
        <v>0</v>
      </c>
      <c r="BG191" s="149">
        <f t="shared" si="36"/>
        <v>0</v>
      </c>
      <c r="BH191" s="149">
        <f t="shared" si="37"/>
        <v>0</v>
      </c>
      <c r="BI191" s="149">
        <f t="shared" si="38"/>
        <v>0</v>
      </c>
      <c r="BJ191" s="13" t="s">
        <v>155</v>
      </c>
      <c r="BK191" s="149">
        <f t="shared" si="39"/>
        <v>0</v>
      </c>
      <c r="BL191" s="13" t="s">
        <v>213</v>
      </c>
      <c r="BM191" s="148" t="s">
        <v>1074</v>
      </c>
    </row>
    <row r="192" spans="2:65" s="1" customFormat="1" ht="16.5" customHeight="1" x14ac:dyDescent="0.2">
      <c r="B192" s="135"/>
      <c r="C192" s="136" t="s">
        <v>365</v>
      </c>
      <c r="D192" s="136" t="s">
        <v>150</v>
      </c>
      <c r="E192" s="137" t="s">
        <v>453</v>
      </c>
      <c r="F192" s="138" t="s">
        <v>454</v>
      </c>
      <c r="G192" s="139" t="s">
        <v>274</v>
      </c>
      <c r="H192" s="140">
        <v>1</v>
      </c>
      <c r="I192" s="141"/>
      <c r="J192" s="142">
        <f t="shared" si="30"/>
        <v>0</v>
      </c>
      <c r="K192" s="143"/>
      <c r="L192" s="28"/>
      <c r="M192" s="144" t="s">
        <v>1</v>
      </c>
      <c r="N192" s="145" t="s">
        <v>37</v>
      </c>
      <c r="P192" s="146">
        <f t="shared" si="31"/>
        <v>0</v>
      </c>
      <c r="Q192" s="146">
        <v>0</v>
      </c>
      <c r="R192" s="146">
        <f t="shared" si="32"/>
        <v>0</v>
      </c>
      <c r="S192" s="146">
        <v>0</v>
      </c>
      <c r="T192" s="147">
        <f t="shared" si="33"/>
        <v>0</v>
      </c>
      <c r="AR192" s="148" t="s">
        <v>213</v>
      </c>
      <c r="AT192" s="148" t="s">
        <v>150</v>
      </c>
      <c r="AU192" s="148" t="s">
        <v>155</v>
      </c>
      <c r="AY192" s="13" t="s">
        <v>147</v>
      </c>
      <c r="BE192" s="149">
        <f t="shared" si="34"/>
        <v>0</v>
      </c>
      <c r="BF192" s="149">
        <f t="shared" si="35"/>
        <v>0</v>
      </c>
      <c r="BG192" s="149">
        <f t="shared" si="36"/>
        <v>0</v>
      </c>
      <c r="BH192" s="149">
        <f t="shared" si="37"/>
        <v>0</v>
      </c>
      <c r="BI192" s="149">
        <f t="shared" si="38"/>
        <v>0</v>
      </c>
      <c r="BJ192" s="13" t="s">
        <v>155</v>
      </c>
      <c r="BK192" s="149">
        <f t="shared" si="39"/>
        <v>0</v>
      </c>
      <c r="BL192" s="13" t="s">
        <v>213</v>
      </c>
      <c r="BM192" s="148" t="s">
        <v>1075</v>
      </c>
    </row>
    <row r="193" spans="2:65" s="1" customFormat="1" ht="16.5" customHeight="1" x14ac:dyDescent="0.2">
      <c r="B193" s="135"/>
      <c r="C193" s="136" t="s">
        <v>369</v>
      </c>
      <c r="D193" s="136" t="s">
        <v>150</v>
      </c>
      <c r="E193" s="137" t="s">
        <v>933</v>
      </c>
      <c r="F193" s="138" t="s">
        <v>934</v>
      </c>
      <c r="G193" s="139" t="s">
        <v>274</v>
      </c>
      <c r="H193" s="140">
        <v>1</v>
      </c>
      <c r="I193" s="141"/>
      <c r="J193" s="142">
        <f t="shared" si="30"/>
        <v>0</v>
      </c>
      <c r="K193" s="143"/>
      <c r="L193" s="28"/>
      <c r="M193" s="144" t="s">
        <v>1</v>
      </c>
      <c r="N193" s="145" t="s">
        <v>37</v>
      </c>
      <c r="P193" s="146">
        <f t="shared" si="31"/>
        <v>0</v>
      </c>
      <c r="Q193" s="146">
        <v>9.5000000000000005E-6</v>
      </c>
      <c r="R193" s="146">
        <f t="shared" si="32"/>
        <v>9.5000000000000005E-6</v>
      </c>
      <c r="S193" s="146">
        <v>0</v>
      </c>
      <c r="T193" s="147">
        <f t="shared" si="33"/>
        <v>0</v>
      </c>
      <c r="AR193" s="148" t="s">
        <v>213</v>
      </c>
      <c r="AT193" s="148" t="s">
        <v>150</v>
      </c>
      <c r="AU193" s="148" t="s">
        <v>155</v>
      </c>
      <c r="AY193" s="13" t="s">
        <v>147</v>
      </c>
      <c r="BE193" s="149">
        <f t="shared" si="34"/>
        <v>0</v>
      </c>
      <c r="BF193" s="149">
        <f t="shared" si="35"/>
        <v>0</v>
      </c>
      <c r="BG193" s="149">
        <f t="shared" si="36"/>
        <v>0</v>
      </c>
      <c r="BH193" s="149">
        <f t="shared" si="37"/>
        <v>0</v>
      </c>
      <c r="BI193" s="149">
        <f t="shared" si="38"/>
        <v>0</v>
      </c>
      <c r="BJ193" s="13" t="s">
        <v>155</v>
      </c>
      <c r="BK193" s="149">
        <f t="shared" si="39"/>
        <v>0</v>
      </c>
      <c r="BL193" s="13" t="s">
        <v>213</v>
      </c>
      <c r="BM193" s="148" t="s">
        <v>1076</v>
      </c>
    </row>
    <row r="194" spans="2:65" s="1" customFormat="1" ht="33" customHeight="1" x14ac:dyDescent="0.2">
      <c r="B194" s="135"/>
      <c r="C194" s="150" t="s">
        <v>373</v>
      </c>
      <c r="D194" s="150" t="s">
        <v>197</v>
      </c>
      <c r="E194" s="151" t="s">
        <v>1077</v>
      </c>
      <c r="F194" s="152" t="s">
        <v>1078</v>
      </c>
      <c r="G194" s="153" t="s">
        <v>274</v>
      </c>
      <c r="H194" s="154">
        <v>1</v>
      </c>
      <c r="I194" s="155"/>
      <c r="J194" s="156">
        <f t="shared" si="30"/>
        <v>0</v>
      </c>
      <c r="K194" s="157"/>
      <c r="L194" s="158"/>
      <c r="M194" s="159" t="s">
        <v>1</v>
      </c>
      <c r="N194" s="160" t="s">
        <v>37</v>
      </c>
      <c r="P194" s="146">
        <f t="shared" si="31"/>
        <v>0</v>
      </c>
      <c r="Q194" s="146">
        <v>6.0999999999999997E-4</v>
      </c>
      <c r="R194" s="146">
        <f t="shared" si="32"/>
        <v>6.0999999999999997E-4</v>
      </c>
      <c r="S194" s="146">
        <v>0</v>
      </c>
      <c r="T194" s="147">
        <f t="shared" si="33"/>
        <v>0</v>
      </c>
      <c r="AR194" s="148" t="s">
        <v>280</v>
      </c>
      <c r="AT194" s="148" t="s">
        <v>197</v>
      </c>
      <c r="AU194" s="148" t="s">
        <v>155</v>
      </c>
      <c r="AY194" s="13" t="s">
        <v>147</v>
      </c>
      <c r="BE194" s="149">
        <f t="shared" si="34"/>
        <v>0</v>
      </c>
      <c r="BF194" s="149">
        <f t="shared" si="35"/>
        <v>0</v>
      </c>
      <c r="BG194" s="149">
        <f t="shared" si="36"/>
        <v>0</v>
      </c>
      <c r="BH194" s="149">
        <f t="shared" si="37"/>
        <v>0</v>
      </c>
      <c r="BI194" s="149">
        <f t="shared" si="38"/>
        <v>0</v>
      </c>
      <c r="BJ194" s="13" t="s">
        <v>155</v>
      </c>
      <c r="BK194" s="149">
        <f t="shared" si="39"/>
        <v>0</v>
      </c>
      <c r="BL194" s="13" t="s">
        <v>213</v>
      </c>
      <c r="BM194" s="148" t="s">
        <v>1079</v>
      </c>
    </row>
    <row r="195" spans="2:65" s="1" customFormat="1" ht="33" customHeight="1" x14ac:dyDescent="0.2">
      <c r="B195" s="135"/>
      <c r="C195" s="136" t="s">
        <v>377</v>
      </c>
      <c r="D195" s="136" t="s">
        <v>150</v>
      </c>
      <c r="E195" s="137" t="s">
        <v>457</v>
      </c>
      <c r="F195" s="138" t="s">
        <v>458</v>
      </c>
      <c r="G195" s="139" t="s">
        <v>319</v>
      </c>
      <c r="H195" s="140">
        <v>4.0000000000000001E-3</v>
      </c>
      <c r="I195" s="141"/>
      <c r="J195" s="142">
        <f t="shared" si="30"/>
        <v>0</v>
      </c>
      <c r="K195" s="143"/>
      <c r="L195" s="28"/>
      <c r="M195" s="144" t="s">
        <v>1</v>
      </c>
      <c r="N195" s="145" t="s">
        <v>37</v>
      </c>
      <c r="P195" s="146">
        <f t="shared" si="31"/>
        <v>0</v>
      </c>
      <c r="Q195" s="146">
        <v>0</v>
      </c>
      <c r="R195" s="146">
        <f t="shared" si="32"/>
        <v>0</v>
      </c>
      <c r="S195" s="146">
        <v>0</v>
      </c>
      <c r="T195" s="147">
        <f t="shared" si="33"/>
        <v>0</v>
      </c>
      <c r="AR195" s="148" t="s">
        <v>213</v>
      </c>
      <c r="AT195" s="148" t="s">
        <v>150</v>
      </c>
      <c r="AU195" s="148" t="s">
        <v>155</v>
      </c>
      <c r="AY195" s="13" t="s">
        <v>147</v>
      </c>
      <c r="BE195" s="149">
        <f t="shared" si="34"/>
        <v>0</v>
      </c>
      <c r="BF195" s="149">
        <f t="shared" si="35"/>
        <v>0</v>
      </c>
      <c r="BG195" s="149">
        <f t="shared" si="36"/>
        <v>0</v>
      </c>
      <c r="BH195" s="149">
        <f t="shared" si="37"/>
        <v>0</v>
      </c>
      <c r="BI195" s="149">
        <f t="shared" si="38"/>
        <v>0</v>
      </c>
      <c r="BJ195" s="13" t="s">
        <v>155</v>
      </c>
      <c r="BK195" s="149">
        <f t="shared" si="39"/>
        <v>0</v>
      </c>
      <c r="BL195" s="13" t="s">
        <v>213</v>
      </c>
      <c r="BM195" s="148" t="s">
        <v>1080</v>
      </c>
    </row>
    <row r="196" spans="2:65" s="1" customFormat="1" ht="24.2" customHeight="1" x14ac:dyDescent="0.2">
      <c r="B196" s="135"/>
      <c r="C196" s="136" t="s">
        <v>381</v>
      </c>
      <c r="D196" s="136" t="s">
        <v>150</v>
      </c>
      <c r="E196" s="137" t="s">
        <v>461</v>
      </c>
      <c r="F196" s="138" t="s">
        <v>462</v>
      </c>
      <c r="G196" s="139" t="s">
        <v>420</v>
      </c>
      <c r="H196" s="161"/>
      <c r="I196" s="141"/>
      <c r="J196" s="142">
        <f t="shared" si="30"/>
        <v>0</v>
      </c>
      <c r="K196" s="143"/>
      <c r="L196" s="28"/>
      <c r="M196" s="144" t="s">
        <v>1</v>
      </c>
      <c r="N196" s="145" t="s">
        <v>37</v>
      </c>
      <c r="P196" s="146">
        <f t="shared" si="31"/>
        <v>0</v>
      </c>
      <c r="Q196" s="146">
        <v>0</v>
      </c>
      <c r="R196" s="146">
        <f t="shared" si="32"/>
        <v>0</v>
      </c>
      <c r="S196" s="146">
        <v>0</v>
      </c>
      <c r="T196" s="147">
        <f t="shared" si="33"/>
        <v>0</v>
      </c>
      <c r="AR196" s="148" t="s">
        <v>213</v>
      </c>
      <c r="AT196" s="148" t="s">
        <v>150</v>
      </c>
      <c r="AU196" s="148" t="s">
        <v>155</v>
      </c>
      <c r="AY196" s="13" t="s">
        <v>147</v>
      </c>
      <c r="BE196" s="149">
        <f t="shared" si="34"/>
        <v>0</v>
      </c>
      <c r="BF196" s="149">
        <f t="shared" si="35"/>
        <v>0</v>
      </c>
      <c r="BG196" s="149">
        <f t="shared" si="36"/>
        <v>0</v>
      </c>
      <c r="BH196" s="149">
        <f t="shared" si="37"/>
        <v>0</v>
      </c>
      <c r="BI196" s="149">
        <f t="shared" si="38"/>
        <v>0</v>
      </c>
      <c r="BJ196" s="13" t="s">
        <v>155</v>
      </c>
      <c r="BK196" s="149">
        <f t="shared" si="39"/>
        <v>0</v>
      </c>
      <c r="BL196" s="13" t="s">
        <v>213</v>
      </c>
      <c r="BM196" s="148" t="s">
        <v>1081</v>
      </c>
    </row>
    <row r="197" spans="2:65" s="11" customFormat="1" ht="22.9" customHeight="1" x14ac:dyDescent="0.2">
      <c r="B197" s="123"/>
      <c r="D197" s="124" t="s">
        <v>70</v>
      </c>
      <c r="E197" s="133" t="s">
        <v>464</v>
      </c>
      <c r="F197" s="133" t="s">
        <v>465</v>
      </c>
      <c r="I197" s="126"/>
      <c r="J197" s="134">
        <f>BK197</f>
        <v>0</v>
      </c>
      <c r="L197" s="123"/>
      <c r="M197" s="128"/>
      <c r="P197" s="129">
        <f>SUM(P198:P210)</f>
        <v>0</v>
      </c>
      <c r="R197" s="129">
        <f>SUM(R198:R210)</f>
        <v>3.3094199999999997E-2</v>
      </c>
      <c r="T197" s="130">
        <f>SUM(T198:T210)</f>
        <v>0</v>
      </c>
      <c r="AR197" s="124" t="s">
        <v>155</v>
      </c>
      <c r="AT197" s="131" t="s">
        <v>70</v>
      </c>
      <c r="AU197" s="131" t="s">
        <v>79</v>
      </c>
      <c r="AY197" s="124" t="s">
        <v>147</v>
      </c>
      <c r="BK197" s="132">
        <f>SUM(BK198:BK210)</f>
        <v>0</v>
      </c>
    </row>
    <row r="198" spans="2:65" s="1" customFormat="1" ht="16.5" customHeight="1" x14ac:dyDescent="0.2">
      <c r="B198" s="135"/>
      <c r="C198" s="136" t="s">
        <v>385</v>
      </c>
      <c r="D198" s="136" t="s">
        <v>150</v>
      </c>
      <c r="E198" s="137" t="s">
        <v>1082</v>
      </c>
      <c r="F198" s="138" t="s">
        <v>1083</v>
      </c>
      <c r="G198" s="139" t="s">
        <v>274</v>
      </c>
      <c r="H198" s="140">
        <v>1</v>
      </c>
      <c r="I198" s="141"/>
      <c r="J198" s="142">
        <f t="shared" ref="J198:J210" si="40">ROUND(I198*H198,2)</f>
        <v>0</v>
      </c>
      <c r="K198" s="143"/>
      <c r="L198" s="28"/>
      <c r="M198" s="144" t="s">
        <v>1</v>
      </c>
      <c r="N198" s="145" t="s">
        <v>37</v>
      </c>
      <c r="P198" s="146">
        <f t="shared" ref="P198:P210" si="41">O198*H198</f>
        <v>0</v>
      </c>
      <c r="Q198" s="146">
        <v>4.1999999999999996E-6</v>
      </c>
      <c r="R198" s="146">
        <f t="shared" ref="R198:R210" si="42">Q198*H198</f>
        <v>4.1999999999999996E-6</v>
      </c>
      <c r="S198" s="146">
        <v>0</v>
      </c>
      <c r="T198" s="147">
        <f t="shared" ref="T198:T210" si="43">S198*H198</f>
        <v>0</v>
      </c>
      <c r="AR198" s="148" t="s">
        <v>213</v>
      </c>
      <c r="AT198" s="148" t="s">
        <v>150</v>
      </c>
      <c r="AU198" s="148" t="s">
        <v>155</v>
      </c>
      <c r="AY198" s="13" t="s">
        <v>147</v>
      </c>
      <c r="BE198" s="149">
        <f t="shared" ref="BE198:BE210" si="44">IF(N198="základná",J198,0)</f>
        <v>0</v>
      </c>
      <c r="BF198" s="149">
        <f t="shared" ref="BF198:BF210" si="45">IF(N198="znížená",J198,0)</f>
        <v>0</v>
      </c>
      <c r="BG198" s="149">
        <f t="shared" ref="BG198:BG210" si="46">IF(N198="zákl. prenesená",J198,0)</f>
        <v>0</v>
      </c>
      <c r="BH198" s="149">
        <f t="shared" ref="BH198:BH210" si="47">IF(N198="zníž. prenesená",J198,0)</f>
        <v>0</v>
      </c>
      <c r="BI198" s="149">
        <f t="shared" ref="BI198:BI210" si="48">IF(N198="nulová",J198,0)</f>
        <v>0</v>
      </c>
      <c r="BJ198" s="13" t="s">
        <v>155</v>
      </c>
      <c r="BK198" s="149">
        <f t="shared" ref="BK198:BK210" si="49">ROUND(I198*H198,2)</f>
        <v>0</v>
      </c>
      <c r="BL198" s="13" t="s">
        <v>213</v>
      </c>
      <c r="BM198" s="148" t="s">
        <v>1084</v>
      </c>
    </row>
    <row r="199" spans="2:65" s="1" customFormat="1" ht="24.2" customHeight="1" x14ac:dyDescent="0.2">
      <c r="B199" s="135"/>
      <c r="C199" s="150" t="s">
        <v>389</v>
      </c>
      <c r="D199" s="150" t="s">
        <v>197</v>
      </c>
      <c r="E199" s="151" t="s">
        <v>1085</v>
      </c>
      <c r="F199" s="152" t="s">
        <v>1086</v>
      </c>
      <c r="G199" s="153" t="s">
        <v>274</v>
      </c>
      <c r="H199" s="154">
        <v>1</v>
      </c>
      <c r="I199" s="155"/>
      <c r="J199" s="156">
        <f t="shared" si="40"/>
        <v>0</v>
      </c>
      <c r="K199" s="157"/>
      <c r="L199" s="158"/>
      <c r="M199" s="159" t="s">
        <v>1</v>
      </c>
      <c r="N199" s="160" t="s">
        <v>37</v>
      </c>
      <c r="P199" s="146">
        <f t="shared" si="41"/>
        <v>0</v>
      </c>
      <c r="Q199" s="146">
        <v>3.3E-4</v>
      </c>
      <c r="R199" s="146">
        <f t="shared" si="42"/>
        <v>3.3E-4</v>
      </c>
      <c r="S199" s="146">
        <v>0</v>
      </c>
      <c r="T199" s="147">
        <f t="shared" si="43"/>
        <v>0</v>
      </c>
      <c r="AR199" s="148" t="s">
        <v>280</v>
      </c>
      <c r="AT199" s="148" t="s">
        <v>197</v>
      </c>
      <c r="AU199" s="148" t="s">
        <v>155</v>
      </c>
      <c r="AY199" s="13" t="s">
        <v>147</v>
      </c>
      <c r="BE199" s="149">
        <f t="shared" si="44"/>
        <v>0</v>
      </c>
      <c r="BF199" s="149">
        <f t="shared" si="45"/>
        <v>0</v>
      </c>
      <c r="BG199" s="149">
        <f t="shared" si="46"/>
        <v>0</v>
      </c>
      <c r="BH199" s="149">
        <f t="shared" si="47"/>
        <v>0</v>
      </c>
      <c r="BI199" s="149">
        <f t="shared" si="48"/>
        <v>0</v>
      </c>
      <c r="BJ199" s="13" t="s">
        <v>155</v>
      </c>
      <c r="BK199" s="149">
        <f t="shared" si="49"/>
        <v>0</v>
      </c>
      <c r="BL199" s="13" t="s">
        <v>213</v>
      </c>
      <c r="BM199" s="148" t="s">
        <v>1087</v>
      </c>
    </row>
    <row r="200" spans="2:65" s="1" customFormat="1" ht="24.2" customHeight="1" x14ac:dyDescent="0.2">
      <c r="B200" s="135"/>
      <c r="C200" s="150" t="s">
        <v>393</v>
      </c>
      <c r="D200" s="150" t="s">
        <v>197</v>
      </c>
      <c r="E200" s="151" t="s">
        <v>1088</v>
      </c>
      <c r="F200" s="152" t="s">
        <v>1089</v>
      </c>
      <c r="G200" s="153" t="s">
        <v>274</v>
      </c>
      <c r="H200" s="154">
        <v>1</v>
      </c>
      <c r="I200" s="155"/>
      <c r="J200" s="156">
        <f t="shared" si="40"/>
        <v>0</v>
      </c>
      <c r="K200" s="157"/>
      <c r="L200" s="158"/>
      <c r="M200" s="159" t="s">
        <v>1</v>
      </c>
      <c r="N200" s="160" t="s">
        <v>37</v>
      </c>
      <c r="P200" s="146">
        <f t="shared" si="41"/>
        <v>0</v>
      </c>
      <c r="Q200" s="146">
        <v>2.9999999999999997E-4</v>
      </c>
      <c r="R200" s="146">
        <f t="shared" si="42"/>
        <v>2.9999999999999997E-4</v>
      </c>
      <c r="S200" s="146">
        <v>0</v>
      </c>
      <c r="T200" s="147">
        <f t="shared" si="43"/>
        <v>0</v>
      </c>
      <c r="AR200" s="148" t="s">
        <v>280</v>
      </c>
      <c r="AT200" s="148" t="s">
        <v>197</v>
      </c>
      <c r="AU200" s="148" t="s">
        <v>155</v>
      </c>
      <c r="AY200" s="13" t="s">
        <v>147</v>
      </c>
      <c r="BE200" s="149">
        <f t="shared" si="44"/>
        <v>0</v>
      </c>
      <c r="BF200" s="149">
        <f t="shared" si="45"/>
        <v>0</v>
      </c>
      <c r="BG200" s="149">
        <f t="shared" si="46"/>
        <v>0</v>
      </c>
      <c r="BH200" s="149">
        <f t="shared" si="47"/>
        <v>0</v>
      </c>
      <c r="BI200" s="149">
        <f t="shared" si="48"/>
        <v>0</v>
      </c>
      <c r="BJ200" s="13" t="s">
        <v>155</v>
      </c>
      <c r="BK200" s="149">
        <f t="shared" si="49"/>
        <v>0</v>
      </c>
      <c r="BL200" s="13" t="s">
        <v>213</v>
      </c>
      <c r="BM200" s="148" t="s">
        <v>1090</v>
      </c>
    </row>
    <row r="201" spans="2:65" s="1" customFormat="1" ht="24.2" customHeight="1" x14ac:dyDescent="0.2">
      <c r="B201" s="135"/>
      <c r="C201" s="136" t="s">
        <v>397</v>
      </c>
      <c r="D201" s="136" t="s">
        <v>150</v>
      </c>
      <c r="E201" s="137" t="s">
        <v>1091</v>
      </c>
      <c r="F201" s="138" t="s">
        <v>1092</v>
      </c>
      <c r="G201" s="139" t="s">
        <v>274</v>
      </c>
      <c r="H201" s="140">
        <v>1</v>
      </c>
      <c r="I201" s="141"/>
      <c r="J201" s="142">
        <f t="shared" si="40"/>
        <v>0</v>
      </c>
      <c r="K201" s="143"/>
      <c r="L201" s="28"/>
      <c r="M201" s="144" t="s">
        <v>1</v>
      </c>
      <c r="N201" s="145" t="s">
        <v>37</v>
      </c>
      <c r="P201" s="146">
        <f t="shared" si="41"/>
        <v>0</v>
      </c>
      <c r="Q201" s="146">
        <v>1.7000000000000001E-4</v>
      </c>
      <c r="R201" s="146">
        <f t="shared" si="42"/>
        <v>1.7000000000000001E-4</v>
      </c>
      <c r="S201" s="146">
        <v>0</v>
      </c>
      <c r="T201" s="147">
        <f t="shared" si="43"/>
        <v>0</v>
      </c>
      <c r="AR201" s="148" t="s">
        <v>213</v>
      </c>
      <c r="AT201" s="148" t="s">
        <v>150</v>
      </c>
      <c r="AU201" s="148" t="s">
        <v>155</v>
      </c>
      <c r="AY201" s="13" t="s">
        <v>147</v>
      </c>
      <c r="BE201" s="149">
        <f t="shared" si="44"/>
        <v>0</v>
      </c>
      <c r="BF201" s="149">
        <f t="shared" si="45"/>
        <v>0</v>
      </c>
      <c r="BG201" s="149">
        <f t="shared" si="46"/>
        <v>0</v>
      </c>
      <c r="BH201" s="149">
        <f t="shared" si="47"/>
        <v>0</v>
      </c>
      <c r="BI201" s="149">
        <f t="shared" si="48"/>
        <v>0</v>
      </c>
      <c r="BJ201" s="13" t="s">
        <v>155</v>
      </c>
      <c r="BK201" s="149">
        <f t="shared" si="49"/>
        <v>0</v>
      </c>
      <c r="BL201" s="13" t="s">
        <v>213</v>
      </c>
      <c r="BM201" s="148" t="s">
        <v>1093</v>
      </c>
    </row>
    <row r="202" spans="2:65" s="1" customFormat="1" ht="24.2" customHeight="1" x14ac:dyDescent="0.2">
      <c r="B202" s="135"/>
      <c r="C202" s="150" t="s">
        <v>401</v>
      </c>
      <c r="D202" s="150" t="s">
        <v>197</v>
      </c>
      <c r="E202" s="151" t="s">
        <v>1094</v>
      </c>
      <c r="F202" s="152" t="s">
        <v>1095</v>
      </c>
      <c r="G202" s="153" t="s">
        <v>274</v>
      </c>
      <c r="H202" s="154">
        <v>1</v>
      </c>
      <c r="I202" s="155"/>
      <c r="J202" s="156">
        <f t="shared" si="40"/>
        <v>0</v>
      </c>
      <c r="K202" s="157"/>
      <c r="L202" s="158"/>
      <c r="M202" s="159" t="s">
        <v>1</v>
      </c>
      <c r="N202" s="160" t="s">
        <v>37</v>
      </c>
      <c r="P202" s="146">
        <f t="shared" si="41"/>
        <v>0</v>
      </c>
      <c r="Q202" s="146">
        <v>1.35E-2</v>
      </c>
      <c r="R202" s="146">
        <f t="shared" si="42"/>
        <v>1.35E-2</v>
      </c>
      <c r="S202" s="146">
        <v>0</v>
      </c>
      <c r="T202" s="147">
        <f t="shared" si="43"/>
        <v>0</v>
      </c>
      <c r="AR202" s="148" t="s">
        <v>280</v>
      </c>
      <c r="AT202" s="148" t="s">
        <v>197</v>
      </c>
      <c r="AU202" s="148" t="s">
        <v>155</v>
      </c>
      <c r="AY202" s="13" t="s">
        <v>147</v>
      </c>
      <c r="BE202" s="149">
        <f t="shared" si="44"/>
        <v>0</v>
      </c>
      <c r="BF202" s="149">
        <f t="shared" si="45"/>
        <v>0</v>
      </c>
      <c r="BG202" s="149">
        <f t="shared" si="46"/>
        <v>0</v>
      </c>
      <c r="BH202" s="149">
        <f t="shared" si="47"/>
        <v>0</v>
      </c>
      <c r="BI202" s="149">
        <f t="shared" si="48"/>
        <v>0</v>
      </c>
      <c r="BJ202" s="13" t="s">
        <v>155</v>
      </c>
      <c r="BK202" s="149">
        <f t="shared" si="49"/>
        <v>0</v>
      </c>
      <c r="BL202" s="13" t="s">
        <v>213</v>
      </c>
      <c r="BM202" s="148" t="s">
        <v>1096</v>
      </c>
    </row>
    <row r="203" spans="2:65" s="1" customFormat="1" ht="24.2" customHeight="1" x14ac:dyDescent="0.2">
      <c r="B203" s="135"/>
      <c r="C203" s="136" t="s">
        <v>405</v>
      </c>
      <c r="D203" s="136" t="s">
        <v>150</v>
      </c>
      <c r="E203" s="137" t="s">
        <v>1097</v>
      </c>
      <c r="F203" s="138" t="s">
        <v>1098</v>
      </c>
      <c r="G203" s="139" t="s">
        <v>274</v>
      </c>
      <c r="H203" s="140">
        <v>1</v>
      </c>
      <c r="I203" s="141"/>
      <c r="J203" s="142">
        <f t="shared" si="40"/>
        <v>0</v>
      </c>
      <c r="K203" s="143"/>
      <c r="L203" s="28"/>
      <c r="M203" s="144" t="s">
        <v>1</v>
      </c>
      <c r="N203" s="145" t="s">
        <v>37</v>
      </c>
      <c r="P203" s="146">
        <f t="shared" si="41"/>
        <v>0</v>
      </c>
      <c r="Q203" s="146">
        <v>0</v>
      </c>
      <c r="R203" s="146">
        <f t="shared" si="42"/>
        <v>0</v>
      </c>
      <c r="S203" s="146">
        <v>0</v>
      </c>
      <c r="T203" s="147">
        <f t="shared" si="43"/>
        <v>0</v>
      </c>
      <c r="AR203" s="148" t="s">
        <v>213</v>
      </c>
      <c r="AT203" s="148" t="s">
        <v>150</v>
      </c>
      <c r="AU203" s="148" t="s">
        <v>155</v>
      </c>
      <c r="AY203" s="13" t="s">
        <v>147</v>
      </c>
      <c r="BE203" s="149">
        <f t="shared" si="44"/>
        <v>0</v>
      </c>
      <c r="BF203" s="149">
        <f t="shared" si="45"/>
        <v>0</v>
      </c>
      <c r="BG203" s="149">
        <f t="shared" si="46"/>
        <v>0</v>
      </c>
      <c r="BH203" s="149">
        <f t="shared" si="47"/>
        <v>0</v>
      </c>
      <c r="BI203" s="149">
        <f t="shared" si="48"/>
        <v>0</v>
      </c>
      <c r="BJ203" s="13" t="s">
        <v>155</v>
      </c>
      <c r="BK203" s="149">
        <f t="shared" si="49"/>
        <v>0</v>
      </c>
      <c r="BL203" s="13" t="s">
        <v>213</v>
      </c>
      <c r="BM203" s="148" t="s">
        <v>1099</v>
      </c>
    </row>
    <row r="204" spans="2:65" s="1" customFormat="1" ht="37.9" customHeight="1" x14ac:dyDescent="0.2">
      <c r="B204" s="135"/>
      <c r="C204" s="150" t="s">
        <v>409</v>
      </c>
      <c r="D204" s="150" t="s">
        <v>197</v>
      </c>
      <c r="E204" s="151" t="s">
        <v>1100</v>
      </c>
      <c r="F204" s="152" t="s">
        <v>1101</v>
      </c>
      <c r="G204" s="153" t="s">
        <v>274</v>
      </c>
      <c r="H204" s="154">
        <v>1</v>
      </c>
      <c r="I204" s="155"/>
      <c r="J204" s="156">
        <f t="shared" si="40"/>
        <v>0</v>
      </c>
      <c r="K204" s="157"/>
      <c r="L204" s="158"/>
      <c r="M204" s="159" t="s">
        <v>1</v>
      </c>
      <c r="N204" s="160" t="s">
        <v>37</v>
      </c>
      <c r="P204" s="146">
        <f t="shared" si="41"/>
        <v>0</v>
      </c>
      <c r="Q204" s="146">
        <v>1.6049999999999998E-2</v>
      </c>
      <c r="R204" s="146">
        <f t="shared" si="42"/>
        <v>1.6049999999999998E-2</v>
      </c>
      <c r="S204" s="146">
        <v>0</v>
      </c>
      <c r="T204" s="147">
        <f t="shared" si="43"/>
        <v>0</v>
      </c>
      <c r="AR204" s="148" t="s">
        <v>280</v>
      </c>
      <c r="AT204" s="148" t="s">
        <v>197</v>
      </c>
      <c r="AU204" s="148" t="s">
        <v>155</v>
      </c>
      <c r="AY204" s="13" t="s">
        <v>147</v>
      </c>
      <c r="BE204" s="149">
        <f t="shared" si="44"/>
        <v>0</v>
      </c>
      <c r="BF204" s="149">
        <f t="shared" si="45"/>
        <v>0</v>
      </c>
      <c r="BG204" s="149">
        <f t="shared" si="46"/>
        <v>0</v>
      </c>
      <c r="BH204" s="149">
        <f t="shared" si="47"/>
        <v>0</v>
      </c>
      <c r="BI204" s="149">
        <f t="shared" si="48"/>
        <v>0</v>
      </c>
      <c r="BJ204" s="13" t="s">
        <v>155</v>
      </c>
      <c r="BK204" s="149">
        <f t="shared" si="49"/>
        <v>0</v>
      </c>
      <c r="BL204" s="13" t="s">
        <v>213</v>
      </c>
      <c r="BM204" s="148" t="s">
        <v>1102</v>
      </c>
    </row>
    <row r="205" spans="2:65" s="1" customFormat="1" ht="16.5" customHeight="1" x14ac:dyDescent="0.2">
      <c r="B205" s="135"/>
      <c r="C205" s="136" t="s">
        <v>413</v>
      </c>
      <c r="D205" s="136" t="s">
        <v>150</v>
      </c>
      <c r="E205" s="137" t="s">
        <v>1103</v>
      </c>
      <c r="F205" s="138" t="s">
        <v>1104</v>
      </c>
      <c r="G205" s="139" t="s">
        <v>274</v>
      </c>
      <c r="H205" s="140">
        <v>1</v>
      </c>
      <c r="I205" s="141"/>
      <c r="J205" s="142">
        <f t="shared" si="40"/>
        <v>0</v>
      </c>
      <c r="K205" s="143"/>
      <c r="L205" s="28"/>
      <c r="M205" s="144" t="s">
        <v>1</v>
      </c>
      <c r="N205" s="145" t="s">
        <v>37</v>
      </c>
      <c r="P205" s="146">
        <f t="shared" si="41"/>
        <v>0</v>
      </c>
      <c r="Q205" s="146">
        <v>0</v>
      </c>
      <c r="R205" s="146">
        <f t="shared" si="42"/>
        <v>0</v>
      </c>
      <c r="S205" s="146">
        <v>0</v>
      </c>
      <c r="T205" s="147">
        <f t="shared" si="43"/>
        <v>0</v>
      </c>
      <c r="AR205" s="148" t="s">
        <v>213</v>
      </c>
      <c r="AT205" s="148" t="s">
        <v>150</v>
      </c>
      <c r="AU205" s="148" t="s">
        <v>155</v>
      </c>
      <c r="AY205" s="13" t="s">
        <v>147</v>
      </c>
      <c r="BE205" s="149">
        <f t="shared" si="44"/>
        <v>0</v>
      </c>
      <c r="BF205" s="149">
        <f t="shared" si="45"/>
        <v>0</v>
      </c>
      <c r="BG205" s="149">
        <f t="shared" si="46"/>
        <v>0</v>
      </c>
      <c r="BH205" s="149">
        <f t="shared" si="47"/>
        <v>0</v>
      </c>
      <c r="BI205" s="149">
        <f t="shared" si="48"/>
        <v>0</v>
      </c>
      <c r="BJ205" s="13" t="s">
        <v>155</v>
      </c>
      <c r="BK205" s="149">
        <f t="shared" si="49"/>
        <v>0</v>
      </c>
      <c r="BL205" s="13" t="s">
        <v>213</v>
      </c>
      <c r="BM205" s="148" t="s">
        <v>1105</v>
      </c>
    </row>
    <row r="206" spans="2:65" s="1" customFormat="1" ht="24.2" customHeight="1" x14ac:dyDescent="0.2">
      <c r="B206" s="135"/>
      <c r="C206" s="150" t="s">
        <v>417</v>
      </c>
      <c r="D206" s="150" t="s">
        <v>197</v>
      </c>
      <c r="E206" s="151" t="s">
        <v>1106</v>
      </c>
      <c r="F206" s="152" t="s">
        <v>1107</v>
      </c>
      <c r="G206" s="153" t="s">
        <v>274</v>
      </c>
      <c r="H206" s="154">
        <v>1</v>
      </c>
      <c r="I206" s="155"/>
      <c r="J206" s="156">
        <f t="shared" si="40"/>
        <v>0</v>
      </c>
      <c r="K206" s="157"/>
      <c r="L206" s="158"/>
      <c r="M206" s="159" t="s">
        <v>1</v>
      </c>
      <c r="N206" s="160" t="s">
        <v>37</v>
      </c>
      <c r="P206" s="146">
        <f t="shared" si="41"/>
        <v>0</v>
      </c>
      <c r="Q206" s="146">
        <v>2.5000000000000001E-3</v>
      </c>
      <c r="R206" s="146">
        <f t="shared" si="42"/>
        <v>2.5000000000000001E-3</v>
      </c>
      <c r="S206" s="146">
        <v>0</v>
      </c>
      <c r="T206" s="147">
        <f t="shared" si="43"/>
        <v>0</v>
      </c>
      <c r="AR206" s="148" t="s">
        <v>280</v>
      </c>
      <c r="AT206" s="148" t="s">
        <v>197</v>
      </c>
      <c r="AU206" s="148" t="s">
        <v>155</v>
      </c>
      <c r="AY206" s="13" t="s">
        <v>147</v>
      </c>
      <c r="BE206" s="149">
        <f t="shared" si="44"/>
        <v>0</v>
      </c>
      <c r="BF206" s="149">
        <f t="shared" si="45"/>
        <v>0</v>
      </c>
      <c r="BG206" s="149">
        <f t="shared" si="46"/>
        <v>0</v>
      </c>
      <c r="BH206" s="149">
        <f t="shared" si="47"/>
        <v>0</v>
      </c>
      <c r="BI206" s="149">
        <f t="shared" si="48"/>
        <v>0</v>
      </c>
      <c r="BJ206" s="13" t="s">
        <v>155</v>
      </c>
      <c r="BK206" s="149">
        <f t="shared" si="49"/>
        <v>0</v>
      </c>
      <c r="BL206" s="13" t="s">
        <v>213</v>
      </c>
      <c r="BM206" s="148" t="s">
        <v>1108</v>
      </c>
    </row>
    <row r="207" spans="2:65" s="1" customFormat="1" ht="37.9" customHeight="1" x14ac:dyDescent="0.2">
      <c r="B207" s="135"/>
      <c r="C207" s="136" t="s">
        <v>424</v>
      </c>
      <c r="D207" s="136" t="s">
        <v>150</v>
      </c>
      <c r="E207" s="137" t="s">
        <v>484</v>
      </c>
      <c r="F207" s="138" t="s">
        <v>485</v>
      </c>
      <c r="G207" s="139" t="s">
        <v>319</v>
      </c>
      <c r="H207" s="140">
        <v>2E-3</v>
      </c>
      <c r="I207" s="141"/>
      <c r="J207" s="142">
        <f t="shared" si="40"/>
        <v>0</v>
      </c>
      <c r="K207" s="143"/>
      <c r="L207" s="28"/>
      <c r="M207" s="144" t="s">
        <v>1</v>
      </c>
      <c r="N207" s="145" t="s">
        <v>37</v>
      </c>
      <c r="P207" s="146">
        <f t="shared" si="41"/>
        <v>0</v>
      </c>
      <c r="Q207" s="146">
        <v>0</v>
      </c>
      <c r="R207" s="146">
        <f t="shared" si="42"/>
        <v>0</v>
      </c>
      <c r="S207" s="146">
        <v>0</v>
      </c>
      <c r="T207" s="147">
        <f t="shared" si="43"/>
        <v>0</v>
      </c>
      <c r="AR207" s="148" t="s">
        <v>213</v>
      </c>
      <c r="AT207" s="148" t="s">
        <v>150</v>
      </c>
      <c r="AU207" s="148" t="s">
        <v>155</v>
      </c>
      <c r="AY207" s="13" t="s">
        <v>147</v>
      </c>
      <c r="BE207" s="149">
        <f t="shared" si="44"/>
        <v>0</v>
      </c>
      <c r="BF207" s="149">
        <f t="shared" si="45"/>
        <v>0</v>
      </c>
      <c r="BG207" s="149">
        <f t="shared" si="46"/>
        <v>0</v>
      </c>
      <c r="BH207" s="149">
        <f t="shared" si="47"/>
        <v>0</v>
      </c>
      <c r="BI207" s="149">
        <f t="shared" si="48"/>
        <v>0</v>
      </c>
      <c r="BJ207" s="13" t="s">
        <v>155</v>
      </c>
      <c r="BK207" s="149">
        <f t="shared" si="49"/>
        <v>0</v>
      </c>
      <c r="BL207" s="13" t="s">
        <v>213</v>
      </c>
      <c r="BM207" s="148" t="s">
        <v>1109</v>
      </c>
    </row>
    <row r="208" spans="2:65" s="1" customFormat="1" ht="21.75" customHeight="1" x14ac:dyDescent="0.2">
      <c r="B208" s="135"/>
      <c r="C208" s="136" t="s">
        <v>428</v>
      </c>
      <c r="D208" s="136" t="s">
        <v>150</v>
      </c>
      <c r="E208" s="137" t="s">
        <v>952</v>
      </c>
      <c r="F208" s="138" t="s">
        <v>953</v>
      </c>
      <c r="G208" s="139" t="s">
        <v>274</v>
      </c>
      <c r="H208" s="140">
        <v>1</v>
      </c>
      <c r="I208" s="141"/>
      <c r="J208" s="142">
        <f t="shared" si="40"/>
        <v>0</v>
      </c>
      <c r="K208" s="143"/>
      <c r="L208" s="28"/>
      <c r="M208" s="144" t="s">
        <v>1</v>
      </c>
      <c r="N208" s="145" t="s">
        <v>37</v>
      </c>
      <c r="P208" s="146">
        <f t="shared" si="41"/>
        <v>0</v>
      </c>
      <c r="Q208" s="146">
        <v>8.0000000000000007E-5</v>
      </c>
      <c r="R208" s="146">
        <f t="shared" si="42"/>
        <v>8.0000000000000007E-5</v>
      </c>
      <c r="S208" s="146">
        <v>0</v>
      </c>
      <c r="T208" s="147">
        <f t="shared" si="43"/>
        <v>0</v>
      </c>
      <c r="AR208" s="148" t="s">
        <v>213</v>
      </c>
      <c r="AT208" s="148" t="s">
        <v>150</v>
      </c>
      <c r="AU208" s="148" t="s">
        <v>155</v>
      </c>
      <c r="AY208" s="13" t="s">
        <v>147</v>
      </c>
      <c r="BE208" s="149">
        <f t="shared" si="44"/>
        <v>0</v>
      </c>
      <c r="BF208" s="149">
        <f t="shared" si="45"/>
        <v>0</v>
      </c>
      <c r="BG208" s="149">
        <f t="shared" si="46"/>
        <v>0</v>
      </c>
      <c r="BH208" s="149">
        <f t="shared" si="47"/>
        <v>0</v>
      </c>
      <c r="BI208" s="149">
        <f t="shared" si="48"/>
        <v>0</v>
      </c>
      <c r="BJ208" s="13" t="s">
        <v>155</v>
      </c>
      <c r="BK208" s="149">
        <f t="shared" si="49"/>
        <v>0</v>
      </c>
      <c r="BL208" s="13" t="s">
        <v>213</v>
      </c>
      <c r="BM208" s="148" t="s">
        <v>1110</v>
      </c>
    </row>
    <row r="209" spans="2:65" s="1" customFormat="1" ht="24.2" customHeight="1" x14ac:dyDescent="0.2">
      <c r="B209" s="135"/>
      <c r="C209" s="150" t="s">
        <v>432</v>
      </c>
      <c r="D209" s="150" t="s">
        <v>197</v>
      </c>
      <c r="E209" s="151" t="s">
        <v>955</v>
      </c>
      <c r="F209" s="152" t="s">
        <v>956</v>
      </c>
      <c r="G209" s="153" t="s">
        <v>274</v>
      </c>
      <c r="H209" s="154">
        <v>1</v>
      </c>
      <c r="I209" s="155"/>
      <c r="J209" s="156">
        <f t="shared" si="40"/>
        <v>0</v>
      </c>
      <c r="K209" s="157"/>
      <c r="L209" s="158"/>
      <c r="M209" s="159" t="s">
        <v>1</v>
      </c>
      <c r="N209" s="160" t="s">
        <v>37</v>
      </c>
      <c r="P209" s="146">
        <f t="shared" si="41"/>
        <v>0</v>
      </c>
      <c r="Q209" s="146">
        <v>1.6000000000000001E-4</v>
      </c>
      <c r="R209" s="146">
        <f t="shared" si="42"/>
        <v>1.6000000000000001E-4</v>
      </c>
      <c r="S209" s="146">
        <v>0</v>
      </c>
      <c r="T209" s="147">
        <f t="shared" si="43"/>
        <v>0</v>
      </c>
      <c r="AR209" s="148" t="s">
        <v>280</v>
      </c>
      <c r="AT209" s="148" t="s">
        <v>197</v>
      </c>
      <c r="AU209" s="148" t="s">
        <v>155</v>
      </c>
      <c r="AY209" s="13" t="s">
        <v>147</v>
      </c>
      <c r="BE209" s="149">
        <f t="shared" si="44"/>
        <v>0</v>
      </c>
      <c r="BF209" s="149">
        <f t="shared" si="45"/>
        <v>0</v>
      </c>
      <c r="BG209" s="149">
        <f t="shared" si="46"/>
        <v>0</v>
      </c>
      <c r="BH209" s="149">
        <f t="shared" si="47"/>
        <v>0</v>
      </c>
      <c r="BI209" s="149">
        <f t="shared" si="48"/>
        <v>0</v>
      </c>
      <c r="BJ209" s="13" t="s">
        <v>155</v>
      </c>
      <c r="BK209" s="149">
        <f t="shared" si="49"/>
        <v>0</v>
      </c>
      <c r="BL209" s="13" t="s">
        <v>213</v>
      </c>
      <c r="BM209" s="148" t="s">
        <v>1111</v>
      </c>
    </row>
    <row r="210" spans="2:65" s="1" customFormat="1" ht="24.2" customHeight="1" x14ac:dyDescent="0.2">
      <c r="B210" s="135"/>
      <c r="C210" s="136" t="s">
        <v>452</v>
      </c>
      <c r="D210" s="136" t="s">
        <v>150</v>
      </c>
      <c r="E210" s="137" t="s">
        <v>524</v>
      </c>
      <c r="F210" s="138" t="s">
        <v>525</v>
      </c>
      <c r="G210" s="139" t="s">
        <v>420</v>
      </c>
      <c r="H210" s="161"/>
      <c r="I210" s="141"/>
      <c r="J210" s="142">
        <f t="shared" si="40"/>
        <v>0</v>
      </c>
      <c r="K210" s="143"/>
      <c r="L210" s="28"/>
      <c r="M210" s="144" t="s">
        <v>1</v>
      </c>
      <c r="N210" s="145" t="s">
        <v>37</v>
      </c>
      <c r="P210" s="146">
        <f t="shared" si="41"/>
        <v>0</v>
      </c>
      <c r="Q210" s="146">
        <v>0</v>
      </c>
      <c r="R210" s="146">
        <f t="shared" si="42"/>
        <v>0</v>
      </c>
      <c r="S210" s="146">
        <v>0</v>
      </c>
      <c r="T210" s="147">
        <f t="shared" si="43"/>
        <v>0</v>
      </c>
      <c r="AR210" s="148" t="s">
        <v>213</v>
      </c>
      <c r="AT210" s="148" t="s">
        <v>150</v>
      </c>
      <c r="AU210" s="148" t="s">
        <v>155</v>
      </c>
      <c r="AY210" s="13" t="s">
        <v>147</v>
      </c>
      <c r="BE210" s="149">
        <f t="shared" si="44"/>
        <v>0</v>
      </c>
      <c r="BF210" s="149">
        <f t="shared" si="45"/>
        <v>0</v>
      </c>
      <c r="BG210" s="149">
        <f t="shared" si="46"/>
        <v>0</v>
      </c>
      <c r="BH210" s="149">
        <f t="shared" si="47"/>
        <v>0</v>
      </c>
      <c r="BI210" s="149">
        <f t="shared" si="48"/>
        <v>0</v>
      </c>
      <c r="BJ210" s="13" t="s">
        <v>155</v>
      </c>
      <c r="BK210" s="149">
        <f t="shared" si="49"/>
        <v>0</v>
      </c>
      <c r="BL210" s="13" t="s">
        <v>213</v>
      </c>
      <c r="BM210" s="148" t="s">
        <v>1112</v>
      </c>
    </row>
    <row r="211" spans="2:65" s="11" customFormat="1" ht="22.9" customHeight="1" x14ac:dyDescent="0.2">
      <c r="B211" s="123"/>
      <c r="D211" s="124" t="s">
        <v>70</v>
      </c>
      <c r="E211" s="133" t="s">
        <v>1113</v>
      </c>
      <c r="F211" s="133" t="s">
        <v>1114</v>
      </c>
      <c r="I211" s="126"/>
      <c r="J211" s="134">
        <f>BK211</f>
        <v>0</v>
      </c>
      <c r="L211" s="123"/>
      <c r="M211" s="128"/>
      <c r="P211" s="129">
        <f>P212</f>
        <v>0</v>
      </c>
      <c r="R211" s="129">
        <f>R212</f>
        <v>4.3045156879999998E-2</v>
      </c>
      <c r="T211" s="130">
        <f>T212</f>
        <v>0</v>
      </c>
      <c r="AR211" s="124" t="s">
        <v>155</v>
      </c>
      <c r="AT211" s="131" t="s">
        <v>70</v>
      </c>
      <c r="AU211" s="131" t="s">
        <v>79</v>
      </c>
      <c r="AY211" s="124" t="s">
        <v>147</v>
      </c>
      <c r="BK211" s="132">
        <f>BK212</f>
        <v>0</v>
      </c>
    </row>
    <row r="212" spans="2:65" s="1" customFormat="1" ht="37.9" customHeight="1" x14ac:dyDescent="0.2">
      <c r="B212" s="135"/>
      <c r="C212" s="136" t="s">
        <v>456</v>
      </c>
      <c r="D212" s="136" t="s">
        <v>150</v>
      </c>
      <c r="E212" s="137" t="s">
        <v>1115</v>
      </c>
      <c r="F212" s="138" t="s">
        <v>1116</v>
      </c>
      <c r="G212" s="139" t="s">
        <v>153</v>
      </c>
      <c r="H212" s="140">
        <v>1.978</v>
      </c>
      <c r="I212" s="141"/>
      <c r="J212" s="142">
        <f>ROUND(I212*H212,2)</f>
        <v>0</v>
      </c>
      <c r="K212" s="143"/>
      <c r="L212" s="28"/>
      <c r="M212" s="144" t="s">
        <v>1</v>
      </c>
      <c r="N212" s="145" t="s">
        <v>37</v>
      </c>
      <c r="P212" s="146">
        <f>O212*H212</f>
        <v>0</v>
      </c>
      <c r="Q212" s="146">
        <v>2.176196E-2</v>
      </c>
      <c r="R212" s="146">
        <f>Q212*H212</f>
        <v>4.3045156879999998E-2</v>
      </c>
      <c r="S212" s="146">
        <v>0</v>
      </c>
      <c r="T212" s="147">
        <f>S212*H212</f>
        <v>0</v>
      </c>
      <c r="AR212" s="148" t="s">
        <v>213</v>
      </c>
      <c r="AT212" s="148" t="s">
        <v>150</v>
      </c>
      <c r="AU212" s="148" t="s">
        <v>155</v>
      </c>
      <c r="AY212" s="13" t="s">
        <v>147</v>
      </c>
      <c r="BE212" s="149">
        <f>IF(N212="základná",J212,0)</f>
        <v>0</v>
      </c>
      <c r="BF212" s="149">
        <f>IF(N212="znížená",J212,0)</f>
        <v>0</v>
      </c>
      <c r="BG212" s="149">
        <f>IF(N212="zákl. prenesená",J212,0)</f>
        <v>0</v>
      </c>
      <c r="BH212" s="149">
        <f>IF(N212="zníž. prenesená",J212,0)</f>
        <v>0</v>
      </c>
      <c r="BI212" s="149">
        <f>IF(N212="nulová",J212,0)</f>
        <v>0</v>
      </c>
      <c r="BJ212" s="13" t="s">
        <v>155</v>
      </c>
      <c r="BK212" s="149">
        <f>ROUND(I212*H212,2)</f>
        <v>0</v>
      </c>
      <c r="BL212" s="13" t="s">
        <v>213</v>
      </c>
      <c r="BM212" s="148" t="s">
        <v>1117</v>
      </c>
    </row>
    <row r="213" spans="2:65" s="11" customFormat="1" ht="22.9" customHeight="1" x14ac:dyDescent="0.2">
      <c r="B213" s="123"/>
      <c r="D213" s="124" t="s">
        <v>70</v>
      </c>
      <c r="E213" s="133" t="s">
        <v>580</v>
      </c>
      <c r="F213" s="133" t="s">
        <v>581</v>
      </c>
      <c r="I213" s="126"/>
      <c r="J213" s="134">
        <f>BK213</f>
        <v>0</v>
      </c>
      <c r="L213" s="123"/>
      <c r="M213" s="128"/>
      <c r="P213" s="129">
        <f>SUM(P214:P216)</f>
        <v>0</v>
      </c>
      <c r="R213" s="129">
        <f>SUM(R214:R216)</f>
        <v>2.6000000000000002E-2</v>
      </c>
      <c r="T213" s="130">
        <f>SUM(T214:T216)</f>
        <v>0</v>
      </c>
      <c r="AR213" s="124" t="s">
        <v>155</v>
      </c>
      <c r="AT213" s="131" t="s">
        <v>70</v>
      </c>
      <c r="AU213" s="131" t="s">
        <v>79</v>
      </c>
      <c r="AY213" s="124" t="s">
        <v>147</v>
      </c>
      <c r="BK213" s="132">
        <f>SUM(BK214:BK216)</f>
        <v>0</v>
      </c>
    </row>
    <row r="214" spans="2:65" s="1" customFormat="1" ht="33" customHeight="1" x14ac:dyDescent="0.2">
      <c r="B214" s="135"/>
      <c r="C214" s="136" t="s">
        <v>460</v>
      </c>
      <c r="D214" s="136" t="s">
        <v>150</v>
      </c>
      <c r="E214" s="137" t="s">
        <v>583</v>
      </c>
      <c r="F214" s="138" t="s">
        <v>584</v>
      </c>
      <c r="G214" s="139" t="s">
        <v>274</v>
      </c>
      <c r="H214" s="140">
        <v>1</v>
      </c>
      <c r="I214" s="141"/>
      <c r="J214" s="142">
        <f>ROUND(I214*H214,2)</f>
        <v>0</v>
      </c>
      <c r="K214" s="143"/>
      <c r="L214" s="28"/>
      <c r="M214" s="144" t="s">
        <v>1</v>
      </c>
      <c r="N214" s="145" t="s">
        <v>37</v>
      </c>
      <c r="P214" s="146">
        <f>O214*H214</f>
        <v>0</v>
      </c>
      <c r="Q214" s="146">
        <v>0</v>
      </c>
      <c r="R214" s="146">
        <f>Q214*H214</f>
        <v>0</v>
      </c>
      <c r="S214" s="146">
        <v>0</v>
      </c>
      <c r="T214" s="147">
        <f>S214*H214</f>
        <v>0</v>
      </c>
      <c r="AR214" s="148" t="s">
        <v>213</v>
      </c>
      <c r="AT214" s="148" t="s">
        <v>150</v>
      </c>
      <c r="AU214" s="148" t="s">
        <v>155</v>
      </c>
      <c r="AY214" s="13" t="s">
        <v>147</v>
      </c>
      <c r="BE214" s="149">
        <f>IF(N214="základná",J214,0)</f>
        <v>0</v>
      </c>
      <c r="BF214" s="149">
        <f>IF(N214="znížená",J214,0)</f>
        <v>0</v>
      </c>
      <c r="BG214" s="149">
        <f>IF(N214="zákl. prenesená",J214,0)</f>
        <v>0</v>
      </c>
      <c r="BH214" s="149">
        <f>IF(N214="zníž. prenesená",J214,0)</f>
        <v>0</v>
      </c>
      <c r="BI214" s="149">
        <f>IF(N214="nulová",J214,0)</f>
        <v>0</v>
      </c>
      <c r="BJ214" s="13" t="s">
        <v>155</v>
      </c>
      <c r="BK214" s="149">
        <f>ROUND(I214*H214,2)</f>
        <v>0</v>
      </c>
      <c r="BL214" s="13" t="s">
        <v>213</v>
      </c>
      <c r="BM214" s="148" t="s">
        <v>1118</v>
      </c>
    </row>
    <row r="215" spans="2:65" s="1" customFormat="1" ht="24.2" customHeight="1" x14ac:dyDescent="0.2">
      <c r="B215" s="135"/>
      <c r="C215" s="150" t="s">
        <v>466</v>
      </c>
      <c r="D215" s="150" t="s">
        <v>197</v>
      </c>
      <c r="E215" s="151" t="s">
        <v>587</v>
      </c>
      <c r="F215" s="152" t="s">
        <v>588</v>
      </c>
      <c r="G215" s="153" t="s">
        <v>274</v>
      </c>
      <c r="H215" s="154">
        <v>1</v>
      </c>
      <c r="I215" s="155"/>
      <c r="J215" s="156">
        <f>ROUND(I215*H215,2)</f>
        <v>0</v>
      </c>
      <c r="K215" s="157"/>
      <c r="L215" s="158"/>
      <c r="M215" s="159" t="s">
        <v>1</v>
      </c>
      <c r="N215" s="160" t="s">
        <v>37</v>
      </c>
      <c r="P215" s="146">
        <f>O215*H215</f>
        <v>0</v>
      </c>
      <c r="Q215" s="146">
        <v>1E-3</v>
      </c>
      <c r="R215" s="146">
        <f>Q215*H215</f>
        <v>1E-3</v>
      </c>
      <c r="S215" s="146">
        <v>0</v>
      </c>
      <c r="T215" s="147">
        <f>S215*H215</f>
        <v>0</v>
      </c>
      <c r="AR215" s="148" t="s">
        <v>280</v>
      </c>
      <c r="AT215" s="148" t="s">
        <v>197</v>
      </c>
      <c r="AU215" s="148" t="s">
        <v>155</v>
      </c>
      <c r="AY215" s="13" t="s">
        <v>147</v>
      </c>
      <c r="BE215" s="149">
        <f>IF(N215="základná",J215,0)</f>
        <v>0</v>
      </c>
      <c r="BF215" s="149">
        <f>IF(N215="znížená",J215,0)</f>
        <v>0</v>
      </c>
      <c r="BG215" s="149">
        <f>IF(N215="zákl. prenesená",J215,0)</f>
        <v>0</v>
      </c>
      <c r="BH215" s="149">
        <f>IF(N215="zníž. prenesená",J215,0)</f>
        <v>0</v>
      </c>
      <c r="BI215" s="149">
        <f>IF(N215="nulová",J215,0)</f>
        <v>0</v>
      </c>
      <c r="BJ215" s="13" t="s">
        <v>155</v>
      </c>
      <c r="BK215" s="149">
        <f>ROUND(I215*H215,2)</f>
        <v>0</v>
      </c>
      <c r="BL215" s="13" t="s">
        <v>213</v>
      </c>
      <c r="BM215" s="148" t="s">
        <v>1119</v>
      </c>
    </row>
    <row r="216" spans="2:65" s="1" customFormat="1" ht="24.2" customHeight="1" x14ac:dyDescent="0.2">
      <c r="B216" s="135"/>
      <c r="C216" s="150" t="s">
        <v>470</v>
      </c>
      <c r="D216" s="150" t="s">
        <v>197</v>
      </c>
      <c r="E216" s="151" t="s">
        <v>591</v>
      </c>
      <c r="F216" s="152" t="s">
        <v>592</v>
      </c>
      <c r="G216" s="153" t="s">
        <v>274</v>
      </c>
      <c r="H216" s="154">
        <v>1</v>
      </c>
      <c r="I216" s="155"/>
      <c r="J216" s="156">
        <f>ROUND(I216*H216,2)</f>
        <v>0</v>
      </c>
      <c r="K216" s="157"/>
      <c r="L216" s="158"/>
      <c r="M216" s="159" t="s">
        <v>1</v>
      </c>
      <c r="N216" s="160" t="s">
        <v>37</v>
      </c>
      <c r="P216" s="146">
        <f>O216*H216</f>
        <v>0</v>
      </c>
      <c r="Q216" s="146">
        <v>2.5000000000000001E-2</v>
      </c>
      <c r="R216" s="146">
        <f>Q216*H216</f>
        <v>2.5000000000000001E-2</v>
      </c>
      <c r="S216" s="146">
        <v>0</v>
      </c>
      <c r="T216" s="147">
        <f>S216*H216</f>
        <v>0</v>
      </c>
      <c r="AR216" s="148" t="s">
        <v>280</v>
      </c>
      <c r="AT216" s="148" t="s">
        <v>197</v>
      </c>
      <c r="AU216" s="148" t="s">
        <v>155</v>
      </c>
      <c r="AY216" s="13" t="s">
        <v>147</v>
      </c>
      <c r="BE216" s="149">
        <f>IF(N216="základná",J216,0)</f>
        <v>0</v>
      </c>
      <c r="BF216" s="149">
        <f>IF(N216="znížená",J216,0)</f>
        <v>0</v>
      </c>
      <c r="BG216" s="149">
        <f>IF(N216="zákl. prenesená",J216,0)</f>
        <v>0</v>
      </c>
      <c r="BH216" s="149">
        <f>IF(N216="zníž. prenesená",J216,0)</f>
        <v>0</v>
      </c>
      <c r="BI216" s="149">
        <f>IF(N216="nulová",J216,0)</f>
        <v>0</v>
      </c>
      <c r="BJ216" s="13" t="s">
        <v>155</v>
      </c>
      <c r="BK216" s="149">
        <f>ROUND(I216*H216,2)</f>
        <v>0</v>
      </c>
      <c r="BL216" s="13" t="s">
        <v>213</v>
      </c>
      <c r="BM216" s="148" t="s">
        <v>1120</v>
      </c>
    </row>
    <row r="217" spans="2:65" s="11" customFormat="1" ht="22.9" customHeight="1" x14ac:dyDescent="0.2">
      <c r="B217" s="123"/>
      <c r="D217" s="124" t="s">
        <v>70</v>
      </c>
      <c r="E217" s="133" t="s">
        <v>594</v>
      </c>
      <c r="F217" s="133" t="s">
        <v>595</v>
      </c>
      <c r="I217" s="126"/>
      <c r="J217" s="134">
        <f>BK217</f>
        <v>0</v>
      </c>
      <c r="L217" s="123"/>
      <c r="M217" s="128"/>
      <c r="P217" s="129">
        <f>SUM(P218:P227)</f>
        <v>0</v>
      </c>
      <c r="R217" s="129">
        <f>SUM(R218:R227)</f>
        <v>9.7893130000000009E-2</v>
      </c>
      <c r="T217" s="130">
        <f>SUM(T218:T227)</f>
        <v>0</v>
      </c>
      <c r="AR217" s="124" t="s">
        <v>155</v>
      </c>
      <c r="AT217" s="131" t="s">
        <v>70</v>
      </c>
      <c r="AU217" s="131" t="s">
        <v>79</v>
      </c>
      <c r="AY217" s="124" t="s">
        <v>147</v>
      </c>
      <c r="BK217" s="132">
        <f>SUM(BK218:BK227)</f>
        <v>0</v>
      </c>
    </row>
    <row r="218" spans="2:65" s="1" customFormat="1" ht="33" customHeight="1" x14ac:dyDescent="0.2">
      <c r="B218" s="135"/>
      <c r="C218" s="136" t="s">
        <v>474</v>
      </c>
      <c r="D218" s="136" t="s">
        <v>150</v>
      </c>
      <c r="E218" s="137" t="s">
        <v>597</v>
      </c>
      <c r="F218" s="138" t="s">
        <v>598</v>
      </c>
      <c r="G218" s="139" t="s">
        <v>153</v>
      </c>
      <c r="H218" s="140">
        <v>2.0790000000000002</v>
      </c>
      <c r="I218" s="141"/>
      <c r="J218" s="142">
        <f t="shared" ref="J218:J227" si="50">ROUND(I218*H218,2)</f>
        <v>0</v>
      </c>
      <c r="K218" s="143"/>
      <c r="L218" s="28"/>
      <c r="M218" s="144" t="s">
        <v>1</v>
      </c>
      <c r="N218" s="145" t="s">
        <v>37</v>
      </c>
      <c r="P218" s="146">
        <f t="shared" ref="P218:P227" si="51">O218*H218</f>
        <v>0</v>
      </c>
      <c r="Q218" s="146">
        <v>5.5500000000000002E-3</v>
      </c>
      <c r="R218" s="146">
        <f t="shared" ref="R218:R227" si="52">Q218*H218</f>
        <v>1.1538450000000002E-2</v>
      </c>
      <c r="S218" s="146">
        <v>0</v>
      </c>
      <c r="T218" s="147">
        <f t="shared" ref="T218:T227" si="53">S218*H218</f>
        <v>0</v>
      </c>
      <c r="AR218" s="148" t="s">
        <v>213</v>
      </c>
      <c r="AT218" s="148" t="s">
        <v>150</v>
      </c>
      <c r="AU218" s="148" t="s">
        <v>155</v>
      </c>
      <c r="AY218" s="13" t="s">
        <v>147</v>
      </c>
      <c r="BE218" s="149">
        <f t="shared" ref="BE218:BE227" si="54">IF(N218="základná",J218,0)</f>
        <v>0</v>
      </c>
      <c r="BF218" s="149">
        <f t="shared" ref="BF218:BF227" si="55">IF(N218="znížená",J218,0)</f>
        <v>0</v>
      </c>
      <c r="BG218" s="149">
        <f t="shared" ref="BG218:BG227" si="56">IF(N218="zákl. prenesená",J218,0)</f>
        <v>0</v>
      </c>
      <c r="BH218" s="149">
        <f t="shared" ref="BH218:BH227" si="57">IF(N218="zníž. prenesená",J218,0)</f>
        <v>0</v>
      </c>
      <c r="BI218" s="149">
        <f t="shared" ref="BI218:BI227" si="58">IF(N218="nulová",J218,0)</f>
        <v>0</v>
      </c>
      <c r="BJ218" s="13" t="s">
        <v>155</v>
      </c>
      <c r="BK218" s="149">
        <f t="shared" ref="BK218:BK227" si="59">ROUND(I218*H218,2)</f>
        <v>0</v>
      </c>
      <c r="BL218" s="13" t="s">
        <v>213</v>
      </c>
      <c r="BM218" s="148" t="s">
        <v>1121</v>
      </c>
    </row>
    <row r="219" spans="2:65" s="1" customFormat="1" ht="24.2" customHeight="1" x14ac:dyDescent="0.2">
      <c r="B219" s="135"/>
      <c r="C219" s="150" t="s">
        <v>478</v>
      </c>
      <c r="D219" s="150" t="s">
        <v>197</v>
      </c>
      <c r="E219" s="151" t="s">
        <v>601</v>
      </c>
      <c r="F219" s="152" t="s">
        <v>602</v>
      </c>
      <c r="G219" s="153" t="s">
        <v>153</v>
      </c>
      <c r="H219" s="154">
        <v>2.2450000000000001</v>
      </c>
      <c r="I219" s="155"/>
      <c r="J219" s="156">
        <f t="shared" si="50"/>
        <v>0</v>
      </c>
      <c r="K219" s="157"/>
      <c r="L219" s="158"/>
      <c r="M219" s="159" t="s">
        <v>1</v>
      </c>
      <c r="N219" s="160" t="s">
        <v>37</v>
      </c>
      <c r="P219" s="146">
        <f t="shared" si="51"/>
        <v>0</v>
      </c>
      <c r="Q219" s="146">
        <v>2.315E-2</v>
      </c>
      <c r="R219" s="146">
        <f t="shared" si="52"/>
        <v>5.1971750000000004E-2</v>
      </c>
      <c r="S219" s="146">
        <v>0</v>
      </c>
      <c r="T219" s="147">
        <f t="shared" si="53"/>
        <v>0</v>
      </c>
      <c r="AR219" s="148" t="s">
        <v>280</v>
      </c>
      <c r="AT219" s="148" t="s">
        <v>197</v>
      </c>
      <c r="AU219" s="148" t="s">
        <v>155</v>
      </c>
      <c r="AY219" s="13" t="s">
        <v>147</v>
      </c>
      <c r="BE219" s="149">
        <f t="shared" si="54"/>
        <v>0</v>
      </c>
      <c r="BF219" s="149">
        <f t="shared" si="55"/>
        <v>0</v>
      </c>
      <c r="BG219" s="149">
        <f t="shared" si="56"/>
        <v>0</v>
      </c>
      <c r="BH219" s="149">
        <f t="shared" si="57"/>
        <v>0</v>
      </c>
      <c r="BI219" s="149">
        <f t="shared" si="58"/>
        <v>0</v>
      </c>
      <c r="BJ219" s="13" t="s">
        <v>155</v>
      </c>
      <c r="BK219" s="149">
        <f t="shared" si="59"/>
        <v>0</v>
      </c>
      <c r="BL219" s="13" t="s">
        <v>213</v>
      </c>
      <c r="BM219" s="148" t="s">
        <v>1122</v>
      </c>
    </row>
    <row r="220" spans="2:65" s="1" customFormat="1" ht="16.5" customHeight="1" x14ac:dyDescent="0.2">
      <c r="B220" s="135"/>
      <c r="C220" s="136" t="s">
        <v>482</v>
      </c>
      <c r="D220" s="136" t="s">
        <v>150</v>
      </c>
      <c r="E220" s="137" t="s">
        <v>609</v>
      </c>
      <c r="F220" s="138" t="s">
        <v>610</v>
      </c>
      <c r="G220" s="139" t="s">
        <v>153</v>
      </c>
      <c r="H220" s="140">
        <v>2.0790000000000002</v>
      </c>
      <c r="I220" s="141"/>
      <c r="J220" s="142">
        <f t="shared" si="50"/>
        <v>0</v>
      </c>
      <c r="K220" s="143"/>
      <c r="L220" s="28"/>
      <c r="M220" s="144" t="s">
        <v>1</v>
      </c>
      <c r="N220" s="145" t="s">
        <v>37</v>
      </c>
      <c r="P220" s="146">
        <f t="shared" si="51"/>
        <v>0</v>
      </c>
      <c r="Q220" s="146">
        <v>0</v>
      </c>
      <c r="R220" s="146">
        <f t="shared" si="52"/>
        <v>0</v>
      </c>
      <c r="S220" s="146">
        <v>0</v>
      </c>
      <c r="T220" s="147">
        <f t="shared" si="53"/>
        <v>0</v>
      </c>
      <c r="AR220" s="148" t="s">
        <v>213</v>
      </c>
      <c r="AT220" s="148" t="s">
        <v>150</v>
      </c>
      <c r="AU220" s="148" t="s">
        <v>155</v>
      </c>
      <c r="AY220" s="13" t="s">
        <v>147</v>
      </c>
      <c r="BE220" s="149">
        <f t="shared" si="54"/>
        <v>0</v>
      </c>
      <c r="BF220" s="149">
        <f t="shared" si="55"/>
        <v>0</v>
      </c>
      <c r="BG220" s="149">
        <f t="shared" si="56"/>
        <v>0</v>
      </c>
      <c r="BH220" s="149">
        <f t="shared" si="57"/>
        <v>0</v>
      </c>
      <c r="BI220" s="149">
        <f t="shared" si="58"/>
        <v>0</v>
      </c>
      <c r="BJ220" s="13" t="s">
        <v>155</v>
      </c>
      <c r="BK220" s="149">
        <f t="shared" si="59"/>
        <v>0</v>
      </c>
      <c r="BL220" s="13" t="s">
        <v>213</v>
      </c>
      <c r="BM220" s="148" t="s">
        <v>1123</v>
      </c>
    </row>
    <row r="221" spans="2:65" s="1" customFormat="1" ht="16.5" customHeight="1" x14ac:dyDescent="0.2">
      <c r="B221" s="135"/>
      <c r="C221" s="136" t="s">
        <v>483</v>
      </c>
      <c r="D221" s="136" t="s">
        <v>150</v>
      </c>
      <c r="E221" s="137" t="s">
        <v>613</v>
      </c>
      <c r="F221" s="138" t="s">
        <v>614</v>
      </c>
      <c r="G221" s="139" t="s">
        <v>153</v>
      </c>
      <c r="H221" s="140">
        <v>2.0790000000000002</v>
      </c>
      <c r="I221" s="141"/>
      <c r="J221" s="142">
        <f t="shared" si="50"/>
        <v>0</v>
      </c>
      <c r="K221" s="143"/>
      <c r="L221" s="28"/>
      <c r="M221" s="144" t="s">
        <v>1</v>
      </c>
      <c r="N221" s="145" t="s">
        <v>37</v>
      </c>
      <c r="P221" s="146">
        <f t="shared" si="51"/>
        <v>0</v>
      </c>
      <c r="Q221" s="146">
        <v>0</v>
      </c>
      <c r="R221" s="146">
        <f t="shared" si="52"/>
        <v>0</v>
      </c>
      <c r="S221" s="146">
        <v>0</v>
      </c>
      <c r="T221" s="147">
        <f t="shared" si="53"/>
        <v>0</v>
      </c>
      <c r="AR221" s="148" t="s">
        <v>213</v>
      </c>
      <c r="AT221" s="148" t="s">
        <v>150</v>
      </c>
      <c r="AU221" s="148" t="s">
        <v>155</v>
      </c>
      <c r="AY221" s="13" t="s">
        <v>147</v>
      </c>
      <c r="BE221" s="149">
        <f t="shared" si="54"/>
        <v>0</v>
      </c>
      <c r="BF221" s="149">
        <f t="shared" si="55"/>
        <v>0</v>
      </c>
      <c r="BG221" s="149">
        <f t="shared" si="56"/>
        <v>0</v>
      </c>
      <c r="BH221" s="149">
        <f t="shared" si="57"/>
        <v>0</v>
      </c>
      <c r="BI221" s="149">
        <f t="shared" si="58"/>
        <v>0</v>
      </c>
      <c r="BJ221" s="13" t="s">
        <v>155</v>
      </c>
      <c r="BK221" s="149">
        <f t="shared" si="59"/>
        <v>0</v>
      </c>
      <c r="BL221" s="13" t="s">
        <v>213</v>
      </c>
      <c r="BM221" s="148" t="s">
        <v>1124</v>
      </c>
    </row>
    <row r="222" spans="2:65" s="1" customFormat="1" ht="24.2" customHeight="1" x14ac:dyDescent="0.2">
      <c r="B222" s="135"/>
      <c r="C222" s="136" t="s">
        <v>487</v>
      </c>
      <c r="D222" s="136" t="s">
        <v>150</v>
      </c>
      <c r="E222" s="137" t="s">
        <v>617</v>
      </c>
      <c r="F222" s="138" t="s">
        <v>618</v>
      </c>
      <c r="G222" s="139" t="s">
        <v>153</v>
      </c>
      <c r="H222" s="140">
        <v>1</v>
      </c>
      <c r="I222" s="141"/>
      <c r="J222" s="142">
        <f t="shared" si="50"/>
        <v>0</v>
      </c>
      <c r="K222" s="143"/>
      <c r="L222" s="28"/>
      <c r="M222" s="144" t="s">
        <v>1</v>
      </c>
      <c r="N222" s="145" t="s">
        <v>37</v>
      </c>
      <c r="P222" s="146">
        <f t="shared" si="51"/>
        <v>0</v>
      </c>
      <c r="Q222" s="146">
        <v>4.4999999999999997E-3</v>
      </c>
      <c r="R222" s="146">
        <f t="shared" si="52"/>
        <v>4.4999999999999997E-3</v>
      </c>
      <c r="S222" s="146">
        <v>0</v>
      </c>
      <c r="T222" s="147">
        <f t="shared" si="53"/>
        <v>0</v>
      </c>
      <c r="AR222" s="148" t="s">
        <v>213</v>
      </c>
      <c r="AT222" s="148" t="s">
        <v>150</v>
      </c>
      <c r="AU222" s="148" t="s">
        <v>155</v>
      </c>
      <c r="AY222" s="13" t="s">
        <v>147</v>
      </c>
      <c r="BE222" s="149">
        <f t="shared" si="54"/>
        <v>0</v>
      </c>
      <c r="BF222" s="149">
        <f t="shared" si="55"/>
        <v>0</v>
      </c>
      <c r="BG222" s="149">
        <f t="shared" si="56"/>
        <v>0</v>
      </c>
      <c r="BH222" s="149">
        <f t="shared" si="57"/>
        <v>0</v>
      </c>
      <c r="BI222" s="149">
        <f t="shared" si="58"/>
        <v>0</v>
      </c>
      <c r="BJ222" s="13" t="s">
        <v>155</v>
      </c>
      <c r="BK222" s="149">
        <f t="shared" si="59"/>
        <v>0</v>
      </c>
      <c r="BL222" s="13" t="s">
        <v>213</v>
      </c>
      <c r="BM222" s="148" t="s">
        <v>1125</v>
      </c>
    </row>
    <row r="223" spans="2:65" s="1" customFormat="1" ht="24.2" customHeight="1" x14ac:dyDescent="0.2">
      <c r="B223" s="135"/>
      <c r="C223" s="136" t="s">
        <v>491</v>
      </c>
      <c r="D223" s="136" t="s">
        <v>150</v>
      </c>
      <c r="E223" s="137" t="s">
        <v>621</v>
      </c>
      <c r="F223" s="138" t="s">
        <v>622</v>
      </c>
      <c r="G223" s="139" t="s">
        <v>153</v>
      </c>
      <c r="H223" s="140">
        <v>2.0790000000000002</v>
      </c>
      <c r="I223" s="141"/>
      <c r="J223" s="142">
        <f t="shared" si="50"/>
        <v>0</v>
      </c>
      <c r="K223" s="143"/>
      <c r="L223" s="28"/>
      <c r="M223" s="144" t="s">
        <v>1</v>
      </c>
      <c r="N223" s="145" t="s">
        <v>37</v>
      </c>
      <c r="P223" s="146">
        <f t="shared" si="51"/>
        <v>0</v>
      </c>
      <c r="Q223" s="146">
        <v>4.4999999999999997E-3</v>
      </c>
      <c r="R223" s="146">
        <f t="shared" si="52"/>
        <v>9.355500000000001E-3</v>
      </c>
      <c r="S223" s="146">
        <v>0</v>
      </c>
      <c r="T223" s="147">
        <f t="shared" si="53"/>
        <v>0</v>
      </c>
      <c r="AR223" s="148" t="s">
        <v>213</v>
      </c>
      <c r="AT223" s="148" t="s">
        <v>150</v>
      </c>
      <c r="AU223" s="148" t="s">
        <v>155</v>
      </c>
      <c r="AY223" s="13" t="s">
        <v>147</v>
      </c>
      <c r="BE223" s="149">
        <f t="shared" si="54"/>
        <v>0</v>
      </c>
      <c r="BF223" s="149">
        <f t="shared" si="55"/>
        <v>0</v>
      </c>
      <c r="BG223" s="149">
        <f t="shared" si="56"/>
        <v>0</v>
      </c>
      <c r="BH223" s="149">
        <f t="shared" si="57"/>
        <v>0</v>
      </c>
      <c r="BI223" s="149">
        <f t="shared" si="58"/>
        <v>0</v>
      </c>
      <c r="BJ223" s="13" t="s">
        <v>155</v>
      </c>
      <c r="BK223" s="149">
        <f t="shared" si="59"/>
        <v>0</v>
      </c>
      <c r="BL223" s="13" t="s">
        <v>213</v>
      </c>
      <c r="BM223" s="148" t="s">
        <v>1126</v>
      </c>
    </row>
    <row r="224" spans="2:65" s="1" customFormat="1" ht="24.2" customHeight="1" x14ac:dyDescent="0.2">
      <c r="B224" s="135"/>
      <c r="C224" s="136" t="s">
        <v>495</v>
      </c>
      <c r="D224" s="136" t="s">
        <v>150</v>
      </c>
      <c r="E224" s="137" t="s">
        <v>625</v>
      </c>
      <c r="F224" s="138" t="s">
        <v>626</v>
      </c>
      <c r="G224" s="139" t="s">
        <v>153</v>
      </c>
      <c r="H224" s="140">
        <v>2.0790000000000002</v>
      </c>
      <c r="I224" s="141"/>
      <c r="J224" s="142">
        <f t="shared" si="50"/>
        <v>0</v>
      </c>
      <c r="K224" s="143"/>
      <c r="L224" s="28"/>
      <c r="M224" s="144" t="s">
        <v>1</v>
      </c>
      <c r="N224" s="145" t="s">
        <v>37</v>
      </c>
      <c r="P224" s="146">
        <f t="shared" si="51"/>
        <v>0</v>
      </c>
      <c r="Q224" s="146">
        <v>8.6700000000000006E-3</v>
      </c>
      <c r="R224" s="146">
        <f t="shared" si="52"/>
        <v>1.8024930000000002E-2</v>
      </c>
      <c r="S224" s="146">
        <v>0</v>
      </c>
      <c r="T224" s="147">
        <f t="shared" si="53"/>
        <v>0</v>
      </c>
      <c r="AR224" s="148" t="s">
        <v>213</v>
      </c>
      <c r="AT224" s="148" t="s">
        <v>150</v>
      </c>
      <c r="AU224" s="148" t="s">
        <v>155</v>
      </c>
      <c r="AY224" s="13" t="s">
        <v>147</v>
      </c>
      <c r="BE224" s="149">
        <f t="shared" si="54"/>
        <v>0</v>
      </c>
      <c r="BF224" s="149">
        <f t="shared" si="55"/>
        <v>0</v>
      </c>
      <c r="BG224" s="149">
        <f t="shared" si="56"/>
        <v>0</v>
      </c>
      <c r="BH224" s="149">
        <f t="shared" si="57"/>
        <v>0</v>
      </c>
      <c r="BI224" s="149">
        <f t="shared" si="58"/>
        <v>0</v>
      </c>
      <c r="BJ224" s="13" t="s">
        <v>155</v>
      </c>
      <c r="BK224" s="149">
        <f t="shared" si="59"/>
        <v>0</v>
      </c>
      <c r="BL224" s="13" t="s">
        <v>213</v>
      </c>
      <c r="BM224" s="148" t="s">
        <v>1127</v>
      </c>
    </row>
    <row r="225" spans="2:65" s="1" customFormat="1" ht="16.5" customHeight="1" x14ac:dyDescent="0.2">
      <c r="B225" s="135"/>
      <c r="C225" s="136" t="s">
        <v>499</v>
      </c>
      <c r="D225" s="136" t="s">
        <v>150</v>
      </c>
      <c r="E225" s="137" t="s">
        <v>629</v>
      </c>
      <c r="F225" s="138" t="s">
        <v>630</v>
      </c>
      <c r="G225" s="139" t="s">
        <v>186</v>
      </c>
      <c r="H225" s="140">
        <v>12.37</v>
      </c>
      <c r="I225" s="141"/>
      <c r="J225" s="142">
        <f t="shared" si="50"/>
        <v>0</v>
      </c>
      <c r="K225" s="143"/>
      <c r="L225" s="28"/>
      <c r="M225" s="144" t="s">
        <v>1</v>
      </c>
      <c r="N225" s="145" t="s">
        <v>37</v>
      </c>
      <c r="P225" s="146">
        <f t="shared" si="51"/>
        <v>0</v>
      </c>
      <c r="Q225" s="146">
        <v>1.2999999999999999E-4</v>
      </c>
      <c r="R225" s="146">
        <f t="shared" si="52"/>
        <v>1.6080999999999997E-3</v>
      </c>
      <c r="S225" s="146">
        <v>0</v>
      </c>
      <c r="T225" s="147">
        <f t="shared" si="53"/>
        <v>0</v>
      </c>
      <c r="AR225" s="148" t="s">
        <v>213</v>
      </c>
      <c r="AT225" s="148" t="s">
        <v>150</v>
      </c>
      <c r="AU225" s="148" t="s">
        <v>155</v>
      </c>
      <c r="AY225" s="13" t="s">
        <v>147</v>
      </c>
      <c r="BE225" s="149">
        <f t="shared" si="54"/>
        <v>0</v>
      </c>
      <c r="BF225" s="149">
        <f t="shared" si="55"/>
        <v>0</v>
      </c>
      <c r="BG225" s="149">
        <f t="shared" si="56"/>
        <v>0</v>
      </c>
      <c r="BH225" s="149">
        <f t="shared" si="57"/>
        <v>0</v>
      </c>
      <c r="BI225" s="149">
        <f t="shared" si="58"/>
        <v>0</v>
      </c>
      <c r="BJ225" s="13" t="s">
        <v>155</v>
      </c>
      <c r="BK225" s="149">
        <f t="shared" si="59"/>
        <v>0</v>
      </c>
      <c r="BL225" s="13" t="s">
        <v>213</v>
      </c>
      <c r="BM225" s="148" t="s">
        <v>1128</v>
      </c>
    </row>
    <row r="226" spans="2:65" s="1" customFormat="1" ht="16.5" customHeight="1" x14ac:dyDescent="0.2">
      <c r="B226" s="135"/>
      <c r="C226" s="136" t="s">
        <v>503</v>
      </c>
      <c r="D226" s="136" t="s">
        <v>150</v>
      </c>
      <c r="E226" s="137" t="s">
        <v>633</v>
      </c>
      <c r="F226" s="138" t="s">
        <v>634</v>
      </c>
      <c r="G226" s="139" t="s">
        <v>186</v>
      </c>
      <c r="H226" s="140">
        <v>11.18</v>
      </c>
      <c r="I226" s="141"/>
      <c r="J226" s="142">
        <f t="shared" si="50"/>
        <v>0</v>
      </c>
      <c r="K226" s="143"/>
      <c r="L226" s="28"/>
      <c r="M226" s="144" t="s">
        <v>1</v>
      </c>
      <c r="N226" s="145" t="s">
        <v>37</v>
      </c>
      <c r="P226" s="146">
        <f t="shared" si="51"/>
        <v>0</v>
      </c>
      <c r="Q226" s="146">
        <v>8.0000000000000007E-5</v>
      </c>
      <c r="R226" s="146">
        <f t="shared" si="52"/>
        <v>8.9440000000000006E-4</v>
      </c>
      <c r="S226" s="146">
        <v>0</v>
      </c>
      <c r="T226" s="147">
        <f t="shared" si="53"/>
        <v>0</v>
      </c>
      <c r="AR226" s="148" t="s">
        <v>213</v>
      </c>
      <c r="AT226" s="148" t="s">
        <v>150</v>
      </c>
      <c r="AU226" s="148" t="s">
        <v>155</v>
      </c>
      <c r="AY226" s="13" t="s">
        <v>147</v>
      </c>
      <c r="BE226" s="149">
        <f t="shared" si="54"/>
        <v>0</v>
      </c>
      <c r="BF226" s="149">
        <f t="shared" si="55"/>
        <v>0</v>
      </c>
      <c r="BG226" s="149">
        <f t="shared" si="56"/>
        <v>0</v>
      </c>
      <c r="BH226" s="149">
        <f t="shared" si="57"/>
        <v>0</v>
      </c>
      <c r="BI226" s="149">
        <f t="shared" si="58"/>
        <v>0</v>
      </c>
      <c r="BJ226" s="13" t="s">
        <v>155</v>
      </c>
      <c r="BK226" s="149">
        <f t="shared" si="59"/>
        <v>0</v>
      </c>
      <c r="BL226" s="13" t="s">
        <v>213</v>
      </c>
      <c r="BM226" s="148" t="s">
        <v>1129</v>
      </c>
    </row>
    <row r="227" spans="2:65" s="1" customFormat="1" ht="24.2" customHeight="1" x14ac:dyDescent="0.2">
      <c r="B227" s="135"/>
      <c r="C227" s="136" t="s">
        <v>507</v>
      </c>
      <c r="D227" s="136" t="s">
        <v>150</v>
      </c>
      <c r="E227" s="137" t="s">
        <v>637</v>
      </c>
      <c r="F227" s="138" t="s">
        <v>638</v>
      </c>
      <c r="G227" s="139" t="s">
        <v>420</v>
      </c>
      <c r="H227" s="161"/>
      <c r="I227" s="141"/>
      <c r="J227" s="142">
        <f t="shared" si="50"/>
        <v>0</v>
      </c>
      <c r="K227" s="143"/>
      <c r="L227" s="28"/>
      <c r="M227" s="144" t="s">
        <v>1</v>
      </c>
      <c r="N227" s="145" t="s">
        <v>37</v>
      </c>
      <c r="P227" s="146">
        <f t="shared" si="51"/>
        <v>0</v>
      </c>
      <c r="Q227" s="146">
        <v>0</v>
      </c>
      <c r="R227" s="146">
        <f t="shared" si="52"/>
        <v>0</v>
      </c>
      <c r="S227" s="146">
        <v>0</v>
      </c>
      <c r="T227" s="147">
        <f t="shared" si="53"/>
        <v>0</v>
      </c>
      <c r="AR227" s="148" t="s">
        <v>213</v>
      </c>
      <c r="AT227" s="148" t="s">
        <v>150</v>
      </c>
      <c r="AU227" s="148" t="s">
        <v>155</v>
      </c>
      <c r="AY227" s="13" t="s">
        <v>147</v>
      </c>
      <c r="BE227" s="149">
        <f t="shared" si="54"/>
        <v>0</v>
      </c>
      <c r="BF227" s="149">
        <f t="shared" si="55"/>
        <v>0</v>
      </c>
      <c r="BG227" s="149">
        <f t="shared" si="56"/>
        <v>0</v>
      </c>
      <c r="BH227" s="149">
        <f t="shared" si="57"/>
        <v>0</v>
      </c>
      <c r="BI227" s="149">
        <f t="shared" si="58"/>
        <v>0</v>
      </c>
      <c r="BJ227" s="13" t="s">
        <v>155</v>
      </c>
      <c r="BK227" s="149">
        <f t="shared" si="59"/>
        <v>0</v>
      </c>
      <c r="BL227" s="13" t="s">
        <v>213</v>
      </c>
      <c r="BM227" s="148" t="s">
        <v>1130</v>
      </c>
    </row>
    <row r="228" spans="2:65" s="11" customFormat="1" ht="22.9" customHeight="1" x14ac:dyDescent="0.2">
      <c r="B228" s="123"/>
      <c r="D228" s="124" t="s">
        <v>70</v>
      </c>
      <c r="E228" s="133" t="s">
        <v>640</v>
      </c>
      <c r="F228" s="133" t="s">
        <v>641</v>
      </c>
      <c r="I228" s="126"/>
      <c r="J228" s="134">
        <f>BK228</f>
        <v>0</v>
      </c>
      <c r="L228" s="123"/>
      <c r="M228" s="128"/>
      <c r="P228" s="129">
        <f>SUM(P229:P236)</f>
        <v>0</v>
      </c>
      <c r="R228" s="129">
        <f>SUM(R229:R236)</f>
        <v>0.18523740000000002</v>
      </c>
      <c r="T228" s="130">
        <f>SUM(T229:T236)</f>
        <v>0</v>
      </c>
      <c r="AR228" s="124" t="s">
        <v>155</v>
      </c>
      <c r="AT228" s="131" t="s">
        <v>70</v>
      </c>
      <c r="AU228" s="131" t="s">
        <v>79</v>
      </c>
      <c r="AY228" s="124" t="s">
        <v>147</v>
      </c>
      <c r="BK228" s="132">
        <f>SUM(BK229:BK236)</f>
        <v>0</v>
      </c>
    </row>
    <row r="229" spans="2:65" s="1" customFormat="1" ht="33" customHeight="1" x14ac:dyDescent="0.2">
      <c r="B229" s="135"/>
      <c r="C229" s="136" t="s">
        <v>511</v>
      </c>
      <c r="D229" s="136" t="s">
        <v>150</v>
      </c>
      <c r="E229" s="137" t="s">
        <v>643</v>
      </c>
      <c r="F229" s="138" t="s">
        <v>644</v>
      </c>
      <c r="G229" s="139" t="s">
        <v>153</v>
      </c>
      <c r="H229" s="140">
        <v>8.1430000000000007</v>
      </c>
      <c r="I229" s="141"/>
      <c r="J229" s="142">
        <f t="shared" ref="J229:J236" si="60">ROUND(I229*H229,2)</f>
        <v>0</v>
      </c>
      <c r="K229" s="143"/>
      <c r="L229" s="28"/>
      <c r="M229" s="144" t="s">
        <v>1</v>
      </c>
      <c r="N229" s="145" t="s">
        <v>37</v>
      </c>
      <c r="P229" s="146">
        <f t="shared" ref="P229:P236" si="61">O229*H229</f>
        <v>0</v>
      </c>
      <c r="Q229" s="146">
        <v>2.65E-3</v>
      </c>
      <c r="R229" s="146">
        <f t="shared" ref="R229:R236" si="62">Q229*H229</f>
        <v>2.1578950000000003E-2</v>
      </c>
      <c r="S229" s="146">
        <v>0</v>
      </c>
      <c r="T229" s="147">
        <f t="shared" ref="T229:T236" si="63">S229*H229</f>
        <v>0</v>
      </c>
      <c r="AR229" s="148" t="s">
        <v>213</v>
      </c>
      <c r="AT229" s="148" t="s">
        <v>150</v>
      </c>
      <c r="AU229" s="148" t="s">
        <v>155</v>
      </c>
      <c r="AY229" s="13" t="s">
        <v>147</v>
      </c>
      <c r="BE229" s="149">
        <f t="shared" ref="BE229:BE236" si="64">IF(N229="základná",J229,0)</f>
        <v>0</v>
      </c>
      <c r="BF229" s="149">
        <f t="shared" ref="BF229:BF236" si="65">IF(N229="znížená",J229,0)</f>
        <v>0</v>
      </c>
      <c r="BG229" s="149">
        <f t="shared" ref="BG229:BG236" si="66">IF(N229="zákl. prenesená",J229,0)</f>
        <v>0</v>
      </c>
      <c r="BH229" s="149">
        <f t="shared" ref="BH229:BH236" si="67">IF(N229="zníž. prenesená",J229,0)</f>
        <v>0</v>
      </c>
      <c r="BI229" s="149">
        <f t="shared" ref="BI229:BI236" si="68">IF(N229="nulová",J229,0)</f>
        <v>0</v>
      </c>
      <c r="BJ229" s="13" t="s">
        <v>155</v>
      </c>
      <c r="BK229" s="149">
        <f t="shared" ref="BK229:BK236" si="69">ROUND(I229*H229,2)</f>
        <v>0</v>
      </c>
      <c r="BL229" s="13" t="s">
        <v>213</v>
      </c>
      <c r="BM229" s="148" t="s">
        <v>1131</v>
      </c>
    </row>
    <row r="230" spans="2:65" s="1" customFormat="1" ht="16.5" customHeight="1" x14ac:dyDescent="0.2">
      <c r="B230" s="135"/>
      <c r="C230" s="150" t="s">
        <v>515</v>
      </c>
      <c r="D230" s="150" t="s">
        <v>197</v>
      </c>
      <c r="E230" s="151" t="s">
        <v>647</v>
      </c>
      <c r="F230" s="152" t="s">
        <v>648</v>
      </c>
      <c r="G230" s="153" t="s">
        <v>153</v>
      </c>
      <c r="H230" s="154">
        <v>8.6319999999999997</v>
      </c>
      <c r="I230" s="155"/>
      <c r="J230" s="156">
        <f t="shared" si="60"/>
        <v>0</v>
      </c>
      <c r="K230" s="157"/>
      <c r="L230" s="158"/>
      <c r="M230" s="159" t="s">
        <v>1</v>
      </c>
      <c r="N230" s="160" t="s">
        <v>37</v>
      </c>
      <c r="P230" s="146">
        <f t="shared" si="61"/>
        <v>0</v>
      </c>
      <c r="Q230" s="146">
        <v>1.8519999999999998E-2</v>
      </c>
      <c r="R230" s="146">
        <f t="shared" si="62"/>
        <v>0.15986463999999997</v>
      </c>
      <c r="S230" s="146">
        <v>0</v>
      </c>
      <c r="T230" s="147">
        <f t="shared" si="63"/>
        <v>0</v>
      </c>
      <c r="AR230" s="148" t="s">
        <v>280</v>
      </c>
      <c r="AT230" s="148" t="s">
        <v>197</v>
      </c>
      <c r="AU230" s="148" t="s">
        <v>155</v>
      </c>
      <c r="AY230" s="13" t="s">
        <v>147</v>
      </c>
      <c r="BE230" s="149">
        <f t="shared" si="64"/>
        <v>0</v>
      </c>
      <c r="BF230" s="149">
        <f t="shared" si="65"/>
        <v>0</v>
      </c>
      <c r="BG230" s="149">
        <f t="shared" si="66"/>
        <v>0</v>
      </c>
      <c r="BH230" s="149">
        <f t="shared" si="67"/>
        <v>0</v>
      </c>
      <c r="BI230" s="149">
        <f t="shared" si="68"/>
        <v>0</v>
      </c>
      <c r="BJ230" s="13" t="s">
        <v>155</v>
      </c>
      <c r="BK230" s="149">
        <f t="shared" si="69"/>
        <v>0</v>
      </c>
      <c r="BL230" s="13" t="s">
        <v>213</v>
      </c>
      <c r="BM230" s="148" t="s">
        <v>1132</v>
      </c>
    </row>
    <row r="231" spans="2:65" s="1" customFormat="1" ht="24.2" customHeight="1" x14ac:dyDescent="0.2">
      <c r="B231" s="135"/>
      <c r="C231" s="136" t="s">
        <v>519</v>
      </c>
      <c r="D231" s="136" t="s">
        <v>150</v>
      </c>
      <c r="E231" s="137" t="s">
        <v>839</v>
      </c>
      <c r="F231" s="138" t="s">
        <v>840</v>
      </c>
      <c r="G231" s="139" t="s">
        <v>186</v>
      </c>
      <c r="H231" s="140">
        <v>4.13</v>
      </c>
      <c r="I231" s="141"/>
      <c r="J231" s="142">
        <f t="shared" si="60"/>
        <v>0</v>
      </c>
      <c r="K231" s="143"/>
      <c r="L231" s="28"/>
      <c r="M231" s="144" t="s">
        <v>1</v>
      </c>
      <c r="N231" s="145" t="s">
        <v>37</v>
      </c>
      <c r="P231" s="146">
        <f t="shared" si="61"/>
        <v>0</v>
      </c>
      <c r="Q231" s="146">
        <v>5.0000000000000001E-4</v>
      </c>
      <c r="R231" s="146">
        <f t="shared" si="62"/>
        <v>2.065E-3</v>
      </c>
      <c r="S231" s="146">
        <v>0</v>
      </c>
      <c r="T231" s="147">
        <f t="shared" si="63"/>
        <v>0</v>
      </c>
      <c r="AR231" s="148" t="s">
        <v>213</v>
      </c>
      <c r="AT231" s="148" t="s">
        <v>150</v>
      </c>
      <c r="AU231" s="148" t="s">
        <v>155</v>
      </c>
      <c r="AY231" s="13" t="s">
        <v>147</v>
      </c>
      <c r="BE231" s="149">
        <f t="shared" si="64"/>
        <v>0</v>
      </c>
      <c r="BF231" s="149">
        <f t="shared" si="65"/>
        <v>0</v>
      </c>
      <c r="BG231" s="149">
        <f t="shared" si="66"/>
        <v>0</v>
      </c>
      <c r="BH231" s="149">
        <f t="shared" si="67"/>
        <v>0</v>
      </c>
      <c r="BI231" s="149">
        <f t="shared" si="68"/>
        <v>0</v>
      </c>
      <c r="BJ231" s="13" t="s">
        <v>155</v>
      </c>
      <c r="BK231" s="149">
        <f t="shared" si="69"/>
        <v>0</v>
      </c>
      <c r="BL231" s="13" t="s">
        <v>213</v>
      </c>
      <c r="BM231" s="148" t="s">
        <v>1133</v>
      </c>
    </row>
    <row r="232" spans="2:65" s="1" customFormat="1" ht="21.75" customHeight="1" x14ac:dyDescent="0.2">
      <c r="B232" s="135"/>
      <c r="C232" s="150" t="s">
        <v>520</v>
      </c>
      <c r="D232" s="150" t="s">
        <v>197</v>
      </c>
      <c r="E232" s="151" t="s">
        <v>842</v>
      </c>
      <c r="F232" s="152" t="s">
        <v>843</v>
      </c>
      <c r="G232" s="153" t="s">
        <v>186</v>
      </c>
      <c r="H232" s="154">
        <v>4.1710000000000003</v>
      </c>
      <c r="I232" s="155"/>
      <c r="J232" s="156">
        <f t="shared" si="60"/>
        <v>0</v>
      </c>
      <c r="K232" s="157"/>
      <c r="L232" s="158"/>
      <c r="M232" s="159" t="s">
        <v>1</v>
      </c>
      <c r="N232" s="160" t="s">
        <v>37</v>
      </c>
      <c r="P232" s="146">
        <f t="shared" si="61"/>
        <v>0</v>
      </c>
      <c r="Q232" s="146">
        <v>1.1E-4</v>
      </c>
      <c r="R232" s="146">
        <f t="shared" si="62"/>
        <v>4.5881000000000003E-4</v>
      </c>
      <c r="S232" s="146">
        <v>0</v>
      </c>
      <c r="T232" s="147">
        <f t="shared" si="63"/>
        <v>0</v>
      </c>
      <c r="AR232" s="148" t="s">
        <v>280</v>
      </c>
      <c r="AT232" s="148" t="s">
        <v>197</v>
      </c>
      <c r="AU232" s="148" t="s">
        <v>155</v>
      </c>
      <c r="AY232" s="13" t="s">
        <v>147</v>
      </c>
      <c r="BE232" s="149">
        <f t="shared" si="64"/>
        <v>0</v>
      </c>
      <c r="BF232" s="149">
        <f t="shared" si="65"/>
        <v>0</v>
      </c>
      <c r="BG232" s="149">
        <f t="shared" si="66"/>
        <v>0</v>
      </c>
      <c r="BH232" s="149">
        <f t="shared" si="67"/>
        <v>0</v>
      </c>
      <c r="BI232" s="149">
        <f t="shared" si="68"/>
        <v>0</v>
      </c>
      <c r="BJ232" s="13" t="s">
        <v>155</v>
      </c>
      <c r="BK232" s="149">
        <f t="shared" si="69"/>
        <v>0</v>
      </c>
      <c r="BL232" s="13" t="s">
        <v>213</v>
      </c>
      <c r="BM232" s="148" t="s">
        <v>1134</v>
      </c>
    </row>
    <row r="233" spans="2:65" s="1" customFormat="1" ht="24.2" customHeight="1" x14ac:dyDescent="0.2">
      <c r="B233" s="135"/>
      <c r="C233" s="136" t="s">
        <v>521</v>
      </c>
      <c r="D233" s="136" t="s">
        <v>150</v>
      </c>
      <c r="E233" s="137" t="s">
        <v>845</v>
      </c>
      <c r="F233" s="138" t="s">
        <v>846</v>
      </c>
      <c r="G233" s="139" t="s">
        <v>274</v>
      </c>
      <c r="H233" s="140">
        <v>1</v>
      </c>
      <c r="I233" s="141"/>
      <c r="J233" s="142">
        <f t="shared" si="60"/>
        <v>0</v>
      </c>
      <c r="K233" s="143"/>
      <c r="L233" s="28"/>
      <c r="M233" s="144" t="s">
        <v>1</v>
      </c>
      <c r="N233" s="145" t="s">
        <v>37</v>
      </c>
      <c r="P233" s="146">
        <f t="shared" si="61"/>
        <v>0</v>
      </c>
      <c r="Q233" s="146">
        <v>8.9999999999999998E-4</v>
      </c>
      <c r="R233" s="146">
        <f t="shared" si="62"/>
        <v>8.9999999999999998E-4</v>
      </c>
      <c r="S233" s="146">
        <v>0</v>
      </c>
      <c r="T233" s="147">
        <f t="shared" si="63"/>
        <v>0</v>
      </c>
      <c r="AR233" s="148" t="s">
        <v>213</v>
      </c>
      <c r="AT233" s="148" t="s">
        <v>150</v>
      </c>
      <c r="AU233" s="148" t="s">
        <v>155</v>
      </c>
      <c r="AY233" s="13" t="s">
        <v>147</v>
      </c>
      <c r="BE233" s="149">
        <f t="shared" si="64"/>
        <v>0</v>
      </c>
      <c r="BF233" s="149">
        <f t="shared" si="65"/>
        <v>0</v>
      </c>
      <c r="BG233" s="149">
        <f t="shared" si="66"/>
        <v>0</v>
      </c>
      <c r="BH233" s="149">
        <f t="shared" si="67"/>
        <v>0</v>
      </c>
      <c r="BI233" s="149">
        <f t="shared" si="68"/>
        <v>0</v>
      </c>
      <c r="BJ233" s="13" t="s">
        <v>155</v>
      </c>
      <c r="BK233" s="149">
        <f t="shared" si="69"/>
        <v>0</v>
      </c>
      <c r="BL233" s="13" t="s">
        <v>213</v>
      </c>
      <c r="BM233" s="148" t="s">
        <v>1135</v>
      </c>
    </row>
    <row r="234" spans="2:65" s="1" customFormat="1" ht="21.75" customHeight="1" x14ac:dyDescent="0.2">
      <c r="B234" s="135"/>
      <c r="C234" s="150" t="s">
        <v>522</v>
      </c>
      <c r="D234" s="150" t="s">
        <v>197</v>
      </c>
      <c r="E234" s="151" t="s">
        <v>848</v>
      </c>
      <c r="F234" s="152" t="s">
        <v>849</v>
      </c>
      <c r="G234" s="153" t="s">
        <v>274</v>
      </c>
      <c r="H234" s="154">
        <v>1</v>
      </c>
      <c r="I234" s="155"/>
      <c r="J234" s="156">
        <f t="shared" si="60"/>
        <v>0</v>
      </c>
      <c r="K234" s="157"/>
      <c r="L234" s="158"/>
      <c r="M234" s="159" t="s">
        <v>1</v>
      </c>
      <c r="N234" s="160" t="s">
        <v>37</v>
      </c>
      <c r="P234" s="146">
        <f t="shared" si="61"/>
        <v>0</v>
      </c>
      <c r="Q234" s="146">
        <v>3.6999999999999999E-4</v>
      </c>
      <c r="R234" s="146">
        <f t="shared" si="62"/>
        <v>3.6999999999999999E-4</v>
      </c>
      <c r="S234" s="146">
        <v>0</v>
      </c>
      <c r="T234" s="147">
        <f t="shared" si="63"/>
        <v>0</v>
      </c>
      <c r="AR234" s="148" t="s">
        <v>280</v>
      </c>
      <c r="AT234" s="148" t="s">
        <v>197</v>
      </c>
      <c r="AU234" s="148" t="s">
        <v>155</v>
      </c>
      <c r="AY234" s="13" t="s">
        <v>147</v>
      </c>
      <c r="BE234" s="149">
        <f t="shared" si="64"/>
        <v>0</v>
      </c>
      <c r="BF234" s="149">
        <f t="shared" si="65"/>
        <v>0</v>
      </c>
      <c r="BG234" s="149">
        <f t="shared" si="66"/>
        <v>0</v>
      </c>
      <c r="BH234" s="149">
        <f t="shared" si="67"/>
        <v>0</v>
      </c>
      <c r="BI234" s="149">
        <f t="shared" si="68"/>
        <v>0</v>
      </c>
      <c r="BJ234" s="13" t="s">
        <v>155</v>
      </c>
      <c r="BK234" s="149">
        <f t="shared" si="69"/>
        <v>0</v>
      </c>
      <c r="BL234" s="13" t="s">
        <v>213</v>
      </c>
      <c r="BM234" s="148" t="s">
        <v>1136</v>
      </c>
    </row>
    <row r="235" spans="2:65" s="1" customFormat="1" ht="24.2" customHeight="1" x14ac:dyDescent="0.2">
      <c r="B235" s="135"/>
      <c r="C235" s="136" t="s">
        <v>523</v>
      </c>
      <c r="D235" s="136" t="s">
        <v>150</v>
      </c>
      <c r="E235" s="137" t="s">
        <v>651</v>
      </c>
      <c r="F235" s="138" t="s">
        <v>652</v>
      </c>
      <c r="G235" s="139" t="s">
        <v>274</v>
      </c>
      <c r="H235" s="140">
        <v>1</v>
      </c>
      <c r="I235" s="141"/>
      <c r="J235" s="142">
        <f t="shared" si="60"/>
        <v>0</v>
      </c>
      <c r="K235" s="143"/>
      <c r="L235" s="28"/>
      <c r="M235" s="144" t="s">
        <v>1</v>
      </c>
      <c r="N235" s="145" t="s">
        <v>37</v>
      </c>
      <c r="P235" s="146">
        <f t="shared" si="61"/>
        <v>0</v>
      </c>
      <c r="Q235" s="146">
        <v>0</v>
      </c>
      <c r="R235" s="146">
        <f t="shared" si="62"/>
        <v>0</v>
      </c>
      <c r="S235" s="146">
        <v>0</v>
      </c>
      <c r="T235" s="147">
        <f t="shared" si="63"/>
        <v>0</v>
      </c>
      <c r="AR235" s="148" t="s">
        <v>213</v>
      </c>
      <c r="AT235" s="148" t="s">
        <v>150</v>
      </c>
      <c r="AU235" s="148" t="s">
        <v>155</v>
      </c>
      <c r="AY235" s="13" t="s">
        <v>147</v>
      </c>
      <c r="BE235" s="149">
        <f t="shared" si="64"/>
        <v>0</v>
      </c>
      <c r="BF235" s="149">
        <f t="shared" si="65"/>
        <v>0</v>
      </c>
      <c r="BG235" s="149">
        <f t="shared" si="66"/>
        <v>0</v>
      </c>
      <c r="BH235" s="149">
        <f t="shared" si="67"/>
        <v>0</v>
      </c>
      <c r="BI235" s="149">
        <f t="shared" si="68"/>
        <v>0</v>
      </c>
      <c r="BJ235" s="13" t="s">
        <v>155</v>
      </c>
      <c r="BK235" s="149">
        <f t="shared" si="69"/>
        <v>0</v>
      </c>
      <c r="BL235" s="13" t="s">
        <v>213</v>
      </c>
      <c r="BM235" s="148" t="s">
        <v>1137</v>
      </c>
    </row>
    <row r="236" spans="2:65" s="1" customFormat="1" ht="24.2" customHeight="1" x14ac:dyDescent="0.2">
      <c r="B236" s="135"/>
      <c r="C236" s="136" t="s">
        <v>529</v>
      </c>
      <c r="D236" s="136" t="s">
        <v>150</v>
      </c>
      <c r="E236" s="137" t="s">
        <v>655</v>
      </c>
      <c r="F236" s="138" t="s">
        <v>656</v>
      </c>
      <c r="G236" s="139" t="s">
        <v>420</v>
      </c>
      <c r="H236" s="161"/>
      <c r="I236" s="141"/>
      <c r="J236" s="142">
        <f t="shared" si="60"/>
        <v>0</v>
      </c>
      <c r="K236" s="143"/>
      <c r="L236" s="28"/>
      <c r="M236" s="144" t="s">
        <v>1</v>
      </c>
      <c r="N236" s="145" t="s">
        <v>37</v>
      </c>
      <c r="P236" s="146">
        <f t="shared" si="61"/>
        <v>0</v>
      </c>
      <c r="Q236" s="146">
        <v>0</v>
      </c>
      <c r="R236" s="146">
        <f t="shared" si="62"/>
        <v>0</v>
      </c>
      <c r="S236" s="146">
        <v>0</v>
      </c>
      <c r="T236" s="147">
        <f t="shared" si="63"/>
        <v>0</v>
      </c>
      <c r="AR236" s="148" t="s">
        <v>213</v>
      </c>
      <c r="AT236" s="148" t="s">
        <v>150</v>
      </c>
      <c r="AU236" s="148" t="s">
        <v>155</v>
      </c>
      <c r="AY236" s="13" t="s">
        <v>147</v>
      </c>
      <c r="BE236" s="149">
        <f t="shared" si="64"/>
        <v>0</v>
      </c>
      <c r="BF236" s="149">
        <f t="shared" si="65"/>
        <v>0</v>
      </c>
      <c r="BG236" s="149">
        <f t="shared" si="66"/>
        <v>0</v>
      </c>
      <c r="BH236" s="149">
        <f t="shared" si="67"/>
        <v>0</v>
      </c>
      <c r="BI236" s="149">
        <f t="shared" si="68"/>
        <v>0</v>
      </c>
      <c r="BJ236" s="13" t="s">
        <v>155</v>
      </c>
      <c r="BK236" s="149">
        <f t="shared" si="69"/>
        <v>0</v>
      </c>
      <c r="BL236" s="13" t="s">
        <v>213</v>
      </c>
      <c r="BM236" s="148" t="s">
        <v>1138</v>
      </c>
    </row>
    <row r="237" spans="2:65" s="11" customFormat="1" ht="22.9" customHeight="1" x14ac:dyDescent="0.2">
      <c r="B237" s="123"/>
      <c r="D237" s="124" t="s">
        <v>70</v>
      </c>
      <c r="E237" s="133" t="s">
        <v>658</v>
      </c>
      <c r="F237" s="133" t="s">
        <v>659</v>
      </c>
      <c r="I237" s="126"/>
      <c r="J237" s="134">
        <f>BK237</f>
        <v>0</v>
      </c>
      <c r="L237" s="123"/>
      <c r="M237" s="128"/>
      <c r="P237" s="129">
        <f>SUM(P238:P239)</f>
        <v>0</v>
      </c>
      <c r="R237" s="129">
        <f>SUM(R238:R239)</f>
        <v>3.0813071999999999E-4</v>
      </c>
      <c r="T237" s="130">
        <f>SUM(T238:T239)</f>
        <v>0</v>
      </c>
      <c r="AR237" s="124" t="s">
        <v>155</v>
      </c>
      <c r="AT237" s="131" t="s">
        <v>70</v>
      </c>
      <c r="AU237" s="131" t="s">
        <v>79</v>
      </c>
      <c r="AY237" s="124" t="s">
        <v>147</v>
      </c>
      <c r="BK237" s="132">
        <f>SUM(BK238:BK239)</f>
        <v>0</v>
      </c>
    </row>
    <row r="238" spans="2:65" s="1" customFormat="1" ht="33" customHeight="1" x14ac:dyDescent="0.2">
      <c r="B238" s="135"/>
      <c r="C238" s="136" t="s">
        <v>533</v>
      </c>
      <c r="D238" s="136" t="s">
        <v>150</v>
      </c>
      <c r="E238" s="137" t="s">
        <v>661</v>
      </c>
      <c r="F238" s="138" t="s">
        <v>662</v>
      </c>
      <c r="G238" s="139" t="s">
        <v>153</v>
      </c>
      <c r="H238" s="140">
        <v>1.8580000000000001</v>
      </c>
      <c r="I238" s="141"/>
      <c r="J238" s="142">
        <f>ROUND(I238*H238,2)</f>
        <v>0</v>
      </c>
      <c r="K238" s="143"/>
      <c r="L238" s="28"/>
      <c r="M238" s="144" t="s">
        <v>1</v>
      </c>
      <c r="N238" s="145" t="s">
        <v>37</v>
      </c>
      <c r="P238" s="146">
        <f>O238*H238</f>
        <v>0</v>
      </c>
      <c r="Q238" s="146">
        <v>0</v>
      </c>
      <c r="R238" s="146">
        <f>Q238*H238</f>
        <v>0</v>
      </c>
      <c r="S238" s="146">
        <v>0</v>
      </c>
      <c r="T238" s="147">
        <f>S238*H238</f>
        <v>0</v>
      </c>
      <c r="AR238" s="148" t="s">
        <v>213</v>
      </c>
      <c r="AT238" s="148" t="s">
        <v>150</v>
      </c>
      <c r="AU238" s="148" t="s">
        <v>155</v>
      </c>
      <c r="AY238" s="13" t="s">
        <v>147</v>
      </c>
      <c r="BE238" s="149">
        <f>IF(N238="základná",J238,0)</f>
        <v>0</v>
      </c>
      <c r="BF238" s="149">
        <f>IF(N238="znížená",J238,0)</f>
        <v>0</v>
      </c>
      <c r="BG238" s="149">
        <f>IF(N238="zákl. prenesená",J238,0)</f>
        <v>0</v>
      </c>
      <c r="BH238" s="149">
        <f>IF(N238="zníž. prenesená",J238,0)</f>
        <v>0</v>
      </c>
      <c r="BI238" s="149">
        <f>IF(N238="nulová",J238,0)</f>
        <v>0</v>
      </c>
      <c r="BJ238" s="13" t="s">
        <v>155</v>
      </c>
      <c r="BK238" s="149">
        <f>ROUND(I238*H238,2)</f>
        <v>0</v>
      </c>
      <c r="BL238" s="13" t="s">
        <v>213</v>
      </c>
      <c r="BM238" s="148" t="s">
        <v>1139</v>
      </c>
    </row>
    <row r="239" spans="2:65" s="1" customFormat="1" ht="37.9" customHeight="1" x14ac:dyDescent="0.2">
      <c r="B239" s="135"/>
      <c r="C239" s="136" t="s">
        <v>537</v>
      </c>
      <c r="D239" s="136" t="s">
        <v>150</v>
      </c>
      <c r="E239" s="137" t="s">
        <v>665</v>
      </c>
      <c r="F239" s="138" t="s">
        <v>666</v>
      </c>
      <c r="G239" s="139" t="s">
        <v>153</v>
      </c>
      <c r="H239" s="140">
        <v>1.8580000000000001</v>
      </c>
      <c r="I239" s="141"/>
      <c r="J239" s="142">
        <f>ROUND(I239*H239,2)</f>
        <v>0</v>
      </c>
      <c r="K239" s="143"/>
      <c r="L239" s="28"/>
      <c r="M239" s="144" t="s">
        <v>1</v>
      </c>
      <c r="N239" s="145" t="s">
        <v>37</v>
      </c>
      <c r="P239" s="146">
        <f>O239*H239</f>
        <v>0</v>
      </c>
      <c r="Q239" s="146">
        <v>1.6584E-4</v>
      </c>
      <c r="R239" s="146">
        <f>Q239*H239</f>
        <v>3.0813071999999999E-4</v>
      </c>
      <c r="S239" s="146">
        <v>0</v>
      </c>
      <c r="T239" s="147">
        <f>S239*H239</f>
        <v>0</v>
      </c>
      <c r="AR239" s="148" t="s">
        <v>213</v>
      </c>
      <c r="AT239" s="148" t="s">
        <v>150</v>
      </c>
      <c r="AU239" s="148" t="s">
        <v>155</v>
      </c>
      <c r="AY239" s="13" t="s">
        <v>147</v>
      </c>
      <c r="BE239" s="149">
        <f>IF(N239="základná",J239,0)</f>
        <v>0</v>
      </c>
      <c r="BF239" s="149">
        <f>IF(N239="znížená",J239,0)</f>
        <v>0</v>
      </c>
      <c r="BG239" s="149">
        <f>IF(N239="zákl. prenesená",J239,0)</f>
        <v>0</v>
      </c>
      <c r="BH239" s="149">
        <f>IF(N239="zníž. prenesená",J239,0)</f>
        <v>0</v>
      </c>
      <c r="BI239" s="149">
        <f>IF(N239="nulová",J239,0)</f>
        <v>0</v>
      </c>
      <c r="BJ239" s="13" t="s">
        <v>155</v>
      </c>
      <c r="BK239" s="149">
        <f>ROUND(I239*H239,2)</f>
        <v>0</v>
      </c>
      <c r="BL239" s="13" t="s">
        <v>213</v>
      </c>
      <c r="BM239" s="148" t="s">
        <v>1140</v>
      </c>
    </row>
    <row r="240" spans="2:65" s="11" customFormat="1" ht="22.9" customHeight="1" x14ac:dyDescent="0.2">
      <c r="B240" s="123"/>
      <c r="D240" s="124" t="s">
        <v>70</v>
      </c>
      <c r="E240" s="133" t="s">
        <v>668</v>
      </c>
      <c r="F240" s="133" t="s">
        <v>669</v>
      </c>
      <c r="I240" s="126"/>
      <c r="J240" s="134">
        <f>BK240</f>
        <v>0</v>
      </c>
      <c r="L240" s="123"/>
      <c r="M240" s="128"/>
      <c r="P240" s="129">
        <f>SUM(P241:P249)</f>
        <v>0</v>
      </c>
      <c r="R240" s="129">
        <f>SUM(R241:R249)</f>
        <v>6.5051797999999992E-3</v>
      </c>
      <c r="T240" s="130">
        <f>SUM(T241:T249)</f>
        <v>3.1793999999999998E-3</v>
      </c>
      <c r="AR240" s="124" t="s">
        <v>155</v>
      </c>
      <c r="AT240" s="131" t="s">
        <v>70</v>
      </c>
      <c r="AU240" s="131" t="s">
        <v>79</v>
      </c>
      <c r="AY240" s="124" t="s">
        <v>147</v>
      </c>
      <c r="BK240" s="132">
        <f>SUM(BK241:BK249)</f>
        <v>0</v>
      </c>
    </row>
    <row r="241" spans="2:65" s="1" customFormat="1" ht="24.2" customHeight="1" x14ac:dyDescent="0.2">
      <c r="B241" s="135"/>
      <c r="C241" s="136" t="s">
        <v>543</v>
      </c>
      <c r="D241" s="136" t="s">
        <v>150</v>
      </c>
      <c r="E241" s="137" t="s">
        <v>671</v>
      </c>
      <c r="F241" s="138" t="s">
        <v>672</v>
      </c>
      <c r="G241" s="139" t="s">
        <v>153</v>
      </c>
      <c r="H241" s="140">
        <v>10.598000000000001</v>
      </c>
      <c r="I241" s="141"/>
      <c r="J241" s="142">
        <f t="shared" ref="J241:J249" si="70">ROUND(I241*H241,2)</f>
        <v>0</v>
      </c>
      <c r="K241" s="143"/>
      <c r="L241" s="28"/>
      <c r="M241" s="144" t="s">
        <v>1</v>
      </c>
      <c r="N241" s="145" t="s">
        <v>37</v>
      </c>
      <c r="P241" s="146">
        <f t="shared" ref="P241:P249" si="71">O241*H241</f>
        <v>0</v>
      </c>
      <c r="Q241" s="146">
        <v>0</v>
      </c>
      <c r="R241" s="146">
        <f t="shared" ref="R241:R249" si="72">Q241*H241</f>
        <v>0</v>
      </c>
      <c r="S241" s="146">
        <v>2.9999999999999997E-4</v>
      </c>
      <c r="T241" s="147">
        <f t="shared" ref="T241:T249" si="73">S241*H241</f>
        <v>3.1793999999999998E-3</v>
      </c>
      <c r="AR241" s="148" t="s">
        <v>213</v>
      </c>
      <c r="AT241" s="148" t="s">
        <v>150</v>
      </c>
      <c r="AU241" s="148" t="s">
        <v>155</v>
      </c>
      <c r="AY241" s="13" t="s">
        <v>147</v>
      </c>
      <c r="BE241" s="149">
        <f t="shared" ref="BE241:BE249" si="74">IF(N241="základná",J241,0)</f>
        <v>0</v>
      </c>
      <c r="BF241" s="149">
        <f t="shared" ref="BF241:BF249" si="75">IF(N241="znížená",J241,0)</f>
        <v>0</v>
      </c>
      <c r="BG241" s="149">
        <f t="shared" ref="BG241:BG249" si="76">IF(N241="zákl. prenesená",J241,0)</f>
        <v>0</v>
      </c>
      <c r="BH241" s="149">
        <f t="shared" ref="BH241:BH249" si="77">IF(N241="zníž. prenesená",J241,0)</f>
        <v>0</v>
      </c>
      <c r="BI241" s="149">
        <f t="shared" ref="BI241:BI249" si="78">IF(N241="nulová",J241,0)</f>
        <v>0</v>
      </c>
      <c r="BJ241" s="13" t="s">
        <v>155</v>
      </c>
      <c r="BK241" s="149">
        <f t="shared" ref="BK241:BK249" si="79">ROUND(I241*H241,2)</f>
        <v>0</v>
      </c>
      <c r="BL241" s="13" t="s">
        <v>213</v>
      </c>
      <c r="BM241" s="148" t="s">
        <v>1141</v>
      </c>
    </row>
    <row r="242" spans="2:65" s="1" customFormat="1" ht="21.75" customHeight="1" x14ac:dyDescent="0.2">
      <c r="B242" s="135"/>
      <c r="C242" s="136" t="s">
        <v>547</v>
      </c>
      <c r="D242" s="136" t="s">
        <v>150</v>
      </c>
      <c r="E242" s="137" t="s">
        <v>675</v>
      </c>
      <c r="F242" s="138" t="s">
        <v>676</v>
      </c>
      <c r="G242" s="139" t="s">
        <v>274</v>
      </c>
      <c r="H242" s="140">
        <v>1</v>
      </c>
      <c r="I242" s="141"/>
      <c r="J242" s="142">
        <f t="shared" si="70"/>
        <v>0</v>
      </c>
      <c r="K242" s="143"/>
      <c r="L242" s="28"/>
      <c r="M242" s="144" t="s">
        <v>1</v>
      </c>
      <c r="N242" s="145" t="s">
        <v>37</v>
      </c>
      <c r="P242" s="146">
        <f t="shared" si="71"/>
        <v>0</v>
      </c>
      <c r="Q242" s="146">
        <v>7.8000000000000005E-7</v>
      </c>
      <c r="R242" s="146">
        <f t="shared" si="72"/>
        <v>7.8000000000000005E-7</v>
      </c>
      <c r="S242" s="146">
        <v>0</v>
      </c>
      <c r="T242" s="147">
        <f t="shared" si="73"/>
        <v>0</v>
      </c>
      <c r="AR242" s="148" t="s">
        <v>213</v>
      </c>
      <c r="AT242" s="148" t="s">
        <v>150</v>
      </c>
      <c r="AU242" s="148" t="s">
        <v>155</v>
      </c>
      <c r="AY242" s="13" t="s">
        <v>147</v>
      </c>
      <c r="BE242" s="149">
        <f t="shared" si="74"/>
        <v>0</v>
      </c>
      <c r="BF242" s="149">
        <f t="shared" si="75"/>
        <v>0</v>
      </c>
      <c r="BG242" s="149">
        <f t="shared" si="76"/>
        <v>0</v>
      </c>
      <c r="BH242" s="149">
        <f t="shared" si="77"/>
        <v>0</v>
      </c>
      <c r="BI242" s="149">
        <f t="shared" si="78"/>
        <v>0</v>
      </c>
      <c r="BJ242" s="13" t="s">
        <v>155</v>
      </c>
      <c r="BK242" s="149">
        <f t="shared" si="79"/>
        <v>0</v>
      </c>
      <c r="BL242" s="13" t="s">
        <v>213</v>
      </c>
      <c r="BM242" s="148" t="s">
        <v>1142</v>
      </c>
    </row>
    <row r="243" spans="2:65" s="1" customFormat="1" ht="24.2" customHeight="1" x14ac:dyDescent="0.2">
      <c r="B243" s="135"/>
      <c r="C243" s="136" t="s">
        <v>333</v>
      </c>
      <c r="D243" s="136" t="s">
        <v>150</v>
      </c>
      <c r="E243" s="137" t="s">
        <v>679</v>
      </c>
      <c r="F243" s="138" t="s">
        <v>680</v>
      </c>
      <c r="G243" s="139" t="s">
        <v>186</v>
      </c>
      <c r="H243" s="140">
        <v>5.24</v>
      </c>
      <c r="I243" s="141"/>
      <c r="J243" s="142">
        <f t="shared" si="70"/>
        <v>0</v>
      </c>
      <c r="K243" s="143"/>
      <c r="L243" s="28"/>
      <c r="M243" s="144" t="s">
        <v>1</v>
      </c>
      <c r="N243" s="145" t="s">
        <v>37</v>
      </c>
      <c r="P243" s="146">
        <f t="shared" si="71"/>
        <v>0</v>
      </c>
      <c r="Q243" s="146">
        <v>0</v>
      </c>
      <c r="R243" s="146">
        <f t="shared" si="72"/>
        <v>0</v>
      </c>
      <c r="S243" s="146">
        <v>0</v>
      </c>
      <c r="T243" s="147">
        <f t="shared" si="73"/>
        <v>0</v>
      </c>
      <c r="AR243" s="148" t="s">
        <v>213</v>
      </c>
      <c r="AT243" s="148" t="s">
        <v>150</v>
      </c>
      <c r="AU243" s="148" t="s">
        <v>155</v>
      </c>
      <c r="AY243" s="13" t="s">
        <v>147</v>
      </c>
      <c r="BE243" s="149">
        <f t="shared" si="74"/>
        <v>0</v>
      </c>
      <c r="BF243" s="149">
        <f t="shared" si="75"/>
        <v>0</v>
      </c>
      <c r="BG243" s="149">
        <f t="shared" si="76"/>
        <v>0</v>
      </c>
      <c r="BH243" s="149">
        <f t="shared" si="77"/>
        <v>0</v>
      </c>
      <c r="BI243" s="149">
        <f t="shared" si="78"/>
        <v>0</v>
      </c>
      <c r="BJ243" s="13" t="s">
        <v>155</v>
      </c>
      <c r="BK243" s="149">
        <f t="shared" si="79"/>
        <v>0</v>
      </c>
      <c r="BL243" s="13" t="s">
        <v>213</v>
      </c>
      <c r="BM243" s="148" t="s">
        <v>1143</v>
      </c>
    </row>
    <row r="244" spans="2:65" s="1" customFormat="1" ht="24.2" customHeight="1" x14ac:dyDescent="0.2">
      <c r="B244" s="135"/>
      <c r="C244" s="136" t="s">
        <v>554</v>
      </c>
      <c r="D244" s="136" t="s">
        <v>150</v>
      </c>
      <c r="E244" s="137" t="s">
        <v>683</v>
      </c>
      <c r="F244" s="138" t="s">
        <v>684</v>
      </c>
      <c r="G244" s="139" t="s">
        <v>153</v>
      </c>
      <c r="H244" s="140">
        <v>9.6549999999999994</v>
      </c>
      <c r="I244" s="141"/>
      <c r="J244" s="142">
        <f t="shared" si="70"/>
        <v>0</v>
      </c>
      <c r="K244" s="143"/>
      <c r="L244" s="28"/>
      <c r="M244" s="144" t="s">
        <v>1</v>
      </c>
      <c r="N244" s="145" t="s">
        <v>37</v>
      </c>
      <c r="P244" s="146">
        <f t="shared" si="71"/>
        <v>0</v>
      </c>
      <c r="Q244" s="146">
        <v>1.2999999999999999E-4</v>
      </c>
      <c r="R244" s="146">
        <f t="shared" si="72"/>
        <v>1.2551499999999998E-3</v>
      </c>
      <c r="S244" s="146">
        <v>0</v>
      </c>
      <c r="T244" s="147">
        <f t="shared" si="73"/>
        <v>0</v>
      </c>
      <c r="AR244" s="148" t="s">
        <v>213</v>
      </c>
      <c r="AT244" s="148" t="s">
        <v>150</v>
      </c>
      <c r="AU244" s="148" t="s">
        <v>155</v>
      </c>
      <c r="AY244" s="13" t="s">
        <v>147</v>
      </c>
      <c r="BE244" s="149">
        <f t="shared" si="74"/>
        <v>0</v>
      </c>
      <c r="BF244" s="149">
        <f t="shared" si="75"/>
        <v>0</v>
      </c>
      <c r="BG244" s="149">
        <f t="shared" si="76"/>
        <v>0</v>
      </c>
      <c r="BH244" s="149">
        <f t="shared" si="77"/>
        <v>0</v>
      </c>
      <c r="BI244" s="149">
        <f t="shared" si="78"/>
        <v>0</v>
      </c>
      <c r="BJ244" s="13" t="s">
        <v>155</v>
      </c>
      <c r="BK244" s="149">
        <f t="shared" si="79"/>
        <v>0</v>
      </c>
      <c r="BL244" s="13" t="s">
        <v>213</v>
      </c>
      <c r="BM244" s="148" t="s">
        <v>1144</v>
      </c>
    </row>
    <row r="245" spans="2:65" s="1" customFormat="1" ht="24.2" customHeight="1" x14ac:dyDescent="0.2">
      <c r="B245" s="135"/>
      <c r="C245" s="136" t="s">
        <v>560</v>
      </c>
      <c r="D245" s="136" t="s">
        <v>150</v>
      </c>
      <c r="E245" s="137" t="s">
        <v>687</v>
      </c>
      <c r="F245" s="138" t="s">
        <v>688</v>
      </c>
      <c r="G245" s="139" t="s">
        <v>153</v>
      </c>
      <c r="H245" s="140">
        <v>9.6549999999999994</v>
      </c>
      <c r="I245" s="141"/>
      <c r="J245" s="142">
        <f t="shared" si="70"/>
        <v>0</v>
      </c>
      <c r="K245" s="143"/>
      <c r="L245" s="28"/>
      <c r="M245" s="144" t="s">
        <v>1</v>
      </c>
      <c r="N245" s="145" t="s">
        <v>37</v>
      </c>
      <c r="P245" s="146">
        <f t="shared" si="71"/>
        <v>0</v>
      </c>
      <c r="Q245" s="146">
        <v>0</v>
      </c>
      <c r="R245" s="146">
        <f t="shared" si="72"/>
        <v>0</v>
      </c>
      <c r="S245" s="146">
        <v>0</v>
      </c>
      <c r="T245" s="147">
        <f t="shared" si="73"/>
        <v>0</v>
      </c>
      <c r="AR245" s="148" t="s">
        <v>213</v>
      </c>
      <c r="AT245" s="148" t="s">
        <v>150</v>
      </c>
      <c r="AU245" s="148" t="s">
        <v>155</v>
      </c>
      <c r="AY245" s="13" t="s">
        <v>147</v>
      </c>
      <c r="BE245" s="149">
        <f t="shared" si="74"/>
        <v>0</v>
      </c>
      <c r="BF245" s="149">
        <f t="shared" si="75"/>
        <v>0</v>
      </c>
      <c r="BG245" s="149">
        <f t="shared" si="76"/>
        <v>0</v>
      </c>
      <c r="BH245" s="149">
        <f t="shared" si="77"/>
        <v>0</v>
      </c>
      <c r="BI245" s="149">
        <f t="shared" si="78"/>
        <v>0</v>
      </c>
      <c r="BJ245" s="13" t="s">
        <v>155</v>
      </c>
      <c r="BK245" s="149">
        <f t="shared" si="79"/>
        <v>0</v>
      </c>
      <c r="BL245" s="13" t="s">
        <v>213</v>
      </c>
      <c r="BM245" s="148" t="s">
        <v>1145</v>
      </c>
    </row>
    <row r="246" spans="2:65" s="1" customFormat="1" ht="24.2" customHeight="1" x14ac:dyDescent="0.2">
      <c r="B246" s="135"/>
      <c r="C246" s="136" t="s">
        <v>564</v>
      </c>
      <c r="D246" s="136" t="s">
        <v>150</v>
      </c>
      <c r="E246" s="137" t="s">
        <v>691</v>
      </c>
      <c r="F246" s="138" t="s">
        <v>692</v>
      </c>
      <c r="G246" s="139" t="s">
        <v>153</v>
      </c>
      <c r="H246" s="140">
        <v>9.6549999999999994</v>
      </c>
      <c r="I246" s="141"/>
      <c r="J246" s="142">
        <f t="shared" si="70"/>
        <v>0</v>
      </c>
      <c r="K246" s="143"/>
      <c r="L246" s="28"/>
      <c r="M246" s="144" t="s">
        <v>1</v>
      </c>
      <c r="N246" s="145" t="s">
        <v>37</v>
      </c>
      <c r="P246" s="146">
        <f t="shared" si="71"/>
        <v>0</v>
      </c>
      <c r="Q246" s="146">
        <v>3.116E-5</v>
      </c>
      <c r="R246" s="146">
        <f t="shared" si="72"/>
        <v>3.0084979999999995E-4</v>
      </c>
      <c r="S246" s="146">
        <v>0</v>
      </c>
      <c r="T246" s="147">
        <f t="shared" si="73"/>
        <v>0</v>
      </c>
      <c r="AR246" s="148" t="s">
        <v>213</v>
      </c>
      <c r="AT246" s="148" t="s">
        <v>150</v>
      </c>
      <c r="AU246" s="148" t="s">
        <v>155</v>
      </c>
      <c r="AY246" s="13" t="s">
        <v>147</v>
      </c>
      <c r="BE246" s="149">
        <f t="shared" si="74"/>
        <v>0</v>
      </c>
      <c r="BF246" s="149">
        <f t="shared" si="75"/>
        <v>0</v>
      </c>
      <c r="BG246" s="149">
        <f t="shared" si="76"/>
        <v>0</v>
      </c>
      <c r="BH246" s="149">
        <f t="shared" si="77"/>
        <v>0</v>
      </c>
      <c r="BI246" s="149">
        <f t="shared" si="78"/>
        <v>0</v>
      </c>
      <c r="BJ246" s="13" t="s">
        <v>155</v>
      </c>
      <c r="BK246" s="149">
        <f t="shared" si="79"/>
        <v>0</v>
      </c>
      <c r="BL246" s="13" t="s">
        <v>213</v>
      </c>
      <c r="BM246" s="148" t="s">
        <v>1146</v>
      </c>
    </row>
    <row r="247" spans="2:65" s="1" customFormat="1" ht="24.2" customHeight="1" x14ac:dyDescent="0.2">
      <c r="B247" s="135"/>
      <c r="C247" s="136" t="s">
        <v>568</v>
      </c>
      <c r="D247" s="136" t="s">
        <v>150</v>
      </c>
      <c r="E247" s="137" t="s">
        <v>699</v>
      </c>
      <c r="F247" s="138" t="s">
        <v>700</v>
      </c>
      <c r="G247" s="139" t="s">
        <v>153</v>
      </c>
      <c r="H247" s="140">
        <v>2.0790000000000002</v>
      </c>
      <c r="I247" s="141"/>
      <c r="J247" s="142">
        <f t="shared" si="70"/>
        <v>0</v>
      </c>
      <c r="K247" s="143"/>
      <c r="L247" s="28"/>
      <c r="M247" s="144" t="s">
        <v>1</v>
      </c>
      <c r="N247" s="145" t="s">
        <v>37</v>
      </c>
      <c r="P247" s="146">
        <f t="shared" si="71"/>
        <v>0</v>
      </c>
      <c r="Q247" s="146">
        <v>2.0000000000000001E-4</v>
      </c>
      <c r="R247" s="146">
        <f t="shared" si="72"/>
        <v>4.1580000000000008E-4</v>
      </c>
      <c r="S247" s="146">
        <v>0</v>
      </c>
      <c r="T247" s="147">
        <f t="shared" si="73"/>
        <v>0</v>
      </c>
      <c r="AR247" s="148" t="s">
        <v>213</v>
      </c>
      <c r="AT247" s="148" t="s">
        <v>150</v>
      </c>
      <c r="AU247" s="148" t="s">
        <v>155</v>
      </c>
      <c r="AY247" s="13" t="s">
        <v>147</v>
      </c>
      <c r="BE247" s="149">
        <f t="shared" si="74"/>
        <v>0</v>
      </c>
      <c r="BF247" s="149">
        <f t="shared" si="75"/>
        <v>0</v>
      </c>
      <c r="BG247" s="149">
        <f t="shared" si="76"/>
        <v>0</v>
      </c>
      <c r="BH247" s="149">
        <f t="shared" si="77"/>
        <v>0</v>
      </c>
      <c r="BI247" s="149">
        <f t="shared" si="78"/>
        <v>0</v>
      </c>
      <c r="BJ247" s="13" t="s">
        <v>155</v>
      </c>
      <c r="BK247" s="149">
        <f t="shared" si="79"/>
        <v>0</v>
      </c>
      <c r="BL247" s="13" t="s">
        <v>213</v>
      </c>
      <c r="BM247" s="148" t="s">
        <v>1147</v>
      </c>
    </row>
    <row r="248" spans="2:65" s="1" customFormat="1" ht="24.2" customHeight="1" x14ac:dyDescent="0.2">
      <c r="B248" s="135"/>
      <c r="C248" s="136" t="s">
        <v>572</v>
      </c>
      <c r="D248" s="136" t="s">
        <v>150</v>
      </c>
      <c r="E248" s="137" t="s">
        <v>703</v>
      </c>
      <c r="F248" s="138" t="s">
        <v>704</v>
      </c>
      <c r="G248" s="139" t="s">
        <v>186</v>
      </c>
      <c r="H248" s="140">
        <v>3</v>
      </c>
      <c r="I248" s="141"/>
      <c r="J248" s="142">
        <f t="shared" si="70"/>
        <v>0</v>
      </c>
      <c r="K248" s="143"/>
      <c r="L248" s="28"/>
      <c r="M248" s="144" t="s">
        <v>1</v>
      </c>
      <c r="N248" s="145" t="s">
        <v>37</v>
      </c>
      <c r="P248" s="146">
        <f t="shared" si="71"/>
        <v>0</v>
      </c>
      <c r="Q248" s="146">
        <v>9.48E-5</v>
      </c>
      <c r="R248" s="146">
        <f t="shared" si="72"/>
        <v>2.8439999999999997E-4</v>
      </c>
      <c r="S248" s="146">
        <v>0</v>
      </c>
      <c r="T248" s="147">
        <f t="shared" si="73"/>
        <v>0</v>
      </c>
      <c r="AR248" s="148" t="s">
        <v>213</v>
      </c>
      <c r="AT248" s="148" t="s">
        <v>150</v>
      </c>
      <c r="AU248" s="148" t="s">
        <v>155</v>
      </c>
      <c r="AY248" s="13" t="s">
        <v>147</v>
      </c>
      <c r="BE248" s="149">
        <f t="shared" si="74"/>
        <v>0</v>
      </c>
      <c r="BF248" s="149">
        <f t="shared" si="75"/>
        <v>0</v>
      </c>
      <c r="BG248" s="149">
        <f t="shared" si="76"/>
        <v>0</v>
      </c>
      <c r="BH248" s="149">
        <f t="shared" si="77"/>
        <v>0</v>
      </c>
      <c r="BI248" s="149">
        <f t="shared" si="78"/>
        <v>0</v>
      </c>
      <c r="BJ248" s="13" t="s">
        <v>155</v>
      </c>
      <c r="BK248" s="149">
        <f t="shared" si="79"/>
        <v>0</v>
      </c>
      <c r="BL248" s="13" t="s">
        <v>213</v>
      </c>
      <c r="BM248" s="148" t="s">
        <v>1148</v>
      </c>
    </row>
    <row r="249" spans="2:65" s="1" customFormat="1" ht="44.25" customHeight="1" x14ac:dyDescent="0.2">
      <c r="B249" s="135"/>
      <c r="C249" s="136" t="s">
        <v>576</v>
      </c>
      <c r="D249" s="136" t="s">
        <v>150</v>
      </c>
      <c r="E249" s="137" t="s">
        <v>707</v>
      </c>
      <c r="F249" s="138" t="s">
        <v>708</v>
      </c>
      <c r="G249" s="139" t="s">
        <v>153</v>
      </c>
      <c r="H249" s="140">
        <v>9.6549999999999994</v>
      </c>
      <c r="I249" s="141"/>
      <c r="J249" s="142">
        <f t="shared" si="70"/>
        <v>0</v>
      </c>
      <c r="K249" s="143"/>
      <c r="L249" s="28"/>
      <c r="M249" s="144" t="s">
        <v>1</v>
      </c>
      <c r="N249" s="145" t="s">
        <v>37</v>
      </c>
      <c r="P249" s="146">
        <f t="shared" si="71"/>
        <v>0</v>
      </c>
      <c r="Q249" s="146">
        <v>4.4000000000000002E-4</v>
      </c>
      <c r="R249" s="146">
        <f t="shared" si="72"/>
        <v>4.2481999999999997E-3</v>
      </c>
      <c r="S249" s="146">
        <v>0</v>
      </c>
      <c r="T249" s="147">
        <f t="shared" si="73"/>
        <v>0</v>
      </c>
      <c r="AR249" s="148" t="s">
        <v>213</v>
      </c>
      <c r="AT249" s="148" t="s">
        <v>150</v>
      </c>
      <c r="AU249" s="148" t="s">
        <v>155</v>
      </c>
      <c r="AY249" s="13" t="s">
        <v>147</v>
      </c>
      <c r="BE249" s="149">
        <f t="shared" si="74"/>
        <v>0</v>
      </c>
      <c r="BF249" s="149">
        <f t="shared" si="75"/>
        <v>0</v>
      </c>
      <c r="BG249" s="149">
        <f t="shared" si="76"/>
        <v>0</v>
      </c>
      <c r="BH249" s="149">
        <f t="shared" si="77"/>
        <v>0</v>
      </c>
      <c r="BI249" s="149">
        <f t="shared" si="78"/>
        <v>0</v>
      </c>
      <c r="BJ249" s="13" t="s">
        <v>155</v>
      </c>
      <c r="BK249" s="149">
        <f t="shared" si="79"/>
        <v>0</v>
      </c>
      <c r="BL249" s="13" t="s">
        <v>213</v>
      </c>
      <c r="BM249" s="148" t="s">
        <v>1149</v>
      </c>
    </row>
    <row r="250" spans="2:65" s="11" customFormat="1" ht="25.9" customHeight="1" x14ac:dyDescent="0.2">
      <c r="B250" s="123"/>
      <c r="D250" s="124" t="s">
        <v>70</v>
      </c>
      <c r="E250" s="125" t="s">
        <v>197</v>
      </c>
      <c r="F250" s="125" t="s">
        <v>710</v>
      </c>
      <c r="I250" s="126"/>
      <c r="J250" s="127">
        <f>BK250</f>
        <v>0</v>
      </c>
      <c r="L250" s="123"/>
      <c r="M250" s="128"/>
      <c r="P250" s="129">
        <f>P251</f>
        <v>0</v>
      </c>
      <c r="R250" s="129">
        <f>R251</f>
        <v>0</v>
      </c>
      <c r="T250" s="130">
        <f>T251</f>
        <v>0</v>
      </c>
      <c r="AR250" s="124" t="s">
        <v>148</v>
      </c>
      <c r="AT250" s="131" t="s">
        <v>70</v>
      </c>
      <c r="AU250" s="131" t="s">
        <v>71</v>
      </c>
      <c r="AY250" s="124" t="s">
        <v>147</v>
      </c>
      <c r="BK250" s="132">
        <f>BK251</f>
        <v>0</v>
      </c>
    </row>
    <row r="251" spans="2:65" s="11" customFormat="1" ht="22.9" customHeight="1" x14ac:dyDescent="0.2">
      <c r="B251" s="123"/>
      <c r="D251" s="124" t="s">
        <v>70</v>
      </c>
      <c r="E251" s="133" t="s">
        <v>711</v>
      </c>
      <c r="F251" s="133" t="s">
        <v>712</v>
      </c>
      <c r="I251" s="126"/>
      <c r="J251" s="134">
        <f>BK251</f>
        <v>0</v>
      </c>
      <c r="L251" s="123"/>
      <c r="M251" s="128"/>
      <c r="P251" s="129">
        <f>SUM(P252:P254)</f>
        <v>0</v>
      </c>
      <c r="R251" s="129">
        <f>SUM(R252:R254)</f>
        <v>0</v>
      </c>
      <c r="T251" s="130">
        <f>SUM(T252:T254)</f>
        <v>0</v>
      </c>
      <c r="AR251" s="124" t="s">
        <v>148</v>
      </c>
      <c r="AT251" s="131" t="s">
        <v>70</v>
      </c>
      <c r="AU251" s="131" t="s">
        <v>79</v>
      </c>
      <c r="AY251" s="124" t="s">
        <v>147</v>
      </c>
      <c r="BK251" s="132">
        <f>SUM(BK252:BK254)</f>
        <v>0</v>
      </c>
    </row>
    <row r="252" spans="2:65" s="1" customFormat="1" ht="16.5" customHeight="1" x14ac:dyDescent="0.2">
      <c r="B252" s="135"/>
      <c r="C252" s="136" t="s">
        <v>582</v>
      </c>
      <c r="D252" s="136" t="s">
        <v>150</v>
      </c>
      <c r="E252" s="137" t="s">
        <v>714</v>
      </c>
      <c r="F252" s="138" t="s">
        <v>715</v>
      </c>
      <c r="G252" s="139" t="s">
        <v>274</v>
      </c>
      <c r="H252" s="140">
        <v>1</v>
      </c>
      <c r="I252" s="141"/>
      <c r="J252" s="142">
        <f>ROUND(I252*H252,2)</f>
        <v>0</v>
      </c>
      <c r="K252" s="143"/>
      <c r="L252" s="28"/>
      <c r="M252" s="144" t="s">
        <v>1</v>
      </c>
      <c r="N252" s="145" t="s">
        <v>37</v>
      </c>
      <c r="P252" s="146">
        <f>O252*H252</f>
        <v>0</v>
      </c>
      <c r="Q252" s="146">
        <v>0</v>
      </c>
      <c r="R252" s="146">
        <f>Q252*H252</f>
        <v>0</v>
      </c>
      <c r="S252" s="146">
        <v>0</v>
      </c>
      <c r="T252" s="147">
        <f>S252*H252</f>
        <v>0</v>
      </c>
      <c r="AR252" s="148" t="s">
        <v>417</v>
      </c>
      <c r="AT252" s="148" t="s">
        <v>150</v>
      </c>
      <c r="AU252" s="148" t="s">
        <v>155</v>
      </c>
      <c r="AY252" s="13" t="s">
        <v>147</v>
      </c>
      <c r="BE252" s="149">
        <f>IF(N252="základná",J252,0)</f>
        <v>0</v>
      </c>
      <c r="BF252" s="149">
        <f>IF(N252="znížená",J252,0)</f>
        <v>0</v>
      </c>
      <c r="BG252" s="149">
        <f>IF(N252="zákl. prenesená",J252,0)</f>
        <v>0</v>
      </c>
      <c r="BH252" s="149">
        <f>IF(N252="zníž. prenesená",J252,0)</f>
        <v>0</v>
      </c>
      <c r="BI252" s="149">
        <f>IF(N252="nulová",J252,0)</f>
        <v>0</v>
      </c>
      <c r="BJ252" s="13" t="s">
        <v>155</v>
      </c>
      <c r="BK252" s="149">
        <f>ROUND(I252*H252,2)</f>
        <v>0</v>
      </c>
      <c r="BL252" s="13" t="s">
        <v>417</v>
      </c>
      <c r="BM252" s="148" t="s">
        <v>1150</v>
      </c>
    </row>
    <row r="253" spans="2:65" s="1" customFormat="1" ht="37.9" customHeight="1" x14ac:dyDescent="0.2">
      <c r="B253" s="135"/>
      <c r="C253" s="136" t="s">
        <v>586</v>
      </c>
      <c r="D253" s="136" t="s">
        <v>150</v>
      </c>
      <c r="E253" s="137" t="s">
        <v>718</v>
      </c>
      <c r="F253" s="138" t="s">
        <v>719</v>
      </c>
      <c r="G253" s="139" t="s">
        <v>274</v>
      </c>
      <c r="H253" s="140">
        <v>1</v>
      </c>
      <c r="I253" s="141"/>
      <c r="J253" s="142">
        <f>ROUND(I253*H253,2)</f>
        <v>0</v>
      </c>
      <c r="K253" s="143"/>
      <c r="L253" s="28"/>
      <c r="M253" s="144" t="s">
        <v>1</v>
      </c>
      <c r="N253" s="145" t="s">
        <v>37</v>
      </c>
      <c r="P253" s="146">
        <f>O253*H253</f>
        <v>0</v>
      </c>
      <c r="Q253" s="146">
        <v>0</v>
      </c>
      <c r="R253" s="146">
        <f>Q253*H253</f>
        <v>0</v>
      </c>
      <c r="S253" s="146">
        <v>0</v>
      </c>
      <c r="T253" s="147">
        <f>S253*H253</f>
        <v>0</v>
      </c>
      <c r="AR253" s="148" t="s">
        <v>154</v>
      </c>
      <c r="AT253" s="148" t="s">
        <v>150</v>
      </c>
      <c r="AU253" s="148" t="s">
        <v>155</v>
      </c>
      <c r="AY253" s="13" t="s">
        <v>147</v>
      </c>
      <c r="BE253" s="149">
        <f>IF(N253="základná",J253,0)</f>
        <v>0</v>
      </c>
      <c r="BF253" s="149">
        <f>IF(N253="znížená",J253,0)</f>
        <v>0</v>
      </c>
      <c r="BG253" s="149">
        <f>IF(N253="zákl. prenesená",J253,0)</f>
        <v>0</v>
      </c>
      <c r="BH253" s="149">
        <f>IF(N253="zníž. prenesená",J253,0)</f>
        <v>0</v>
      </c>
      <c r="BI253" s="149">
        <f>IF(N253="nulová",J253,0)</f>
        <v>0</v>
      </c>
      <c r="BJ253" s="13" t="s">
        <v>155</v>
      </c>
      <c r="BK253" s="149">
        <f>ROUND(I253*H253,2)</f>
        <v>0</v>
      </c>
      <c r="BL253" s="13" t="s">
        <v>154</v>
      </c>
      <c r="BM253" s="148" t="s">
        <v>1151</v>
      </c>
    </row>
    <row r="254" spans="2:65" s="1" customFormat="1" ht="33" customHeight="1" x14ac:dyDescent="0.2">
      <c r="B254" s="135"/>
      <c r="C254" s="136" t="s">
        <v>590</v>
      </c>
      <c r="D254" s="136" t="s">
        <v>150</v>
      </c>
      <c r="E254" s="137" t="s">
        <v>722</v>
      </c>
      <c r="F254" s="138" t="s">
        <v>723</v>
      </c>
      <c r="G254" s="139" t="s">
        <v>274</v>
      </c>
      <c r="H254" s="140">
        <v>1</v>
      </c>
      <c r="I254" s="141"/>
      <c r="J254" s="142">
        <f>ROUND(I254*H254,2)</f>
        <v>0</v>
      </c>
      <c r="K254" s="143"/>
      <c r="L254" s="28"/>
      <c r="M254" s="162" t="s">
        <v>1</v>
      </c>
      <c r="N254" s="163" t="s">
        <v>37</v>
      </c>
      <c r="O254" s="164"/>
      <c r="P254" s="165">
        <f>O254*H254</f>
        <v>0</v>
      </c>
      <c r="Q254" s="165">
        <v>0</v>
      </c>
      <c r="R254" s="165">
        <f>Q254*H254</f>
        <v>0</v>
      </c>
      <c r="S254" s="165">
        <v>0</v>
      </c>
      <c r="T254" s="166">
        <f>S254*H254</f>
        <v>0</v>
      </c>
      <c r="AR254" s="148" t="s">
        <v>417</v>
      </c>
      <c r="AT254" s="148" t="s">
        <v>150</v>
      </c>
      <c r="AU254" s="148" t="s">
        <v>155</v>
      </c>
      <c r="AY254" s="13" t="s">
        <v>147</v>
      </c>
      <c r="BE254" s="149">
        <f>IF(N254="základná",J254,0)</f>
        <v>0</v>
      </c>
      <c r="BF254" s="149">
        <f>IF(N254="znížená",J254,0)</f>
        <v>0</v>
      </c>
      <c r="BG254" s="149">
        <f>IF(N254="zákl. prenesená",J254,0)</f>
        <v>0</v>
      </c>
      <c r="BH254" s="149">
        <f>IF(N254="zníž. prenesená",J254,0)</f>
        <v>0</v>
      </c>
      <c r="BI254" s="149">
        <f>IF(N254="nulová",J254,0)</f>
        <v>0</v>
      </c>
      <c r="BJ254" s="13" t="s">
        <v>155</v>
      </c>
      <c r="BK254" s="149">
        <f>ROUND(I254*H254,2)</f>
        <v>0</v>
      </c>
      <c r="BL254" s="13" t="s">
        <v>417</v>
      </c>
      <c r="BM254" s="148" t="s">
        <v>1152</v>
      </c>
    </row>
    <row r="255" spans="2:65" s="1" customFormat="1" ht="6.95" customHeight="1" x14ac:dyDescent="0.2">
      <c r="B255" s="43"/>
      <c r="C255" s="44"/>
      <c r="D255" s="44"/>
      <c r="E255" s="44"/>
      <c r="F255" s="44"/>
      <c r="G255" s="44"/>
      <c r="H255" s="44"/>
      <c r="I255" s="44"/>
      <c r="J255" s="44"/>
      <c r="K255" s="44"/>
      <c r="L255" s="28"/>
    </row>
  </sheetData>
  <autoFilter ref="C132:K254" xr:uid="{00000000-0009-0000-0000-000004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66"/>
  <sheetViews>
    <sheetView showGridLines="0" topLeftCell="A109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92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105</v>
      </c>
      <c r="L4" s="16"/>
      <c r="M4" s="87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14</v>
      </c>
      <c r="L6" s="16"/>
    </row>
    <row r="7" spans="2:46" ht="16.5" customHeight="1" x14ac:dyDescent="0.2">
      <c r="B7" s="16"/>
      <c r="E7" s="210" t="str">
        <f>'Rekapitulácia stavby'!K6</f>
        <v>MHTH - Stavebné úpravy miestností v budove na KVP v Košiciach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106</v>
      </c>
      <c r="L8" s="28"/>
    </row>
    <row r="9" spans="2:46" s="1" customFormat="1" ht="16.5" customHeight="1" x14ac:dyDescent="0.2">
      <c r="B9" s="28"/>
      <c r="E9" s="188" t="s">
        <v>1153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18. 9. 2025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204"/>
      <c r="G18" s="204"/>
      <c r="H18" s="20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28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9" t="s">
        <v>31</v>
      </c>
      <c r="J30" s="65">
        <f>ROUND(J126,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ROUND((SUM(BE126:BE165)),  2)</f>
        <v>0</v>
      </c>
      <c r="G33" s="91"/>
      <c r="H33" s="91"/>
      <c r="I33" s="92">
        <v>0.23</v>
      </c>
      <c r="J33" s="90">
        <f>ROUND(((SUM(BE126:BE165))*I33),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ROUND((SUM(BF126:BF165)),  2)</f>
        <v>0</v>
      </c>
      <c r="G34" s="91"/>
      <c r="H34" s="91"/>
      <c r="I34" s="92">
        <v>0.23</v>
      </c>
      <c r="J34" s="90">
        <f>ROUND(((SUM(BF126:BF165))*I34),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ROUND((SUM(BG126:BG165)),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ROUND((SUM(BH126:BH165)),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ROUND((SUM(BI126:BI165)),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108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14</v>
      </c>
      <c r="L84" s="28"/>
    </row>
    <row r="85" spans="2:47" s="1" customFormat="1" ht="16.5" customHeight="1" x14ac:dyDescent="0.2">
      <c r="B85" s="28"/>
      <c r="E85" s="210" t="str">
        <f>E7</f>
        <v>MHTH - Stavebné úpravy miestností v budove na KVP v Košiciach</v>
      </c>
      <c r="F85" s="211"/>
      <c r="G85" s="211"/>
      <c r="H85" s="211"/>
      <c r="L85" s="28"/>
    </row>
    <row r="86" spans="2:47" s="1" customFormat="1" ht="12" customHeight="1" x14ac:dyDescent="0.2">
      <c r="B86" s="28"/>
      <c r="C86" s="23" t="s">
        <v>106</v>
      </c>
      <c r="L86" s="28"/>
    </row>
    <row r="87" spans="2:47" s="1" customFormat="1" ht="16.5" customHeight="1" x14ac:dyDescent="0.2">
      <c r="B87" s="28"/>
      <c r="E87" s="188" t="str">
        <f>E9</f>
        <v>05 - Kuchynka na 2.NP</v>
      </c>
      <c r="F87" s="209"/>
      <c r="G87" s="209"/>
      <c r="H87" s="209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18</v>
      </c>
      <c r="F89" s="21" t="str">
        <f>F12</f>
        <v xml:space="preserve"> </v>
      </c>
      <c r="I89" s="23" t="s">
        <v>20</v>
      </c>
      <c r="J89" s="51" t="str">
        <f>IF(J12="","",J12)</f>
        <v>18. 9. 2025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25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3" t="s">
        <v>109</v>
      </c>
      <c r="D94" s="95"/>
      <c r="E94" s="95"/>
      <c r="F94" s="95"/>
      <c r="G94" s="95"/>
      <c r="H94" s="95"/>
      <c r="I94" s="95"/>
      <c r="J94" s="104" t="s">
        <v>110</v>
      </c>
      <c r="K94" s="9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5" t="s">
        <v>111</v>
      </c>
      <c r="J96" s="65">
        <f>J126</f>
        <v>0</v>
      </c>
      <c r="L96" s="28"/>
      <c r="AU96" s="13" t="s">
        <v>112</v>
      </c>
    </row>
    <row r="97" spans="2:12" s="8" customFormat="1" ht="24.95" customHeight="1" x14ac:dyDescent="0.2">
      <c r="B97" s="106"/>
      <c r="D97" s="107" t="s">
        <v>113</v>
      </c>
      <c r="E97" s="108"/>
      <c r="F97" s="108"/>
      <c r="G97" s="108"/>
      <c r="H97" s="108"/>
      <c r="I97" s="108"/>
      <c r="J97" s="109">
        <f>J127</f>
        <v>0</v>
      </c>
      <c r="L97" s="106"/>
    </row>
    <row r="98" spans="2:12" s="9" customFormat="1" ht="19.899999999999999" customHeight="1" x14ac:dyDescent="0.2">
      <c r="B98" s="110"/>
      <c r="D98" s="111" t="s">
        <v>115</v>
      </c>
      <c r="E98" s="112"/>
      <c r="F98" s="112"/>
      <c r="G98" s="112"/>
      <c r="H98" s="112"/>
      <c r="I98" s="112"/>
      <c r="J98" s="113">
        <f>J128</f>
        <v>0</v>
      </c>
      <c r="L98" s="110"/>
    </row>
    <row r="99" spans="2:12" s="9" customFormat="1" ht="19.899999999999999" customHeight="1" x14ac:dyDescent="0.2">
      <c r="B99" s="110"/>
      <c r="D99" s="111" t="s">
        <v>116</v>
      </c>
      <c r="E99" s="112"/>
      <c r="F99" s="112"/>
      <c r="G99" s="112"/>
      <c r="H99" s="112"/>
      <c r="I99" s="112"/>
      <c r="J99" s="113">
        <f>J134</f>
        <v>0</v>
      </c>
      <c r="L99" s="110"/>
    </row>
    <row r="100" spans="2:12" s="8" customFormat="1" ht="24.95" customHeight="1" x14ac:dyDescent="0.2">
      <c r="B100" s="106"/>
      <c r="D100" s="107" t="s">
        <v>118</v>
      </c>
      <c r="E100" s="108"/>
      <c r="F100" s="108"/>
      <c r="G100" s="108"/>
      <c r="H100" s="108"/>
      <c r="I100" s="108"/>
      <c r="J100" s="109">
        <f>J144</f>
        <v>0</v>
      </c>
      <c r="L100" s="106"/>
    </row>
    <row r="101" spans="2:12" s="9" customFormat="1" ht="19.899999999999999" customHeight="1" x14ac:dyDescent="0.2">
      <c r="B101" s="110"/>
      <c r="D101" s="111" t="s">
        <v>119</v>
      </c>
      <c r="E101" s="112"/>
      <c r="F101" s="112"/>
      <c r="G101" s="112"/>
      <c r="H101" s="112"/>
      <c r="I101" s="112"/>
      <c r="J101" s="113">
        <f>J145</f>
        <v>0</v>
      </c>
      <c r="L101" s="110"/>
    </row>
    <row r="102" spans="2:12" s="9" customFormat="1" ht="19.899999999999999" customHeight="1" x14ac:dyDescent="0.2">
      <c r="B102" s="110"/>
      <c r="D102" s="111" t="s">
        <v>127</v>
      </c>
      <c r="E102" s="112"/>
      <c r="F102" s="112"/>
      <c r="G102" s="112"/>
      <c r="H102" s="112"/>
      <c r="I102" s="112"/>
      <c r="J102" s="113">
        <f>J147</f>
        <v>0</v>
      </c>
      <c r="L102" s="110"/>
    </row>
    <row r="103" spans="2:12" s="9" customFormat="1" ht="19.899999999999999" customHeight="1" x14ac:dyDescent="0.2">
      <c r="B103" s="110"/>
      <c r="D103" s="111" t="s">
        <v>128</v>
      </c>
      <c r="E103" s="112"/>
      <c r="F103" s="112"/>
      <c r="G103" s="112"/>
      <c r="H103" s="112"/>
      <c r="I103" s="112"/>
      <c r="J103" s="113">
        <f>J149</f>
        <v>0</v>
      </c>
      <c r="L103" s="110"/>
    </row>
    <row r="104" spans="2:12" s="9" customFormat="1" ht="19.899999999999999" customHeight="1" x14ac:dyDescent="0.2">
      <c r="B104" s="110"/>
      <c r="D104" s="111" t="s">
        <v>130</v>
      </c>
      <c r="E104" s="112"/>
      <c r="F104" s="112"/>
      <c r="G104" s="112"/>
      <c r="H104" s="112"/>
      <c r="I104" s="112"/>
      <c r="J104" s="113">
        <f>J154</f>
        <v>0</v>
      </c>
      <c r="L104" s="110"/>
    </row>
    <row r="105" spans="2:12" s="8" customFormat="1" ht="24.95" customHeight="1" x14ac:dyDescent="0.2">
      <c r="B105" s="106"/>
      <c r="D105" s="107" t="s">
        <v>131</v>
      </c>
      <c r="E105" s="108"/>
      <c r="F105" s="108"/>
      <c r="G105" s="108"/>
      <c r="H105" s="108"/>
      <c r="I105" s="108"/>
      <c r="J105" s="109">
        <f>J163</f>
        <v>0</v>
      </c>
      <c r="L105" s="106"/>
    </row>
    <row r="106" spans="2:12" s="9" customFormat="1" ht="19.899999999999999" customHeight="1" x14ac:dyDescent="0.2">
      <c r="B106" s="110"/>
      <c r="D106" s="111" t="s">
        <v>132</v>
      </c>
      <c r="E106" s="112"/>
      <c r="F106" s="112"/>
      <c r="G106" s="112"/>
      <c r="H106" s="112"/>
      <c r="I106" s="112"/>
      <c r="J106" s="113">
        <f>J164</f>
        <v>0</v>
      </c>
      <c r="L106" s="110"/>
    </row>
    <row r="107" spans="2:12" s="1" customFormat="1" ht="21.75" customHeight="1" x14ac:dyDescent="0.2">
      <c r="B107" s="28"/>
      <c r="L107" s="28"/>
    </row>
    <row r="108" spans="2:12" s="1" customFormat="1" ht="6.95" customHeight="1" x14ac:dyDescent="0.2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28"/>
    </row>
    <row r="112" spans="2:12" s="1" customFormat="1" ht="6.95" customHeight="1" x14ac:dyDescent="0.2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28"/>
    </row>
    <row r="113" spans="2:63" s="1" customFormat="1" ht="24.95" customHeight="1" x14ac:dyDescent="0.2">
      <c r="B113" s="28"/>
      <c r="C113" s="17" t="s">
        <v>133</v>
      </c>
      <c r="L113" s="28"/>
    </row>
    <row r="114" spans="2:63" s="1" customFormat="1" ht="6.95" customHeight="1" x14ac:dyDescent="0.2">
      <c r="B114" s="28"/>
      <c r="L114" s="28"/>
    </row>
    <row r="115" spans="2:63" s="1" customFormat="1" ht="12" customHeight="1" x14ac:dyDescent="0.2">
      <c r="B115" s="28"/>
      <c r="C115" s="23" t="s">
        <v>14</v>
      </c>
      <c r="L115" s="28"/>
    </row>
    <row r="116" spans="2:63" s="1" customFormat="1" ht="16.5" customHeight="1" x14ac:dyDescent="0.2">
      <c r="B116" s="28"/>
      <c r="E116" s="210" t="str">
        <f>E7</f>
        <v>MHTH - Stavebné úpravy miestností v budove na KVP v Košiciach</v>
      </c>
      <c r="F116" s="211"/>
      <c r="G116" s="211"/>
      <c r="H116" s="211"/>
      <c r="L116" s="28"/>
    </row>
    <row r="117" spans="2:63" s="1" customFormat="1" ht="12" customHeight="1" x14ac:dyDescent="0.2">
      <c r="B117" s="28"/>
      <c r="C117" s="23" t="s">
        <v>106</v>
      </c>
      <c r="L117" s="28"/>
    </row>
    <row r="118" spans="2:63" s="1" customFormat="1" ht="16.5" customHeight="1" x14ac:dyDescent="0.2">
      <c r="B118" s="28"/>
      <c r="E118" s="188" t="str">
        <f>E9</f>
        <v>05 - Kuchynka na 2.NP</v>
      </c>
      <c r="F118" s="209"/>
      <c r="G118" s="209"/>
      <c r="H118" s="209"/>
      <c r="L118" s="28"/>
    </row>
    <row r="119" spans="2:63" s="1" customFormat="1" ht="6.95" customHeight="1" x14ac:dyDescent="0.2">
      <c r="B119" s="28"/>
      <c r="L119" s="28"/>
    </row>
    <row r="120" spans="2:63" s="1" customFormat="1" ht="12" customHeight="1" x14ac:dyDescent="0.2">
      <c r="B120" s="28"/>
      <c r="C120" s="23" t="s">
        <v>18</v>
      </c>
      <c r="F120" s="21" t="str">
        <f>F12</f>
        <v xml:space="preserve"> </v>
      </c>
      <c r="I120" s="23" t="s">
        <v>20</v>
      </c>
      <c r="J120" s="51" t="str">
        <f>IF(J12="","",J12)</f>
        <v>18. 9. 2025</v>
      </c>
      <c r="L120" s="28"/>
    </row>
    <row r="121" spans="2:63" s="1" customFormat="1" ht="6.95" customHeight="1" x14ac:dyDescent="0.2">
      <c r="B121" s="28"/>
      <c r="L121" s="28"/>
    </row>
    <row r="122" spans="2:63" s="1" customFormat="1" ht="15.2" customHeight="1" x14ac:dyDescent="0.2">
      <c r="B122" s="28"/>
      <c r="C122" s="23" t="s">
        <v>22</v>
      </c>
      <c r="F122" s="21" t="str">
        <f>E15</f>
        <v xml:space="preserve"> </v>
      </c>
      <c r="I122" s="23" t="s">
        <v>27</v>
      </c>
      <c r="J122" s="26" t="str">
        <f>E21</f>
        <v xml:space="preserve"> </v>
      </c>
      <c r="L122" s="28"/>
    </row>
    <row r="123" spans="2:63" s="1" customFormat="1" ht="15.2" customHeight="1" x14ac:dyDescent="0.2">
      <c r="B123" s="28"/>
      <c r="C123" s="23" t="s">
        <v>25</v>
      </c>
      <c r="F123" s="21" t="str">
        <f>IF(E18="","",E18)</f>
        <v>Vyplň údaj</v>
      </c>
      <c r="I123" s="23" t="s">
        <v>28</v>
      </c>
      <c r="J123" s="26" t="str">
        <f>E24</f>
        <v xml:space="preserve"> </v>
      </c>
      <c r="L123" s="28"/>
    </row>
    <row r="124" spans="2:63" s="1" customFormat="1" ht="10.35" customHeight="1" x14ac:dyDescent="0.2">
      <c r="B124" s="28"/>
      <c r="L124" s="28"/>
    </row>
    <row r="125" spans="2:63" s="10" customFormat="1" ht="29.25" customHeight="1" x14ac:dyDescent="0.2">
      <c r="B125" s="114"/>
      <c r="C125" s="115" t="s">
        <v>134</v>
      </c>
      <c r="D125" s="116" t="s">
        <v>56</v>
      </c>
      <c r="E125" s="116" t="s">
        <v>52</v>
      </c>
      <c r="F125" s="116" t="s">
        <v>53</v>
      </c>
      <c r="G125" s="116" t="s">
        <v>135</v>
      </c>
      <c r="H125" s="116" t="s">
        <v>136</v>
      </c>
      <c r="I125" s="116" t="s">
        <v>137</v>
      </c>
      <c r="J125" s="117" t="s">
        <v>110</v>
      </c>
      <c r="K125" s="118" t="s">
        <v>138</v>
      </c>
      <c r="L125" s="114"/>
      <c r="M125" s="58" t="s">
        <v>1</v>
      </c>
      <c r="N125" s="59" t="s">
        <v>35</v>
      </c>
      <c r="O125" s="59" t="s">
        <v>139</v>
      </c>
      <c r="P125" s="59" t="s">
        <v>140</v>
      </c>
      <c r="Q125" s="59" t="s">
        <v>141</v>
      </c>
      <c r="R125" s="59" t="s">
        <v>142</v>
      </c>
      <c r="S125" s="59" t="s">
        <v>143</v>
      </c>
      <c r="T125" s="60" t="s">
        <v>144</v>
      </c>
    </row>
    <row r="126" spans="2:63" s="1" customFormat="1" ht="22.9" customHeight="1" x14ac:dyDescent="0.25">
      <c r="B126" s="28"/>
      <c r="C126" s="63" t="s">
        <v>111</v>
      </c>
      <c r="J126" s="119">
        <f>BK126</f>
        <v>0</v>
      </c>
      <c r="L126" s="28"/>
      <c r="M126" s="61"/>
      <c r="N126" s="52"/>
      <c r="O126" s="52"/>
      <c r="P126" s="120">
        <f>P127+P144+P163</f>
        <v>0</v>
      </c>
      <c r="Q126" s="52"/>
      <c r="R126" s="120">
        <f>R127+R144+R163</f>
        <v>0.15817026979999999</v>
      </c>
      <c r="S126" s="52"/>
      <c r="T126" s="121">
        <f>T127+T144+T163</f>
        <v>0.23438600000000001</v>
      </c>
      <c r="AT126" s="13" t="s">
        <v>70</v>
      </c>
      <c r="AU126" s="13" t="s">
        <v>112</v>
      </c>
      <c r="BK126" s="122">
        <f>BK127+BK144+BK163</f>
        <v>0</v>
      </c>
    </row>
    <row r="127" spans="2:63" s="11" customFormat="1" ht="25.9" customHeight="1" x14ac:dyDescent="0.2">
      <c r="B127" s="123"/>
      <c r="D127" s="124" t="s">
        <v>70</v>
      </c>
      <c r="E127" s="125" t="s">
        <v>145</v>
      </c>
      <c r="F127" s="125" t="s">
        <v>146</v>
      </c>
      <c r="I127" s="126"/>
      <c r="J127" s="127">
        <f>BK127</f>
        <v>0</v>
      </c>
      <c r="L127" s="123"/>
      <c r="M127" s="128"/>
      <c r="P127" s="129">
        <f>P128+P134</f>
        <v>0</v>
      </c>
      <c r="R127" s="129">
        <f>R128+R134</f>
        <v>6.9330409999999995E-2</v>
      </c>
      <c r="T127" s="130">
        <f>T128+T134</f>
        <v>0.23357</v>
      </c>
      <c r="AR127" s="124" t="s">
        <v>79</v>
      </c>
      <c r="AT127" s="131" t="s">
        <v>70</v>
      </c>
      <c r="AU127" s="131" t="s">
        <v>71</v>
      </c>
      <c r="AY127" s="124" t="s">
        <v>147</v>
      </c>
      <c r="BK127" s="132">
        <f>BK128+BK134</f>
        <v>0</v>
      </c>
    </row>
    <row r="128" spans="2:63" s="11" customFormat="1" ht="22.9" customHeight="1" x14ac:dyDescent="0.2">
      <c r="B128" s="123"/>
      <c r="D128" s="124" t="s">
        <v>70</v>
      </c>
      <c r="E128" s="133" t="s">
        <v>157</v>
      </c>
      <c r="F128" s="133" t="s">
        <v>158</v>
      </c>
      <c r="I128" s="126"/>
      <c r="J128" s="134">
        <f>BK128</f>
        <v>0</v>
      </c>
      <c r="L128" s="123"/>
      <c r="M128" s="128"/>
      <c r="P128" s="129">
        <f>SUM(P129:P133)</f>
        <v>0</v>
      </c>
      <c r="R128" s="129">
        <f>SUM(R129:R133)</f>
        <v>6.8260409999999994E-2</v>
      </c>
      <c r="T128" s="130">
        <f>SUM(T129:T133)</f>
        <v>0</v>
      </c>
      <c r="AR128" s="124" t="s">
        <v>79</v>
      </c>
      <c r="AT128" s="131" t="s">
        <v>70</v>
      </c>
      <c r="AU128" s="131" t="s">
        <v>79</v>
      </c>
      <c r="AY128" s="124" t="s">
        <v>147</v>
      </c>
      <c r="BK128" s="132">
        <f>SUM(BK129:BK133)</f>
        <v>0</v>
      </c>
    </row>
    <row r="129" spans="2:65" s="1" customFormat="1" ht="37.9" customHeight="1" x14ac:dyDescent="0.2">
      <c r="B129" s="135"/>
      <c r="C129" s="136" t="s">
        <v>79</v>
      </c>
      <c r="D129" s="136" t="s">
        <v>150</v>
      </c>
      <c r="E129" s="137" t="s">
        <v>165</v>
      </c>
      <c r="F129" s="138" t="s">
        <v>166</v>
      </c>
      <c r="G129" s="139" t="s">
        <v>153</v>
      </c>
      <c r="H129" s="140">
        <v>3.57</v>
      </c>
      <c r="I129" s="141"/>
      <c r="J129" s="142">
        <f>ROUND(I129*H129,2)</f>
        <v>0</v>
      </c>
      <c r="K129" s="143"/>
      <c r="L129" s="28"/>
      <c r="M129" s="144" t="s">
        <v>1</v>
      </c>
      <c r="N129" s="145" t="s">
        <v>37</v>
      </c>
      <c r="P129" s="146">
        <f>O129*H129</f>
        <v>0</v>
      </c>
      <c r="Q129" s="146">
        <v>1.4999999999999999E-4</v>
      </c>
      <c r="R129" s="146">
        <f>Q129*H129</f>
        <v>5.3549999999999995E-4</v>
      </c>
      <c r="S129" s="146">
        <v>0</v>
      </c>
      <c r="T129" s="147">
        <f>S129*H129</f>
        <v>0</v>
      </c>
      <c r="AR129" s="148" t="s">
        <v>154</v>
      </c>
      <c r="AT129" s="148" t="s">
        <v>150</v>
      </c>
      <c r="AU129" s="148" t="s">
        <v>155</v>
      </c>
      <c r="AY129" s="13" t="s">
        <v>147</v>
      </c>
      <c r="BE129" s="149">
        <f>IF(N129="základná",J129,0)</f>
        <v>0</v>
      </c>
      <c r="BF129" s="149">
        <f>IF(N129="znížená",J129,0)</f>
        <v>0</v>
      </c>
      <c r="BG129" s="149">
        <f>IF(N129="zákl. prenesená",J129,0)</f>
        <v>0</v>
      </c>
      <c r="BH129" s="149">
        <f>IF(N129="zníž. prenesená",J129,0)</f>
        <v>0</v>
      </c>
      <c r="BI129" s="149">
        <f>IF(N129="nulová",J129,0)</f>
        <v>0</v>
      </c>
      <c r="BJ129" s="13" t="s">
        <v>155</v>
      </c>
      <c r="BK129" s="149">
        <f>ROUND(I129*H129,2)</f>
        <v>0</v>
      </c>
      <c r="BL129" s="13" t="s">
        <v>154</v>
      </c>
      <c r="BM129" s="148" t="s">
        <v>1154</v>
      </c>
    </row>
    <row r="130" spans="2:65" s="1" customFormat="1" ht="24.2" customHeight="1" x14ac:dyDescent="0.2">
      <c r="B130" s="135"/>
      <c r="C130" s="136" t="s">
        <v>155</v>
      </c>
      <c r="D130" s="136" t="s">
        <v>150</v>
      </c>
      <c r="E130" s="137" t="s">
        <v>169</v>
      </c>
      <c r="F130" s="138" t="s">
        <v>170</v>
      </c>
      <c r="G130" s="139" t="s">
        <v>153</v>
      </c>
      <c r="H130" s="140">
        <v>3.57</v>
      </c>
      <c r="I130" s="141"/>
      <c r="J130" s="142">
        <f>ROUND(I130*H130,2)</f>
        <v>0</v>
      </c>
      <c r="K130" s="143"/>
      <c r="L130" s="28"/>
      <c r="M130" s="144" t="s">
        <v>1</v>
      </c>
      <c r="N130" s="145" t="s">
        <v>37</v>
      </c>
      <c r="P130" s="146">
        <f>O130*H130</f>
        <v>0</v>
      </c>
      <c r="Q130" s="146">
        <v>2.0000000000000001E-4</v>
      </c>
      <c r="R130" s="146">
        <f>Q130*H130</f>
        <v>7.1400000000000001E-4</v>
      </c>
      <c r="S130" s="146">
        <v>0</v>
      </c>
      <c r="T130" s="147">
        <f>S130*H130</f>
        <v>0</v>
      </c>
      <c r="AR130" s="148" t="s">
        <v>154</v>
      </c>
      <c r="AT130" s="148" t="s">
        <v>150</v>
      </c>
      <c r="AU130" s="148" t="s">
        <v>155</v>
      </c>
      <c r="AY130" s="13" t="s">
        <v>147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155</v>
      </c>
      <c r="BK130" s="149">
        <f>ROUND(I130*H130,2)</f>
        <v>0</v>
      </c>
      <c r="BL130" s="13" t="s">
        <v>154</v>
      </c>
      <c r="BM130" s="148" t="s">
        <v>1155</v>
      </c>
    </row>
    <row r="131" spans="2:65" s="1" customFormat="1" ht="24.2" customHeight="1" x14ac:dyDescent="0.2">
      <c r="B131" s="135"/>
      <c r="C131" s="136" t="s">
        <v>148</v>
      </c>
      <c r="D131" s="136" t="s">
        <v>150</v>
      </c>
      <c r="E131" s="137" t="s">
        <v>172</v>
      </c>
      <c r="F131" s="138" t="s">
        <v>173</v>
      </c>
      <c r="G131" s="139" t="s">
        <v>153</v>
      </c>
      <c r="H131" s="140">
        <v>0.79700000000000004</v>
      </c>
      <c r="I131" s="141"/>
      <c r="J131" s="142">
        <f>ROUND(I131*H131,2)</f>
        <v>0</v>
      </c>
      <c r="K131" s="143"/>
      <c r="L131" s="28"/>
      <c r="M131" s="144" t="s">
        <v>1</v>
      </c>
      <c r="N131" s="145" t="s">
        <v>37</v>
      </c>
      <c r="P131" s="146">
        <f>O131*H131</f>
        <v>0</v>
      </c>
      <c r="Q131" s="146">
        <v>4.0000000000000002E-4</v>
      </c>
      <c r="R131" s="146">
        <f>Q131*H131</f>
        <v>3.1880000000000005E-4</v>
      </c>
      <c r="S131" s="146">
        <v>0</v>
      </c>
      <c r="T131" s="147">
        <f>S131*H131</f>
        <v>0</v>
      </c>
      <c r="AR131" s="148" t="s">
        <v>154</v>
      </c>
      <c r="AT131" s="148" t="s">
        <v>150</v>
      </c>
      <c r="AU131" s="148" t="s">
        <v>155</v>
      </c>
      <c r="AY131" s="13" t="s">
        <v>147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155</v>
      </c>
      <c r="BK131" s="149">
        <f>ROUND(I131*H131,2)</f>
        <v>0</v>
      </c>
      <c r="BL131" s="13" t="s">
        <v>154</v>
      </c>
      <c r="BM131" s="148" t="s">
        <v>1156</v>
      </c>
    </row>
    <row r="132" spans="2:65" s="1" customFormat="1" ht="24.2" customHeight="1" x14ac:dyDescent="0.2">
      <c r="B132" s="135"/>
      <c r="C132" s="136" t="s">
        <v>154</v>
      </c>
      <c r="D132" s="136" t="s">
        <v>150</v>
      </c>
      <c r="E132" s="137" t="s">
        <v>176</v>
      </c>
      <c r="F132" s="138" t="s">
        <v>177</v>
      </c>
      <c r="G132" s="139" t="s">
        <v>153</v>
      </c>
      <c r="H132" s="140">
        <v>3.57</v>
      </c>
      <c r="I132" s="141"/>
      <c r="J132" s="142">
        <f>ROUND(I132*H132,2)</f>
        <v>0</v>
      </c>
      <c r="K132" s="143"/>
      <c r="L132" s="28"/>
      <c r="M132" s="144" t="s">
        <v>1</v>
      </c>
      <c r="N132" s="145" t="s">
        <v>37</v>
      </c>
      <c r="P132" s="146">
        <f>O132*H132</f>
        <v>0</v>
      </c>
      <c r="Q132" s="146">
        <v>1.575E-2</v>
      </c>
      <c r="R132" s="146">
        <f>Q132*H132</f>
        <v>5.62275E-2</v>
      </c>
      <c r="S132" s="146">
        <v>0</v>
      </c>
      <c r="T132" s="147">
        <f>S132*H132</f>
        <v>0</v>
      </c>
      <c r="AR132" s="148" t="s">
        <v>154</v>
      </c>
      <c r="AT132" s="148" t="s">
        <v>150</v>
      </c>
      <c r="AU132" s="148" t="s">
        <v>155</v>
      </c>
      <c r="AY132" s="13" t="s">
        <v>147</v>
      </c>
      <c r="BE132" s="149">
        <f>IF(N132="základná",J132,0)</f>
        <v>0</v>
      </c>
      <c r="BF132" s="149">
        <f>IF(N132="znížená",J132,0)</f>
        <v>0</v>
      </c>
      <c r="BG132" s="149">
        <f>IF(N132="zákl. prenesená",J132,0)</f>
        <v>0</v>
      </c>
      <c r="BH132" s="149">
        <f>IF(N132="zníž. prenesená",J132,0)</f>
        <v>0</v>
      </c>
      <c r="BI132" s="149">
        <f>IF(N132="nulová",J132,0)</f>
        <v>0</v>
      </c>
      <c r="BJ132" s="13" t="s">
        <v>155</v>
      </c>
      <c r="BK132" s="149">
        <f>ROUND(I132*H132,2)</f>
        <v>0</v>
      </c>
      <c r="BL132" s="13" t="s">
        <v>154</v>
      </c>
      <c r="BM132" s="148" t="s">
        <v>1157</v>
      </c>
    </row>
    <row r="133" spans="2:65" s="1" customFormat="1" ht="24.2" customHeight="1" x14ac:dyDescent="0.2">
      <c r="B133" s="135"/>
      <c r="C133" s="136" t="s">
        <v>168</v>
      </c>
      <c r="D133" s="136" t="s">
        <v>150</v>
      </c>
      <c r="E133" s="137" t="s">
        <v>877</v>
      </c>
      <c r="F133" s="138" t="s">
        <v>878</v>
      </c>
      <c r="G133" s="139" t="s">
        <v>153</v>
      </c>
      <c r="H133" s="140">
        <v>0.79700000000000004</v>
      </c>
      <c r="I133" s="141"/>
      <c r="J133" s="142">
        <f>ROUND(I133*H133,2)</f>
        <v>0</v>
      </c>
      <c r="K133" s="143"/>
      <c r="L133" s="28"/>
      <c r="M133" s="144" t="s">
        <v>1</v>
      </c>
      <c r="N133" s="145" t="s">
        <v>37</v>
      </c>
      <c r="P133" s="146">
        <f>O133*H133</f>
        <v>0</v>
      </c>
      <c r="Q133" s="146">
        <v>1.3129999999999999E-2</v>
      </c>
      <c r="R133" s="146">
        <f>Q133*H133</f>
        <v>1.0464609999999999E-2</v>
      </c>
      <c r="S133" s="146">
        <v>0</v>
      </c>
      <c r="T133" s="147">
        <f>S133*H133</f>
        <v>0</v>
      </c>
      <c r="AR133" s="148" t="s">
        <v>154</v>
      </c>
      <c r="AT133" s="148" t="s">
        <v>150</v>
      </c>
      <c r="AU133" s="148" t="s">
        <v>155</v>
      </c>
      <c r="AY133" s="13" t="s">
        <v>147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155</v>
      </c>
      <c r="BK133" s="149">
        <f>ROUND(I133*H133,2)</f>
        <v>0</v>
      </c>
      <c r="BL133" s="13" t="s">
        <v>154</v>
      </c>
      <c r="BM133" s="148" t="s">
        <v>1158</v>
      </c>
    </row>
    <row r="134" spans="2:65" s="11" customFormat="1" ht="22.9" customHeight="1" x14ac:dyDescent="0.2">
      <c r="B134" s="123"/>
      <c r="D134" s="124" t="s">
        <v>70</v>
      </c>
      <c r="E134" s="133" t="s">
        <v>183</v>
      </c>
      <c r="F134" s="133" t="s">
        <v>226</v>
      </c>
      <c r="I134" s="126"/>
      <c r="J134" s="134">
        <f>BK134</f>
        <v>0</v>
      </c>
      <c r="L134" s="123"/>
      <c r="M134" s="128"/>
      <c r="P134" s="129">
        <f>SUM(P135:P143)</f>
        <v>0</v>
      </c>
      <c r="R134" s="129">
        <f>SUM(R135:R143)</f>
        <v>1.07E-3</v>
      </c>
      <c r="T134" s="130">
        <f>SUM(T135:T143)</f>
        <v>0.23357</v>
      </c>
      <c r="AR134" s="124" t="s">
        <v>79</v>
      </c>
      <c r="AT134" s="131" t="s">
        <v>70</v>
      </c>
      <c r="AU134" s="131" t="s">
        <v>79</v>
      </c>
      <c r="AY134" s="124" t="s">
        <v>147</v>
      </c>
      <c r="BK134" s="132">
        <f>SUM(BK135:BK143)</f>
        <v>0</v>
      </c>
    </row>
    <row r="135" spans="2:65" s="1" customFormat="1" ht="21.75" customHeight="1" x14ac:dyDescent="0.2">
      <c r="B135" s="135"/>
      <c r="C135" s="136" t="s">
        <v>157</v>
      </c>
      <c r="D135" s="136" t="s">
        <v>150</v>
      </c>
      <c r="E135" s="137" t="s">
        <v>1159</v>
      </c>
      <c r="F135" s="138" t="s">
        <v>1160</v>
      </c>
      <c r="G135" s="139" t="s">
        <v>186</v>
      </c>
      <c r="H135" s="140">
        <v>5.35</v>
      </c>
      <c r="I135" s="141"/>
      <c r="J135" s="142">
        <f t="shared" ref="J135:J143" si="0">ROUND(I135*H135,2)</f>
        <v>0</v>
      </c>
      <c r="K135" s="143"/>
      <c r="L135" s="28"/>
      <c r="M135" s="144" t="s">
        <v>1</v>
      </c>
      <c r="N135" s="145" t="s">
        <v>37</v>
      </c>
      <c r="P135" s="146">
        <f t="shared" ref="P135:P143" si="1">O135*H135</f>
        <v>0</v>
      </c>
      <c r="Q135" s="146">
        <v>2.0000000000000001E-4</v>
      </c>
      <c r="R135" s="146">
        <f t="shared" ref="R135:R143" si="2">Q135*H135</f>
        <v>1.07E-3</v>
      </c>
      <c r="S135" s="146">
        <v>0</v>
      </c>
      <c r="T135" s="147">
        <f t="shared" ref="T135:T143" si="3">S135*H135</f>
        <v>0</v>
      </c>
      <c r="AR135" s="148" t="s">
        <v>154</v>
      </c>
      <c r="AT135" s="148" t="s">
        <v>150</v>
      </c>
      <c r="AU135" s="148" t="s">
        <v>155</v>
      </c>
      <c r="AY135" s="13" t="s">
        <v>147</v>
      </c>
      <c r="BE135" s="149">
        <f t="shared" ref="BE135:BE143" si="4">IF(N135="základná",J135,0)</f>
        <v>0</v>
      </c>
      <c r="BF135" s="149">
        <f t="shared" ref="BF135:BF143" si="5">IF(N135="znížená",J135,0)</f>
        <v>0</v>
      </c>
      <c r="BG135" s="149">
        <f t="shared" ref="BG135:BG143" si="6">IF(N135="zákl. prenesená",J135,0)</f>
        <v>0</v>
      </c>
      <c r="BH135" s="149">
        <f t="shared" ref="BH135:BH143" si="7">IF(N135="zníž. prenesená",J135,0)</f>
        <v>0</v>
      </c>
      <c r="BI135" s="149">
        <f t="shared" ref="BI135:BI143" si="8">IF(N135="nulová",J135,0)</f>
        <v>0</v>
      </c>
      <c r="BJ135" s="13" t="s">
        <v>155</v>
      </c>
      <c r="BK135" s="149">
        <f t="shared" ref="BK135:BK143" si="9">ROUND(I135*H135,2)</f>
        <v>0</v>
      </c>
      <c r="BL135" s="13" t="s">
        <v>154</v>
      </c>
      <c r="BM135" s="148" t="s">
        <v>1161</v>
      </c>
    </row>
    <row r="136" spans="2:65" s="1" customFormat="1" ht="33" customHeight="1" x14ac:dyDescent="0.2">
      <c r="B136" s="135"/>
      <c r="C136" s="136" t="s">
        <v>175</v>
      </c>
      <c r="D136" s="136" t="s">
        <v>150</v>
      </c>
      <c r="E136" s="137" t="s">
        <v>893</v>
      </c>
      <c r="F136" s="138" t="s">
        <v>894</v>
      </c>
      <c r="G136" s="139" t="s">
        <v>153</v>
      </c>
      <c r="H136" s="140">
        <v>2.6549999999999998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37</v>
      </c>
      <c r="P136" s="146">
        <f t="shared" si="1"/>
        <v>0</v>
      </c>
      <c r="Q136" s="146">
        <v>0</v>
      </c>
      <c r="R136" s="146">
        <f t="shared" si="2"/>
        <v>0</v>
      </c>
      <c r="S136" s="146">
        <v>0.01</v>
      </c>
      <c r="T136" s="147">
        <f t="shared" si="3"/>
        <v>2.6549999999999997E-2</v>
      </c>
      <c r="AR136" s="148" t="s">
        <v>154</v>
      </c>
      <c r="AT136" s="148" t="s">
        <v>150</v>
      </c>
      <c r="AU136" s="148" t="s">
        <v>155</v>
      </c>
      <c r="AY136" s="13" t="s">
        <v>147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155</v>
      </c>
      <c r="BK136" s="149">
        <f t="shared" si="9"/>
        <v>0</v>
      </c>
      <c r="BL136" s="13" t="s">
        <v>154</v>
      </c>
      <c r="BM136" s="148" t="s">
        <v>1162</v>
      </c>
    </row>
    <row r="137" spans="2:65" s="1" customFormat="1" ht="33" customHeight="1" x14ac:dyDescent="0.2">
      <c r="B137" s="135"/>
      <c r="C137" s="136" t="s">
        <v>179</v>
      </c>
      <c r="D137" s="136" t="s">
        <v>150</v>
      </c>
      <c r="E137" s="137" t="s">
        <v>309</v>
      </c>
      <c r="F137" s="138" t="s">
        <v>310</v>
      </c>
      <c r="G137" s="139" t="s">
        <v>153</v>
      </c>
      <c r="H137" s="140">
        <v>2.4900000000000002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37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4.5999999999999999E-2</v>
      </c>
      <c r="T137" s="147">
        <f t="shared" si="3"/>
        <v>0.11454</v>
      </c>
      <c r="AR137" s="148" t="s">
        <v>154</v>
      </c>
      <c r="AT137" s="148" t="s">
        <v>150</v>
      </c>
      <c r="AU137" s="148" t="s">
        <v>155</v>
      </c>
      <c r="AY137" s="13" t="s">
        <v>147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155</v>
      </c>
      <c r="BK137" s="149">
        <f t="shared" si="9"/>
        <v>0</v>
      </c>
      <c r="BL137" s="13" t="s">
        <v>154</v>
      </c>
      <c r="BM137" s="148" t="s">
        <v>1163</v>
      </c>
    </row>
    <row r="138" spans="2:65" s="1" customFormat="1" ht="37.9" customHeight="1" x14ac:dyDescent="0.2">
      <c r="B138" s="135"/>
      <c r="C138" s="136" t="s">
        <v>183</v>
      </c>
      <c r="D138" s="136" t="s">
        <v>150</v>
      </c>
      <c r="E138" s="137" t="s">
        <v>313</v>
      </c>
      <c r="F138" s="138" t="s">
        <v>314</v>
      </c>
      <c r="G138" s="139" t="s">
        <v>153</v>
      </c>
      <c r="H138" s="140">
        <v>1.36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37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6.8000000000000005E-2</v>
      </c>
      <c r="T138" s="147">
        <f t="shared" si="3"/>
        <v>9.2480000000000007E-2</v>
      </c>
      <c r="AR138" s="148" t="s">
        <v>154</v>
      </c>
      <c r="AT138" s="148" t="s">
        <v>150</v>
      </c>
      <c r="AU138" s="148" t="s">
        <v>155</v>
      </c>
      <c r="AY138" s="13" t="s">
        <v>147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155</v>
      </c>
      <c r="BK138" s="149">
        <f t="shared" si="9"/>
        <v>0</v>
      </c>
      <c r="BL138" s="13" t="s">
        <v>154</v>
      </c>
      <c r="BM138" s="148" t="s">
        <v>1164</v>
      </c>
    </row>
    <row r="139" spans="2:65" s="1" customFormat="1" ht="21.75" customHeight="1" x14ac:dyDescent="0.2">
      <c r="B139" s="135"/>
      <c r="C139" s="136" t="s">
        <v>188</v>
      </c>
      <c r="D139" s="136" t="s">
        <v>150</v>
      </c>
      <c r="E139" s="137" t="s">
        <v>317</v>
      </c>
      <c r="F139" s="138" t="s">
        <v>318</v>
      </c>
      <c r="G139" s="139" t="s">
        <v>319</v>
      </c>
      <c r="H139" s="140">
        <v>0.23400000000000001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37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154</v>
      </c>
      <c r="AT139" s="148" t="s">
        <v>150</v>
      </c>
      <c r="AU139" s="148" t="s">
        <v>155</v>
      </c>
      <c r="AY139" s="13" t="s">
        <v>147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155</v>
      </c>
      <c r="BK139" s="149">
        <f t="shared" si="9"/>
        <v>0</v>
      </c>
      <c r="BL139" s="13" t="s">
        <v>154</v>
      </c>
      <c r="BM139" s="148" t="s">
        <v>1165</v>
      </c>
    </row>
    <row r="140" spans="2:65" s="1" customFormat="1" ht="24.2" customHeight="1" x14ac:dyDescent="0.2">
      <c r="B140" s="135"/>
      <c r="C140" s="136" t="s">
        <v>192</v>
      </c>
      <c r="D140" s="136" t="s">
        <v>150</v>
      </c>
      <c r="E140" s="137" t="s">
        <v>1166</v>
      </c>
      <c r="F140" s="138" t="s">
        <v>1167</v>
      </c>
      <c r="G140" s="139" t="s">
        <v>319</v>
      </c>
      <c r="H140" s="140">
        <v>0.23400000000000001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37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154</v>
      </c>
      <c r="AT140" s="148" t="s">
        <v>150</v>
      </c>
      <c r="AU140" s="148" t="s">
        <v>155</v>
      </c>
      <c r="AY140" s="13" t="s">
        <v>147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155</v>
      </c>
      <c r="BK140" s="149">
        <f t="shared" si="9"/>
        <v>0</v>
      </c>
      <c r="BL140" s="13" t="s">
        <v>154</v>
      </c>
      <c r="BM140" s="148" t="s">
        <v>1168</v>
      </c>
    </row>
    <row r="141" spans="2:65" s="1" customFormat="1" ht="24.2" customHeight="1" x14ac:dyDescent="0.2">
      <c r="B141" s="135"/>
      <c r="C141" s="136" t="s">
        <v>196</v>
      </c>
      <c r="D141" s="136" t="s">
        <v>150</v>
      </c>
      <c r="E141" s="137" t="s">
        <v>322</v>
      </c>
      <c r="F141" s="138" t="s">
        <v>323</v>
      </c>
      <c r="G141" s="139" t="s">
        <v>319</v>
      </c>
      <c r="H141" s="140">
        <v>0.23400000000000001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37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154</v>
      </c>
      <c r="AT141" s="148" t="s">
        <v>150</v>
      </c>
      <c r="AU141" s="148" t="s">
        <v>155</v>
      </c>
      <c r="AY141" s="13" t="s">
        <v>147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155</v>
      </c>
      <c r="BK141" s="149">
        <f t="shared" si="9"/>
        <v>0</v>
      </c>
      <c r="BL141" s="13" t="s">
        <v>154</v>
      </c>
      <c r="BM141" s="148" t="s">
        <v>1169</v>
      </c>
    </row>
    <row r="142" spans="2:65" s="1" customFormat="1" ht="24.2" customHeight="1" x14ac:dyDescent="0.2">
      <c r="B142" s="135"/>
      <c r="C142" s="136" t="s">
        <v>201</v>
      </c>
      <c r="D142" s="136" t="s">
        <v>150</v>
      </c>
      <c r="E142" s="137" t="s">
        <v>326</v>
      </c>
      <c r="F142" s="138" t="s">
        <v>327</v>
      </c>
      <c r="G142" s="139" t="s">
        <v>319</v>
      </c>
      <c r="H142" s="140">
        <v>0.46800000000000003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37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154</v>
      </c>
      <c r="AT142" s="148" t="s">
        <v>150</v>
      </c>
      <c r="AU142" s="148" t="s">
        <v>155</v>
      </c>
      <c r="AY142" s="13" t="s">
        <v>147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155</v>
      </c>
      <c r="BK142" s="149">
        <f t="shared" si="9"/>
        <v>0</v>
      </c>
      <c r="BL142" s="13" t="s">
        <v>154</v>
      </c>
      <c r="BM142" s="148" t="s">
        <v>1170</v>
      </c>
    </row>
    <row r="143" spans="2:65" s="1" customFormat="1" ht="24.2" customHeight="1" x14ac:dyDescent="0.2">
      <c r="B143" s="135"/>
      <c r="C143" s="136" t="s">
        <v>205</v>
      </c>
      <c r="D143" s="136" t="s">
        <v>150</v>
      </c>
      <c r="E143" s="137" t="s">
        <v>330</v>
      </c>
      <c r="F143" s="138" t="s">
        <v>331</v>
      </c>
      <c r="G143" s="139" t="s">
        <v>319</v>
      </c>
      <c r="H143" s="140">
        <v>0.23400000000000001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37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154</v>
      </c>
      <c r="AT143" s="148" t="s">
        <v>150</v>
      </c>
      <c r="AU143" s="148" t="s">
        <v>155</v>
      </c>
      <c r="AY143" s="13" t="s">
        <v>147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155</v>
      </c>
      <c r="BK143" s="149">
        <f t="shared" si="9"/>
        <v>0</v>
      </c>
      <c r="BL143" s="13" t="s">
        <v>154</v>
      </c>
      <c r="BM143" s="148" t="s">
        <v>1171</v>
      </c>
    </row>
    <row r="144" spans="2:65" s="11" customFormat="1" ht="25.9" customHeight="1" x14ac:dyDescent="0.2">
      <c r="B144" s="123"/>
      <c r="D144" s="124" t="s">
        <v>70</v>
      </c>
      <c r="E144" s="125" t="s">
        <v>347</v>
      </c>
      <c r="F144" s="125" t="s">
        <v>348</v>
      </c>
      <c r="I144" s="126"/>
      <c r="J144" s="127">
        <f>BK144</f>
        <v>0</v>
      </c>
      <c r="L144" s="123"/>
      <c r="M144" s="128"/>
      <c r="P144" s="129">
        <f>P145+P147+P149+P154</f>
        <v>0</v>
      </c>
      <c r="R144" s="129">
        <f>R145+R147+R149+R154</f>
        <v>8.883985979999999E-2</v>
      </c>
      <c r="T144" s="130">
        <f>T145+T147+T149+T154</f>
        <v>8.1599999999999999E-4</v>
      </c>
      <c r="AR144" s="124" t="s">
        <v>155</v>
      </c>
      <c r="AT144" s="131" t="s">
        <v>70</v>
      </c>
      <c r="AU144" s="131" t="s">
        <v>71</v>
      </c>
      <c r="AY144" s="124" t="s">
        <v>147</v>
      </c>
      <c r="BK144" s="132">
        <f>BK145+BK147+BK149+BK154</f>
        <v>0</v>
      </c>
    </row>
    <row r="145" spans="2:65" s="11" customFormat="1" ht="22.9" customHeight="1" x14ac:dyDescent="0.2">
      <c r="B145" s="123"/>
      <c r="D145" s="124" t="s">
        <v>70</v>
      </c>
      <c r="E145" s="133" t="s">
        <v>349</v>
      </c>
      <c r="F145" s="133" t="s">
        <v>350</v>
      </c>
      <c r="I145" s="126"/>
      <c r="J145" s="134">
        <f>BK145</f>
        <v>0</v>
      </c>
      <c r="L145" s="123"/>
      <c r="M145" s="128"/>
      <c r="P145" s="129">
        <f>P146</f>
        <v>0</v>
      </c>
      <c r="R145" s="129">
        <f>R146</f>
        <v>6.1760999999999995E-3</v>
      </c>
      <c r="T145" s="130">
        <f>T146</f>
        <v>0</v>
      </c>
      <c r="AR145" s="124" t="s">
        <v>155</v>
      </c>
      <c r="AT145" s="131" t="s">
        <v>70</v>
      </c>
      <c r="AU145" s="131" t="s">
        <v>79</v>
      </c>
      <c r="AY145" s="124" t="s">
        <v>147</v>
      </c>
      <c r="BK145" s="132">
        <f>BK146</f>
        <v>0</v>
      </c>
    </row>
    <row r="146" spans="2:65" s="1" customFormat="1" ht="24.2" customHeight="1" x14ac:dyDescent="0.2">
      <c r="B146" s="135"/>
      <c r="C146" s="136" t="s">
        <v>209</v>
      </c>
      <c r="D146" s="136" t="s">
        <v>150</v>
      </c>
      <c r="E146" s="137" t="s">
        <v>356</v>
      </c>
      <c r="F146" s="138" t="s">
        <v>357</v>
      </c>
      <c r="G146" s="139" t="s">
        <v>153</v>
      </c>
      <c r="H146" s="140">
        <v>3.57</v>
      </c>
      <c r="I146" s="141"/>
      <c r="J146" s="142">
        <f>ROUND(I146*H146,2)</f>
        <v>0</v>
      </c>
      <c r="K146" s="143"/>
      <c r="L146" s="28"/>
      <c r="M146" s="144" t="s">
        <v>1</v>
      </c>
      <c r="N146" s="145" t="s">
        <v>37</v>
      </c>
      <c r="P146" s="146">
        <f>O146*H146</f>
        <v>0</v>
      </c>
      <c r="Q146" s="146">
        <v>1.73E-3</v>
      </c>
      <c r="R146" s="146">
        <f>Q146*H146</f>
        <v>6.1760999999999995E-3</v>
      </c>
      <c r="S146" s="146">
        <v>0</v>
      </c>
      <c r="T146" s="147">
        <f>S146*H146</f>
        <v>0</v>
      </c>
      <c r="AR146" s="148" t="s">
        <v>213</v>
      </c>
      <c r="AT146" s="148" t="s">
        <v>150</v>
      </c>
      <c r="AU146" s="148" t="s">
        <v>155</v>
      </c>
      <c r="AY146" s="13" t="s">
        <v>147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155</v>
      </c>
      <c r="BK146" s="149">
        <f>ROUND(I146*H146,2)</f>
        <v>0</v>
      </c>
      <c r="BL146" s="13" t="s">
        <v>213</v>
      </c>
      <c r="BM146" s="148" t="s">
        <v>1172</v>
      </c>
    </row>
    <row r="147" spans="2:65" s="11" customFormat="1" ht="22.9" customHeight="1" x14ac:dyDescent="0.2">
      <c r="B147" s="123"/>
      <c r="D147" s="124" t="s">
        <v>70</v>
      </c>
      <c r="E147" s="133" t="s">
        <v>594</v>
      </c>
      <c r="F147" s="133" t="s">
        <v>595</v>
      </c>
      <c r="I147" s="126"/>
      <c r="J147" s="134">
        <f>BK147</f>
        <v>0</v>
      </c>
      <c r="L147" s="123"/>
      <c r="M147" s="128"/>
      <c r="P147" s="129">
        <f>P148</f>
        <v>0</v>
      </c>
      <c r="R147" s="129">
        <f>R148</f>
        <v>0</v>
      </c>
      <c r="T147" s="130">
        <f>T148</f>
        <v>0</v>
      </c>
      <c r="AR147" s="124" t="s">
        <v>155</v>
      </c>
      <c r="AT147" s="131" t="s">
        <v>70</v>
      </c>
      <c r="AU147" s="131" t="s">
        <v>79</v>
      </c>
      <c r="AY147" s="124" t="s">
        <v>147</v>
      </c>
      <c r="BK147" s="132">
        <f>BK148</f>
        <v>0</v>
      </c>
    </row>
    <row r="148" spans="2:65" s="1" customFormat="1" ht="16.5" customHeight="1" x14ac:dyDescent="0.2">
      <c r="B148" s="135"/>
      <c r="C148" s="136" t="s">
        <v>213</v>
      </c>
      <c r="D148" s="136" t="s">
        <v>150</v>
      </c>
      <c r="E148" s="137" t="s">
        <v>1173</v>
      </c>
      <c r="F148" s="138" t="s">
        <v>1174</v>
      </c>
      <c r="G148" s="139" t="s">
        <v>153</v>
      </c>
      <c r="H148" s="140">
        <v>4.1500000000000004</v>
      </c>
      <c r="I148" s="141"/>
      <c r="J148" s="142">
        <f>ROUND(I148*H148,2)</f>
        <v>0</v>
      </c>
      <c r="K148" s="143"/>
      <c r="L148" s="28"/>
      <c r="M148" s="144" t="s">
        <v>1</v>
      </c>
      <c r="N148" s="145" t="s">
        <v>37</v>
      </c>
      <c r="P148" s="146">
        <f>O148*H148</f>
        <v>0</v>
      </c>
      <c r="Q148" s="146">
        <v>0</v>
      </c>
      <c r="R148" s="146">
        <f>Q148*H148</f>
        <v>0</v>
      </c>
      <c r="S148" s="146">
        <v>0</v>
      </c>
      <c r="T148" s="147">
        <f>S148*H148</f>
        <v>0</v>
      </c>
      <c r="AR148" s="148" t="s">
        <v>213</v>
      </c>
      <c r="AT148" s="148" t="s">
        <v>150</v>
      </c>
      <c r="AU148" s="148" t="s">
        <v>155</v>
      </c>
      <c r="AY148" s="13" t="s">
        <v>147</v>
      </c>
      <c r="BE148" s="149">
        <f>IF(N148="základná",J148,0)</f>
        <v>0</v>
      </c>
      <c r="BF148" s="149">
        <f>IF(N148="znížená",J148,0)</f>
        <v>0</v>
      </c>
      <c r="BG148" s="149">
        <f>IF(N148="zákl. prenesená",J148,0)</f>
        <v>0</v>
      </c>
      <c r="BH148" s="149">
        <f>IF(N148="zníž. prenesená",J148,0)</f>
        <v>0</v>
      </c>
      <c r="BI148" s="149">
        <f>IF(N148="nulová",J148,0)</f>
        <v>0</v>
      </c>
      <c r="BJ148" s="13" t="s">
        <v>155</v>
      </c>
      <c r="BK148" s="149">
        <f>ROUND(I148*H148,2)</f>
        <v>0</v>
      </c>
      <c r="BL148" s="13" t="s">
        <v>213</v>
      </c>
      <c r="BM148" s="148" t="s">
        <v>1175</v>
      </c>
    </row>
    <row r="149" spans="2:65" s="11" customFormat="1" ht="22.9" customHeight="1" x14ac:dyDescent="0.2">
      <c r="B149" s="123"/>
      <c r="D149" s="124" t="s">
        <v>70</v>
      </c>
      <c r="E149" s="133" t="s">
        <v>640</v>
      </c>
      <c r="F149" s="133" t="s">
        <v>641</v>
      </c>
      <c r="I149" s="126"/>
      <c r="J149" s="134">
        <f>BK149</f>
        <v>0</v>
      </c>
      <c r="L149" s="123"/>
      <c r="M149" s="128"/>
      <c r="P149" s="129">
        <f>SUM(P150:P153)</f>
        <v>0</v>
      </c>
      <c r="R149" s="129">
        <f>SUM(R150:R153)</f>
        <v>7.9540179999999988E-2</v>
      </c>
      <c r="T149" s="130">
        <f>SUM(T150:T153)</f>
        <v>0</v>
      </c>
      <c r="AR149" s="124" t="s">
        <v>155</v>
      </c>
      <c r="AT149" s="131" t="s">
        <v>70</v>
      </c>
      <c r="AU149" s="131" t="s">
        <v>79</v>
      </c>
      <c r="AY149" s="124" t="s">
        <v>147</v>
      </c>
      <c r="BK149" s="132">
        <f>SUM(BK150:BK153)</f>
        <v>0</v>
      </c>
    </row>
    <row r="150" spans="2:65" s="1" customFormat="1" ht="33" customHeight="1" x14ac:dyDescent="0.2">
      <c r="B150" s="135"/>
      <c r="C150" s="136" t="s">
        <v>218</v>
      </c>
      <c r="D150" s="136" t="s">
        <v>150</v>
      </c>
      <c r="E150" s="137" t="s">
        <v>643</v>
      </c>
      <c r="F150" s="138" t="s">
        <v>644</v>
      </c>
      <c r="G150" s="139" t="s">
        <v>153</v>
      </c>
      <c r="H150" s="140">
        <v>3.57</v>
      </c>
      <c r="I150" s="141"/>
      <c r="J150" s="142">
        <f>ROUND(I150*H150,2)</f>
        <v>0</v>
      </c>
      <c r="K150" s="143"/>
      <c r="L150" s="28"/>
      <c r="M150" s="144" t="s">
        <v>1</v>
      </c>
      <c r="N150" s="145" t="s">
        <v>37</v>
      </c>
      <c r="P150" s="146">
        <f>O150*H150</f>
        <v>0</v>
      </c>
      <c r="Q150" s="146">
        <v>2.65E-3</v>
      </c>
      <c r="R150" s="146">
        <f>Q150*H150</f>
        <v>9.4605000000000002E-3</v>
      </c>
      <c r="S150" s="146">
        <v>0</v>
      </c>
      <c r="T150" s="147">
        <f>S150*H150</f>
        <v>0</v>
      </c>
      <c r="AR150" s="148" t="s">
        <v>213</v>
      </c>
      <c r="AT150" s="148" t="s">
        <v>150</v>
      </c>
      <c r="AU150" s="148" t="s">
        <v>155</v>
      </c>
      <c r="AY150" s="13" t="s">
        <v>147</v>
      </c>
      <c r="BE150" s="149">
        <f>IF(N150="základná",J150,0)</f>
        <v>0</v>
      </c>
      <c r="BF150" s="149">
        <f>IF(N150="znížená",J150,0)</f>
        <v>0</v>
      </c>
      <c r="BG150" s="149">
        <f>IF(N150="zákl. prenesená",J150,0)</f>
        <v>0</v>
      </c>
      <c r="BH150" s="149">
        <f>IF(N150="zníž. prenesená",J150,0)</f>
        <v>0</v>
      </c>
      <c r="BI150" s="149">
        <f>IF(N150="nulová",J150,0)</f>
        <v>0</v>
      </c>
      <c r="BJ150" s="13" t="s">
        <v>155</v>
      </c>
      <c r="BK150" s="149">
        <f>ROUND(I150*H150,2)</f>
        <v>0</v>
      </c>
      <c r="BL150" s="13" t="s">
        <v>213</v>
      </c>
      <c r="BM150" s="148" t="s">
        <v>1176</v>
      </c>
    </row>
    <row r="151" spans="2:65" s="1" customFormat="1" ht="16.5" customHeight="1" x14ac:dyDescent="0.2">
      <c r="B151" s="135"/>
      <c r="C151" s="150" t="s">
        <v>222</v>
      </c>
      <c r="D151" s="150" t="s">
        <v>197</v>
      </c>
      <c r="E151" s="151" t="s">
        <v>647</v>
      </c>
      <c r="F151" s="152" t="s">
        <v>648</v>
      </c>
      <c r="G151" s="153" t="s">
        <v>153</v>
      </c>
      <c r="H151" s="154">
        <v>3.7839999999999998</v>
      </c>
      <c r="I151" s="155"/>
      <c r="J151" s="156">
        <f>ROUND(I151*H151,2)</f>
        <v>0</v>
      </c>
      <c r="K151" s="157"/>
      <c r="L151" s="158"/>
      <c r="M151" s="159" t="s">
        <v>1</v>
      </c>
      <c r="N151" s="160" t="s">
        <v>37</v>
      </c>
      <c r="P151" s="146">
        <f>O151*H151</f>
        <v>0</v>
      </c>
      <c r="Q151" s="146">
        <v>1.8519999999999998E-2</v>
      </c>
      <c r="R151" s="146">
        <f>Q151*H151</f>
        <v>7.0079679999999991E-2</v>
      </c>
      <c r="S151" s="146">
        <v>0</v>
      </c>
      <c r="T151" s="147">
        <f>S151*H151</f>
        <v>0</v>
      </c>
      <c r="AR151" s="148" t="s">
        <v>280</v>
      </c>
      <c r="AT151" s="148" t="s">
        <v>197</v>
      </c>
      <c r="AU151" s="148" t="s">
        <v>155</v>
      </c>
      <c r="AY151" s="13" t="s">
        <v>147</v>
      </c>
      <c r="BE151" s="149">
        <f>IF(N151="základná",J151,0)</f>
        <v>0</v>
      </c>
      <c r="BF151" s="149">
        <f>IF(N151="znížená",J151,0)</f>
        <v>0</v>
      </c>
      <c r="BG151" s="149">
        <f>IF(N151="zákl. prenesená",J151,0)</f>
        <v>0</v>
      </c>
      <c r="BH151" s="149">
        <f>IF(N151="zníž. prenesená",J151,0)</f>
        <v>0</v>
      </c>
      <c r="BI151" s="149">
        <f>IF(N151="nulová",J151,0)</f>
        <v>0</v>
      </c>
      <c r="BJ151" s="13" t="s">
        <v>155</v>
      </c>
      <c r="BK151" s="149">
        <f>ROUND(I151*H151,2)</f>
        <v>0</v>
      </c>
      <c r="BL151" s="13" t="s">
        <v>213</v>
      </c>
      <c r="BM151" s="148" t="s">
        <v>1177</v>
      </c>
    </row>
    <row r="152" spans="2:65" s="1" customFormat="1" ht="24.2" customHeight="1" x14ac:dyDescent="0.2">
      <c r="B152" s="135"/>
      <c r="C152" s="136" t="s">
        <v>227</v>
      </c>
      <c r="D152" s="136" t="s">
        <v>150</v>
      </c>
      <c r="E152" s="137" t="s">
        <v>651</v>
      </c>
      <c r="F152" s="138" t="s">
        <v>652</v>
      </c>
      <c r="G152" s="139" t="s">
        <v>274</v>
      </c>
      <c r="H152" s="140">
        <v>1</v>
      </c>
      <c r="I152" s="141"/>
      <c r="J152" s="142">
        <f>ROUND(I152*H152,2)</f>
        <v>0</v>
      </c>
      <c r="K152" s="143"/>
      <c r="L152" s="28"/>
      <c r="M152" s="144" t="s">
        <v>1</v>
      </c>
      <c r="N152" s="145" t="s">
        <v>37</v>
      </c>
      <c r="P152" s="146">
        <f>O152*H152</f>
        <v>0</v>
      </c>
      <c r="Q152" s="146">
        <v>0</v>
      </c>
      <c r="R152" s="146">
        <f>Q152*H152</f>
        <v>0</v>
      </c>
      <c r="S152" s="146">
        <v>0</v>
      </c>
      <c r="T152" s="147">
        <f>S152*H152</f>
        <v>0</v>
      </c>
      <c r="AR152" s="148" t="s">
        <v>213</v>
      </c>
      <c r="AT152" s="148" t="s">
        <v>150</v>
      </c>
      <c r="AU152" s="148" t="s">
        <v>155</v>
      </c>
      <c r="AY152" s="13" t="s">
        <v>147</v>
      </c>
      <c r="BE152" s="149">
        <f>IF(N152="základná",J152,0)</f>
        <v>0</v>
      </c>
      <c r="BF152" s="149">
        <f>IF(N152="znížená",J152,0)</f>
        <v>0</v>
      </c>
      <c r="BG152" s="149">
        <f>IF(N152="zákl. prenesená",J152,0)</f>
        <v>0</v>
      </c>
      <c r="BH152" s="149">
        <f>IF(N152="zníž. prenesená",J152,0)</f>
        <v>0</v>
      </c>
      <c r="BI152" s="149">
        <f>IF(N152="nulová",J152,0)</f>
        <v>0</v>
      </c>
      <c r="BJ152" s="13" t="s">
        <v>155</v>
      </c>
      <c r="BK152" s="149">
        <f>ROUND(I152*H152,2)</f>
        <v>0</v>
      </c>
      <c r="BL152" s="13" t="s">
        <v>213</v>
      </c>
      <c r="BM152" s="148" t="s">
        <v>1178</v>
      </c>
    </row>
    <row r="153" spans="2:65" s="1" customFormat="1" ht="24.2" customHeight="1" x14ac:dyDescent="0.2">
      <c r="B153" s="135"/>
      <c r="C153" s="136" t="s">
        <v>232</v>
      </c>
      <c r="D153" s="136" t="s">
        <v>150</v>
      </c>
      <c r="E153" s="137" t="s">
        <v>655</v>
      </c>
      <c r="F153" s="138" t="s">
        <v>656</v>
      </c>
      <c r="G153" s="139" t="s">
        <v>420</v>
      </c>
      <c r="H153" s="161"/>
      <c r="I153" s="141"/>
      <c r="J153" s="142">
        <f>ROUND(I153*H153,2)</f>
        <v>0</v>
      </c>
      <c r="K153" s="143"/>
      <c r="L153" s="28"/>
      <c r="M153" s="144" t="s">
        <v>1</v>
      </c>
      <c r="N153" s="145" t="s">
        <v>37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213</v>
      </c>
      <c r="AT153" s="148" t="s">
        <v>150</v>
      </c>
      <c r="AU153" s="148" t="s">
        <v>155</v>
      </c>
      <c r="AY153" s="13" t="s">
        <v>147</v>
      </c>
      <c r="BE153" s="149">
        <f>IF(N153="základná",J153,0)</f>
        <v>0</v>
      </c>
      <c r="BF153" s="149">
        <f>IF(N153="znížená",J153,0)</f>
        <v>0</v>
      </c>
      <c r="BG153" s="149">
        <f>IF(N153="zákl. prenesená",J153,0)</f>
        <v>0</v>
      </c>
      <c r="BH153" s="149">
        <f>IF(N153="zníž. prenesená",J153,0)</f>
        <v>0</v>
      </c>
      <c r="BI153" s="149">
        <f>IF(N153="nulová",J153,0)</f>
        <v>0</v>
      </c>
      <c r="BJ153" s="13" t="s">
        <v>155</v>
      </c>
      <c r="BK153" s="149">
        <f>ROUND(I153*H153,2)</f>
        <v>0</v>
      </c>
      <c r="BL153" s="13" t="s">
        <v>213</v>
      </c>
      <c r="BM153" s="148" t="s">
        <v>1179</v>
      </c>
    </row>
    <row r="154" spans="2:65" s="11" customFormat="1" ht="22.9" customHeight="1" x14ac:dyDescent="0.2">
      <c r="B154" s="123"/>
      <c r="D154" s="124" t="s">
        <v>70</v>
      </c>
      <c r="E154" s="133" t="s">
        <v>668</v>
      </c>
      <c r="F154" s="133" t="s">
        <v>669</v>
      </c>
      <c r="I154" s="126"/>
      <c r="J154" s="134">
        <f>BK154</f>
        <v>0</v>
      </c>
      <c r="L154" s="123"/>
      <c r="M154" s="128"/>
      <c r="P154" s="129">
        <f>SUM(P155:P162)</f>
        <v>0</v>
      </c>
      <c r="R154" s="129">
        <f>SUM(R155:R162)</f>
        <v>3.1235797999999999E-3</v>
      </c>
      <c r="T154" s="130">
        <f>SUM(T155:T162)</f>
        <v>8.1599999999999999E-4</v>
      </c>
      <c r="AR154" s="124" t="s">
        <v>155</v>
      </c>
      <c r="AT154" s="131" t="s">
        <v>70</v>
      </c>
      <c r="AU154" s="131" t="s">
        <v>79</v>
      </c>
      <c r="AY154" s="124" t="s">
        <v>147</v>
      </c>
      <c r="BK154" s="132">
        <f>SUM(BK155:BK162)</f>
        <v>0</v>
      </c>
    </row>
    <row r="155" spans="2:65" s="1" customFormat="1" ht="24.2" customHeight="1" x14ac:dyDescent="0.2">
      <c r="B155" s="135"/>
      <c r="C155" s="136" t="s">
        <v>236</v>
      </c>
      <c r="D155" s="136" t="s">
        <v>150</v>
      </c>
      <c r="E155" s="137" t="s">
        <v>671</v>
      </c>
      <c r="F155" s="138" t="s">
        <v>672</v>
      </c>
      <c r="G155" s="139" t="s">
        <v>153</v>
      </c>
      <c r="H155" s="140">
        <v>2.72</v>
      </c>
      <c r="I155" s="141"/>
      <c r="J155" s="142">
        <f t="shared" ref="J155:J162" si="10">ROUND(I155*H155,2)</f>
        <v>0</v>
      </c>
      <c r="K155" s="143"/>
      <c r="L155" s="28"/>
      <c r="M155" s="144" t="s">
        <v>1</v>
      </c>
      <c r="N155" s="145" t="s">
        <v>37</v>
      </c>
      <c r="P155" s="146">
        <f t="shared" ref="P155:P162" si="11">O155*H155</f>
        <v>0</v>
      </c>
      <c r="Q155" s="146">
        <v>0</v>
      </c>
      <c r="R155" s="146">
        <f t="shared" ref="R155:R162" si="12">Q155*H155</f>
        <v>0</v>
      </c>
      <c r="S155" s="146">
        <v>2.9999999999999997E-4</v>
      </c>
      <c r="T155" s="147">
        <f t="shared" ref="T155:T162" si="13">S155*H155</f>
        <v>8.1599999999999999E-4</v>
      </c>
      <c r="AR155" s="148" t="s">
        <v>213</v>
      </c>
      <c r="AT155" s="148" t="s">
        <v>150</v>
      </c>
      <c r="AU155" s="148" t="s">
        <v>155</v>
      </c>
      <c r="AY155" s="13" t="s">
        <v>147</v>
      </c>
      <c r="BE155" s="149">
        <f t="shared" ref="BE155:BE162" si="14">IF(N155="základná",J155,0)</f>
        <v>0</v>
      </c>
      <c r="BF155" s="149">
        <f t="shared" ref="BF155:BF162" si="15">IF(N155="znížená",J155,0)</f>
        <v>0</v>
      </c>
      <c r="BG155" s="149">
        <f t="shared" ref="BG155:BG162" si="16">IF(N155="zákl. prenesená",J155,0)</f>
        <v>0</v>
      </c>
      <c r="BH155" s="149">
        <f t="shared" ref="BH155:BH162" si="17">IF(N155="zníž. prenesená",J155,0)</f>
        <v>0</v>
      </c>
      <c r="BI155" s="149">
        <f t="shared" ref="BI155:BI162" si="18">IF(N155="nulová",J155,0)</f>
        <v>0</v>
      </c>
      <c r="BJ155" s="13" t="s">
        <v>155</v>
      </c>
      <c r="BK155" s="149">
        <f t="shared" ref="BK155:BK162" si="19">ROUND(I155*H155,2)</f>
        <v>0</v>
      </c>
      <c r="BL155" s="13" t="s">
        <v>213</v>
      </c>
      <c r="BM155" s="148" t="s">
        <v>1180</v>
      </c>
    </row>
    <row r="156" spans="2:65" s="1" customFormat="1" ht="24.2" customHeight="1" x14ac:dyDescent="0.2">
      <c r="B156" s="135"/>
      <c r="C156" s="136" t="s">
        <v>240</v>
      </c>
      <c r="D156" s="136" t="s">
        <v>150</v>
      </c>
      <c r="E156" s="137" t="s">
        <v>679</v>
      </c>
      <c r="F156" s="138" t="s">
        <v>680</v>
      </c>
      <c r="G156" s="139" t="s">
        <v>186</v>
      </c>
      <c r="H156" s="140">
        <v>2.72</v>
      </c>
      <c r="I156" s="141"/>
      <c r="J156" s="142">
        <f t="shared" si="10"/>
        <v>0</v>
      </c>
      <c r="K156" s="143"/>
      <c r="L156" s="28"/>
      <c r="M156" s="144" t="s">
        <v>1</v>
      </c>
      <c r="N156" s="145" t="s">
        <v>37</v>
      </c>
      <c r="P156" s="146">
        <f t="shared" si="11"/>
        <v>0</v>
      </c>
      <c r="Q156" s="146">
        <v>0</v>
      </c>
      <c r="R156" s="146">
        <f t="shared" si="12"/>
        <v>0</v>
      </c>
      <c r="S156" s="146">
        <v>0</v>
      </c>
      <c r="T156" s="147">
        <f t="shared" si="13"/>
        <v>0</v>
      </c>
      <c r="AR156" s="148" t="s">
        <v>213</v>
      </c>
      <c r="AT156" s="148" t="s">
        <v>150</v>
      </c>
      <c r="AU156" s="148" t="s">
        <v>155</v>
      </c>
      <c r="AY156" s="13" t="s">
        <v>147</v>
      </c>
      <c r="BE156" s="149">
        <f t="shared" si="14"/>
        <v>0</v>
      </c>
      <c r="BF156" s="149">
        <f t="shared" si="15"/>
        <v>0</v>
      </c>
      <c r="BG156" s="149">
        <f t="shared" si="16"/>
        <v>0</v>
      </c>
      <c r="BH156" s="149">
        <f t="shared" si="17"/>
        <v>0</v>
      </c>
      <c r="BI156" s="149">
        <f t="shared" si="18"/>
        <v>0</v>
      </c>
      <c r="BJ156" s="13" t="s">
        <v>155</v>
      </c>
      <c r="BK156" s="149">
        <f t="shared" si="19"/>
        <v>0</v>
      </c>
      <c r="BL156" s="13" t="s">
        <v>213</v>
      </c>
      <c r="BM156" s="148" t="s">
        <v>1181</v>
      </c>
    </row>
    <row r="157" spans="2:65" s="1" customFormat="1" ht="24.2" customHeight="1" x14ac:dyDescent="0.2">
      <c r="B157" s="135"/>
      <c r="C157" s="136" t="s">
        <v>7</v>
      </c>
      <c r="D157" s="136" t="s">
        <v>150</v>
      </c>
      <c r="E157" s="137" t="s">
        <v>683</v>
      </c>
      <c r="F157" s="138" t="s">
        <v>684</v>
      </c>
      <c r="G157" s="139" t="s">
        <v>153</v>
      </c>
      <c r="H157" s="140">
        <v>2.6549999999999998</v>
      </c>
      <c r="I157" s="141"/>
      <c r="J157" s="142">
        <f t="shared" si="10"/>
        <v>0</v>
      </c>
      <c r="K157" s="143"/>
      <c r="L157" s="28"/>
      <c r="M157" s="144" t="s">
        <v>1</v>
      </c>
      <c r="N157" s="145" t="s">
        <v>37</v>
      </c>
      <c r="P157" s="146">
        <f t="shared" si="11"/>
        <v>0</v>
      </c>
      <c r="Q157" s="146">
        <v>1.2999999999999999E-4</v>
      </c>
      <c r="R157" s="146">
        <f t="shared" si="12"/>
        <v>3.4514999999999996E-4</v>
      </c>
      <c r="S157" s="146">
        <v>0</v>
      </c>
      <c r="T157" s="147">
        <f t="shared" si="13"/>
        <v>0</v>
      </c>
      <c r="AR157" s="148" t="s">
        <v>213</v>
      </c>
      <c r="AT157" s="148" t="s">
        <v>150</v>
      </c>
      <c r="AU157" s="148" t="s">
        <v>155</v>
      </c>
      <c r="AY157" s="13" t="s">
        <v>147</v>
      </c>
      <c r="BE157" s="149">
        <f t="shared" si="14"/>
        <v>0</v>
      </c>
      <c r="BF157" s="149">
        <f t="shared" si="15"/>
        <v>0</v>
      </c>
      <c r="BG157" s="149">
        <f t="shared" si="16"/>
        <v>0</v>
      </c>
      <c r="BH157" s="149">
        <f t="shared" si="17"/>
        <v>0</v>
      </c>
      <c r="BI157" s="149">
        <f t="shared" si="18"/>
        <v>0</v>
      </c>
      <c r="BJ157" s="13" t="s">
        <v>155</v>
      </c>
      <c r="BK157" s="149">
        <f t="shared" si="19"/>
        <v>0</v>
      </c>
      <c r="BL157" s="13" t="s">
        <v>213</v>
      </c>
      <c r="BM157" s="148" t="s">
        <v>1182</v>
      </c>
    </row>
    <row r="158" spans="2:65" s="1" customFormat="1" ht="24.2" customHeight="1" x14ac:dyDescent="0.2">
      <c r="B158" s="135"/>
      <c r="C158" s="136" t="s">
        <v>247</v>
      </c>
      <c r="D158" s="136" t="s">
        <v>150</v>
      </c>
      <c r="E158" s="137" t="s">
        <v>687</v>
      </c>
      <c r="F158" s="138" t="s">
        <v>688</v>
      </c>
      <c r="G158" s="139" t="s">
        <v>153</v>
      </c>
      <c r="H158" s="140">
        <v>2.6549999999999998</v>
      </c>
      <c r="I158" s="141"/>
      <c r="J158" s="142">
        <f t="shared" si="10"/>
        <v>0</v>
      </c>
      <c r="K158" s="143"/>
      <c r="L158" s="28"/>
      <c r="M158" s="144" t="s">
        <v>1</v>
      </c>
      <c r="N158" s="145" t="s">
        <v>37</v>
      </c>
      <c r="P158" s="146">
        <f t="shared" si="11"/>
        <v>0</v>
      </c>
      <c r="Q158" s="146">
        <v>0</v>
      </c>
      <c r="R158" s="146">
        <f t="shared" si="12"/>
        <v>0</v>
      </c>
      <c r="S158" s="146">
        <v>0</v>
      </c>
      <c r="T158" s="147">
        <f t="shared" si="13"/>
        <v>0</v>
      </c>
      <c r="AR158" s="148" t="s">
        <v>213</v>
      </c>
      <c r="AT158" s="148" t="s">
        <v>150</v>
      </c>
      <c r="AU158" s="148" t="s">
        <v>155</v>
      </c>
      <c r="AY158" s="13" t="s">
        <v>147</v>
      </c>
      <c r="BE158" s="149">
        <f t="shared" si="14"/>
        <v>0</v>
      </c>
      <c r="BF158" s="149">
        <f t="shared" si="15"/>
        <v>0</v>
      </c>
      <c r="BG158" s="149">
        <f t="shared" si="16"/>
        <v>0</v>
      </c>
      <c r="BH158" s="149">
        <f t="shared" si="17"/>
        <v>0</v>
      </c>
      <c r="BI158" s="149">
        <f t="shared" si="18"/>
        <v>0</v>
      </c>
      <c r="BJ158" s="13" t="s">
        <v>155</v>
      </c>
      <c r="BK158" s="149">
        <f t="shared" si="19"/>
        <v>0</v>
      </c>
      <c r="BL158" s="13" t="s">
        <v>213</v>
      </c>
      <c r="BM158" s="148" t="s">
        <v>1183</v>
      </c>
    </row>
    <row r="159" spans="2:65" s="1" customFormat="1" ht="24.2" customHeight="1" x14ac:dyDescent="0.2">
      <c r="B159" s="135"/>
      <c r="C159" s="136" t="s">
        <v>251</v>
      </c>
      <c r="D159" s="136" t="s">
        <v>150</v>
      </c>
      <c r="E159" s="137" t="s">
        <v>691</v>
      </c>
      <c r="F159" s="138" t="s">
        <v>692</v>
      </c>
      <c r="G159" s="139" t="s">
        <v>153</v>
      </c>
      <c r="H159" s="140">
        <v>2.6549999999999998</v>
      </c>
      <c r="I159" s="141"/>
      <c r="J159" s="142">
        <f t="shared" si="10"/>
        <v>0</v>
      </c>
      <c r="K159" s="143"/>
      <c r="L159" s="28"/>
      <c r="M159" s="144" t="s">
        <v>1</v>
      </c>
      <c r="N159" s="145" t="s">
        <v>37</v>
      </c>
      <c r="P159" s="146">
        <f t="shared" si="11"/>
        <v>0</v>
      </c>
      <c r="Q159" s="146">
        <v>3.116E-5</v>
      </c>
      <c r="R159" s="146">
        <f t="shared" si="12"/>
        <v>8.2729799999999988E-5</v>
      </c>
      <c r="S159" s="146">
        <v>0</v>
      </c>
      <c r="T159" s="147">
        <f t="shared" si="13"/>
        <v>0</v>
      </c>
      <c r="AR159" s="148" t="s">
        <v>213</v>
      </c>
      <c r="AT159" s="148" t="s">
        <v>150</v>
      </c>
      <c r="AU159" s="148" t="s">
        <v>155</v>
      </c>
      <c r="AY159" s="13" t="s">
        <v>147</v>
      </c>
      <c r="BE159" s="149">
        <f t="shared" si="14"/>
        <v>0</v>
      </c>
      <c r="BF159" s="149">
        <f t="shared" si="15"/>
        <v>0</v>
      </c>
      <c r="BG159" s="149">
        <f t="shared" si="16"/>
        <v>0</v>
      </c>
      <c r="BH159" s="149">
        <f t="shared" si="17"/>
        <v>0</v>
      </c>
      <c r="BI159" s="149">
        <f t="shared" si="18"/>
        <v>0</v>
      </c>
      <c r="BJ159" s="13" t="s">
        <v>155</v>
      </c>
      <c r="BK159" s="149">
        <f t="shared" si="19"/>
        <v>0</v>
      </c>
      <c r="BL159" s="13" t="s">
        <v>213</v>
      </c>
      <c r="BM159" s="148" t="s">
        <v>1184</v>
      </c>
    </row>
    <row r="160" spans="2:65" s="1" customFormat="1" ht="24.2" customHeight="1" x14ac:dyDescent="0.2">
      <c r="B160" s="135"/>
      <c r="C160" s="136" t="s">
        <v>255</v>
      </c>
      <c r="D160" s="136" t="s">
        <v>150</v>
      </c>
      <c r="E160" s="137" t="s">
        <v>699</v>
      </c>
      <c r="F160" s="138" t="s">
        <v>700</v>
      </c>
      <c r="G160" s="139" t="s">
        <v>153</v>
      </c>
      <c r="H160" s="140">
        <v>4.1500000000000004</v>
      </c>
      <c r="I160" s="141"/>
      <c r="J160" s="142">
        <f t="shared" si="10"/>
        <v>0</v>
      </c>
      <c r="K160" s="143"/>
      <c r="L160" s="28"/>
      <c r="M160" s="144" t="s">
        <v>1</v>
      </c>
      <c r="N160" s="145" t="s">
        <v>37</v>
      </c>
      <c r="P160" s="146">
        <f t="shared" si="11"/>
        <v>0</v>
      </c>
      <c r="Q160" s="146">
        <v>2.0000000000000001E-4</v>
      </c>
      <c r="R160" s="146">
        <f t="shared" si="12"/>
        <v>8.3000000000000012E-4</v>
      </c>
      <c r="S160" s="146">
        <v>0</v>
      </c>
      <c r="T160" s="147">
        <f t="shared" si="13"/>
        <v>0</v>
      </c>
      <c r="AR160" s="148" t="s">
        <v>213</v>
      </c>
      <c r="AT160" s="148" t="s">
        <v>150</v>
      </c>
      <c r="AU160" s="148" t="s">
        <v>155</v>
      </c>
      <c r="AY160" s="13" t="s">
        <v>147</v>
      </c>
      <c r="BE160" s="149">
        <f t="shared" si="14"/>
        <v>0</v>
      </c>
      <c r="BF160" s="149">
        <f t="shared" si="15"/>
        <v>0</v>
      </c>
      <c r="BG160" s="149">
        <f t="shared" si="16"/>
        <v>0</v>
      </c>
      <c r="BH160" s="149">
        <f t="shared" si="17"/>
        <v>0</v>
      </c>
      <c r="BI160" s="149">
        <f t="shared" si="18"/>
        <v>0</v>
      </c>
      <c r="BJ160" s="13" t="s">
        <v>155</v>
      </c>
      <c r="BK160" s="149">
        <f t="shared" si="19"/>
        <v>0</v>
      </c>
      <c r="BL160" s="13" t="s">
        <v>213</v>
      </c>
      <c r="BM160" s="148" t="s">
        <v>1185</v>
      </c>
    </row>
    <row r="161" spans="2:65" s="1" customFormat="1" ht="24.2" customHeight="1" x14ac:dyDescent="0.2">
      <c r="B161" s="135"/>
      <c r="C161" s="136" t="s">
        <v>259</v>
      </c>
      <c r="D161" s="136" t="s">
        <v>150</v>
      </c>
      <c r="E161" s="137" t="s">
        <v>703</v>
      </c>
      <c r="F161" s="138" t="s">
        <v>704</v>
      </c>
      <c r="G161" s="139" t="s">
        <v>186</v>
      </c>
      <c r="H161" s="140">
        <v>7.75</v>
      </c>
      <c r="I161" s="141"/>
      <c r="J161" s="142">
        <f t="shared" si="10"/>
        <v>0</v>
      </c>
      <c r="K161" s="143"/>
      <c r="L161" s="28"/>
      <c r="M161" s="144" t="s">
        <v>1</v>
      </c>
      <c r="N161" s="145" t="s">
        <v>37</v>
      </c>
      <c r="P161" s="146">
        <f t="shared" si="11"/>
        <v>0</v>
      </c>
      <c r="Q161" s="146">
        <v>9.0000000000000006E-5</v>
      </c>
      <c r="R161" s="146">
        <f t="shared" si="12"/>
        <v>6.9750000000000009E-4</v>
      </c>
      <c r="S161" s="146">
        <v>0</v>
      </c>
      <c r="T161" s="147">
        <f t="shared" si="13"/>
        <v>0</v>
      </c>
      <c r="AR161" s="148" t="s">
        <v>213</v>
      </c>
      <c r="AT161" s="148" t="s">
        <v>150</v>
      </c>
      <c r="AU161" s="148" t="s">
        <v>155</v>
      </c>
      <c r="AY161" s="13" t="s">
        <v>147</v>
      </c>
      <c r="BE161" s="149">
        <f t="shared" si="14"/>
        <v>0</v>
      </c>
      <c r="BF161" s="149">
        <f t="shared" si="15"/>
        <v>0</v>
      </c>
      <c r="BG161" s="149">
        <f t="shared" si="16"/>
        <v>0</v>
      </c>
      <c r="BH161" s="149">
        <f t="shared" si="17"/>
        <v>0</v>
      </c>
      <c r="BI161" s="149">
        <f t="shared" si="18"/>
        <v>0</v>
      </c>
      <c r="BJ161" s="13" t="s">
        <v>155</v>
      </c>
      <c r="BK161" s="149">
        <f t="shared" si="19"/>
        <v>0</v>
      </c>
      <c r="BL161" s="13" t="s">
        <v>213</v>
      </c>
      <c r="BM161" s="148" t="s">
        <v>1186</v>
      </c>
    </row>
    <row r="162" spans="2:65" s="1" customFormat="1" ht="44.25" customHeight="1" x14ac:dyDescent="0.2">
      <c r="B162" s="135"/>
      <c r="C162" s="136" t="s">
        <v>263</v>
      </c>
      <c r="D162" s="136" t="s">
        <v>150</v>
      </c>
      <c r="E162" s="137" t="s">
        <v>707</v>
      </c>
      <c r="F162" s="138" t="s">
        <v>708</v>
      </c>
      <c r="G162" s="139" t="s">
        <v>153</v>
      </c>
      <c r="H162" s="140">
        <v>2.6549999999999998</v>
      </c>
      <c r="I162" s="141"/>
      <c r="J162" s="142">
        <f t="shared" si="10"/>
        <v>0</v>
      </c>
      <c r="K162" s="143"/>
      <c r="L162" s="28"/>
      <c r="M162" s="144" t="s">
        <v>1</v>
      </c>
      <c r="N162" s="145" t="s">
        <v>37</v>
      </c>
      <c r="P162" s="146">
        <f t="shared" si="11"/>
        <v>0</v>
      </c>
      <c r="Q162" s="146">
        <v>4.4000000000000002E-4</v>
      </c>
      <c r="R162" s="146">
        <f t="shared" si="12"/>
        <v>1.1681999999999999E-3</v>
      </c>
      <c r="S162" s="146">
        <v>0</v>
      </c>
      <c r="T162" s="147">
        <f t="shared" si="13"/>
        <v>0</v>
      </c>
      <c r="AR162" s="148" t="s">
        <v>213</v>
      </c>
      <c r="AT162" s="148" t="s">
        <v>150</v>
      </c>
      <c r="AU162" s="148" t="s">
        <v>155</v>
      </c>
      <c r="AY162" s="13" t="s">
        <v>147</v>
      </c>
      <c r="BE162" s="149">
        <f t="shared" si="14"/>
        <v>0</v>
      </c>
      <c r="BF162" s="149">
        <f t="shared" si="15"/>
        <v>0</v>
      </c>
      <c r="BG162" s="149">
        <f t="shared" si="16"/>
        <v>0</v>
      </c>
      <c r="BH162" s="149">
        <f t="shared" si="17"/>
        <v>0</v>
      </c>
      <c r="BI162" s="149">
        <f t="shared" si="18"/>
        <v>0</v>
      </c>
      <c r="BJ162" s="13" t="s">
        <v>155</v>
      </c>
      <c r="BK162" s="149">
        <f t="shared" si="19"/>
        <v>0</v>
      </c>
      <c r="BL162" s="13" t="s">
        <v>213</v>
      </c>
      <c r="BM162" s="148" t="s">
        <v>1187</v>
      </c>
    </row>
    <row r="163" spans="2:65" s="11" customFormat="1" ht="25.9" customHeight="1" x14ac:dyDescent="0.2">
      <c r="B163" s="123"/>
      <c r="D163" s="124" t="s">
        <v>70</v>
      </c>
      <c r="E163" s="125" t="s">
        <v>197</v>
      </c>
      <c r="F163" s="125" t="s">
        <v>710</v>
      </c>
      <c r="I163" s="126"/>
      <c r="J163" s="127">
        <f>BK163</f>
        <v>0</v>
      </c>
      <c r="L163" s="123"/>
      <c r="M163" s="128"/>
      <c r="P163" s="129">
        <f>P164</f>
        <v>0</v>
      </c>
      <c r="R163" s="129">
        <f>R164</f>
        <v>0</v>
      </c>
      <c r="T163" s="130">
        <f>T164</f>
        <v>0</v>
      </c>
      <c r="AR163" s="124" t="s">
        <v>148</v>
      </c>
      <c r="AT163" s="131" t="s">
        <v>70</v>
      </c>
      <c r="AU163" s="131" t="s">
        <v>71</v>
      </c>
      <c r="AY163" s="124" t="s">
        <v>147</v>
      </c>
      <c r="BK163" s="132">
        <f>BK164</f>
        <v>0</v>
      </c>
    </row>
    <row r="164" spans="2:65" s="11" customFormat="1" ht="22.9" customHeight="1" x14ac:dyDescent="0.2">
      <c r="B164" s="123"/>
      <c r="D164" s="124" t="s">
        <v>70</v>
      </c>
      <c r="E164" s="133" t="s">
        <v>711</v>
      </c>
      <c r="F164" s="133" t="s">
        <v>712</v>
      </c>
      <c r="I164" s="126"/>
      <c r="J164" s="134">
        <f>BK164</f>
        <v>0</v>
      </c>
      <c r="L164" s="123"/>
      <c r="M164" s="128"/>
      <c r="P164" s="129">
        <f>P165</f>
        <v>0</v>
      </c>
      <c r="R164" s="129">
        <f>R165</f>
        <v>0</v>
      </c>
      <c r="T164" s="130">
        <f>T165</f>
        <v>0</v>
      </c>
      <c r="AR164" s="124" t="s">
        <v>148</v>
      </c>
      <c r="AT164" s="131" t="s">
        <v>70</v>
      </c>
      <c r="AU164" s="131" t="s">
        <v>79</v>
      </c>
      <c r="AY164" s="124" t="s">
        <v>147</v>
      </c>
      <c r="BK164" s="132">
        <f>BK165</f>
        <v>0</v>
      </c>
    </row>
    <row r="165" spans="2:65" s="1" customFormat="1" ht="37.9" customHeight="1" x14ac:dyDescent="0.2">
      <c r="B165" s="135"/>
      <c r="C165" s="136" t="s">
        <v>267</v>
      </c>
      <c r="D165" s="136" t="s">
        <v>150</v>
      </c>
      <c r="E165" s="137" t="s">
        <v>718</v>
      </c>
      <c r="F165" s="138" t="s">
        <v>719</v>
      </c>
      <c r="G165" s="139" t="s">
        <v>274</v>
      </c>
      <c r="H165" s="140">
        <v>1</v>
      </c>
      <c r="I165" s="141"/>
      <c r="J165" s="142">
        <f>ROUND(I165*H165,2)</f>
        <v>0</v>
      </c>
      <c r="K165" s="143"/>
      <c r="L165" s="28"/>
      <c r="M165" s="162" t="s">
        <v>1</v>
      </c>
      <c r="N165" s="163" t="s">
        <v>37</v>
      </c>
      <c r="O165" s="164"/>
      <c r="P165" s="165">
        <f>O165*H165</f>
        <v>0</v>
      </c>
      <c r="Q165" s="165">
        <v>0</v>
      </c>
      <c r="R165" s="165">
        <f>Q165*H165</f>
        <v>0</v>
      </c>
      <c r="S165" s="165">
        <v>0</v>
      </c>
      <c r="T165" s="166">
        <f>S165*H165</f>
        <v>0</v>
      </c>
      <c r="AR165" s="148" t="s">
        <v>154</v>
      </c>
      <c r="AT165" s="148" t="s">
        <v>150</v>
      </c>
      <c r="AU165" s="148" t="s">
        <v>155</v>
      </c>
      <c r="AY165" s="13" t="s">
        <v>147</v>
      </c>
      <c r="BE165" s="149">
        <f>IF(N165="základná",J165,0)</f>
        <v>0</v>
      </c>
      <c r="BF165" s="149">
        <f>IF(N165="znížená",J165,0)</f>
        <v>0</v>
      </c>
      <c r="BG165" s="149">
        <f>IF(N165="zákl. prenesená",J165,0)</f>
        <v>0</v>
      </c>
      <c r="BH165" s="149">
        <f>IF(N165="zníž. prenesená",J165,0)</f>
        <v>0</v>
      </c>
      <c r="BI165" s="149">
        <f>IF(N165="nulová",J165,0)</f>
        <v>0</v>
      </c>
      <c r="BJ165" s="13" t="s">
        <v>155</v>
      </c>
      <c r="BK165" s="149">
        <f>ROUND(I165*H165,2)</f>
        <v>0</v>
      </c>
      <c r="BL165" s="13" t="s">
        <v>154</v>
      </c>
      <c r="BM165" s="148" t="s">
        <v>1188</v>
      </c>
    </row>
    <row r="166" spans="2:65" s="1" customFormat="1" ht="6.95" customHeight="1" x14ac:dyDescent="0.2">
      <c r="B166" s="43"/>
      <c r="C166" s="44"/>
      <c r="D166" s="44"/>
      <c r="E166" s="44"/>
      <c r="F166" s="44"/>
      <c r="G166" s="44"/>
      <c r="H166" s="44"/>
      <c r="I166" s="44"/>
      <c r="J166" s="44"/>
      <c r="K166" s="44"/>
      <c r="L166" s="28"/>
    </row>
  </sheetData>
  <autoFilter ref="C125:K165" xr:uid="{00000000-0009-0000-0000-000005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40"/>
  <sheetViews>
    <sheetView showGridLines="0" topLeftCell="A104" workbookViewId="0"/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95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105</v>
      </c>
      <c r="L4" s="16"/>
      <c r="M4" s="87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14</v>
      </c>
      <c r="L6" s="16"/>
    </row>
    <row r="7" spans="2:46" ht="16.5" customHeight="1" x14ac:dyDescent="0.2">
      <c r="B7" s="16"/>
      <c r="E7" s="210" t="str">
        <f>'Rekapitulácia stavby'!K6</f>
        <v>MHTH - Stavebné úpravy miestností v budove na KVP v Košiciach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106</v>
      </c>
      <c r="L8" s="28"/>
    </row>
    <row r="9" spans="2:46" s="1" customFormat="1" ht="16.5" customHeight="1" x14ac:dyDescent="0.2">
      <c r="B9" s="28"/>
      <c r="E9" s="188" t="s">
        <v>1189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18. 9. 2025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204"/>
      <c r="G18" s="204"/>
      <c r="H18" s="20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28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9" t="s">
        <v>31</v>
      </c>
      <c r="J30" s="65">
        <f>ROUND(J121,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ROUND((SUM(BE121:BE139)),  2)</f>
        <v>0</v>
      </c>
      <c r="G33" s="91"/>
      <c r="H33" s="91"/>
      <c r="I33" s="92">
        <v>0.23</v>
      </c>
      <c r="J33" s="90">
        <f>ROUND(((SUM(BE121:BE139))*I33),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ROUND((SUM(BF121:BF139)),  2)</f>
        <v>0</v>
      </c>
      <c r="G34" s="91"/>
      <c r="H34" s="91"/>
      <c r="I34" s="92">
        <v>0.23</v>
      </c>
      <c r="J34" s="90">
        <f>ROUND(((SUM(BF121:BF139))*I34),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ROUND((SUM(BG121:BG139)),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ROUND((SUM(BH121:BH139)),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ROUND((SUM(BI121:BI139)),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108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14</v>
      </c>
      <c r="L84" s="28"/>
    </row>
    <row r="85" spans="2:47" s="1" customFormat="1" ht="16.5" customHeight="1" x14ac:dyDescent="0.2">
      <c r="B85" s="28"/>
      <c r="E85" s="210" t="str">
        <f>E7</f>
        <v>MHTH - Stavebné úpravy miestností v budove na KVP v Košiciach</v>
      </c>
      <c r="F85" s="211"/>
      <c r="G85" s="211"/>
      <c r="H85" s="211"/>
      <c r="L85" s="28"/>
    </row>
    <row r="86" spans="2:47" s="1" customFormat="1" ht="12" customHeight="1" x14ac:dyDescent="0.2">
      <c r="B86" s="28"/>
      <c r="C86" s="23" t="s">
        <v>106</v>
      </c>
      <c r="L86" s="28"/>
    </row>
    <row r="87" spans="2:47" s="1" customFormat="1" ht="16.5" customHeight="1" x14ac:dyDescent="0.2">
      <c r="B87" s="28"/>
      <c r="E87" s="188" t="str">
        <f>E9</f>
        <v>06 - WC na 2.NP</v>
      </c>
      <c r="F87" s="209"/>
      <c r="G87" s="209"/>
      <c r="H87" s="209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18</v>
      </c>
      <c r="F89" s="21" t="str">
        <f>F12</f>
        <v xml:space="preserve"> </v>
      </c>
      <c r="I89" s="23" t="s">
        <v>20</v>
      </c>
      <c r="J89" s="51" t="str">
        <f>IF(J12="","",J12)</f>
        <v>18. 9. 2025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25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3" t="s">
        <v>109</v>
      </c>
      <c r="D94" s="95"/>
      <c r="E94" s="95"/>
      <c r="F94" s="95"/>
      <c r="G94" s="95"/>
      <c r="H94" s="95"/>
      <c r="I94" s="95"/>
      <c r="J94" s="104" t="s">
        <v>110</v>
      </c>
      <c r="K94" s="9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5" t="s">
        <v>111</v>
      </c>
      <c r="J96" s="65">
        <f>J121</f>
        <v>0</v>
      </c>
      <c r="L96" s="28"/>
      <c r="AU96" s="13" t="s">
        <v>112</v>
      </c>
    </row>
    <row r="97" spans="2:12" s="8" customFormat="1" ht="24.95" customHeight="1" x14ac:dyDescent="0.2">
      <c r="B97" s="106"/>
      <c r="D97" s="107" t="s">
        <v>113</v>
      </c>
      <c r="E97" s="108"/>
      <c r="F97" s="108"/>
      <c r="G97" s="108"/>
      <c r="H97" s="108"/>
      <c r="I97" s="108"/>
      <c r="J97" s="109">
        <f>J122</f>
        <v>0</v>
      </c>
      <c r="L97" s="106"/>
    </row>
    <row r="98" spans="2:12" s="9" customFormat="1" ht="19.899999999999999" customHeight="1" x14ac:dyDescent="0.2">
      <c r="B98" s="110"/>
      <c r="D98" s="111" t="s">
        <v>116</v>
      </c>
      <c r="E98" s="112"/>
      <c r="F98" s="112"/>
      <c r="G98" s="112"/>
      <c r="H98" s="112"/>
      <c r="I98" s="112"/>
      <c r="J98" s="113">
        <f>J123</f>
        <v>0</v>
      </c>
      <c r="L98" s="110"/>
    </row>
    <row r="99" spans="2:12" s="8" customFormat="1" ht="24.95" customHeight="1" x14ac:dyDescent="0.2">
      <c r="B99" s="106"/>
      <c r="D99" s="107" t="s">
        <v>118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12" s="9" customFormat="1" ht="19.899999999999999" customHeight="1" x14ac:dyDescent="0.2">
      <c r="B100" s="110"/>
      <c r="D100" s="111" t="s">
        <v>126</v>
      </c>
      <c r="E100" s="112"/>
      <c r="F100" s="112"/>
      <c r="G100" s="112"/>
      <c r="H100" s="112"/>
      <c r="I100" s="112"/>
      <c r="J100" s="113">
        <f>J132</f>
        <v>0</v>
      </c>
      <c r="L100" s="110"/>
    </row>
    <row r="101" spans="2:12" s="9" customFormat="1" ht="19.899999999999999" customHeight="1" x14ac:dyDescent="0.2">
      <c r="B101" s="110"/>
      <c r="D101" s="111" t="s">
        <v>130</v>
      </c>
      <c r="E101" s="112"/>
      <c r="F101" s="112"/>
      <c r="G101" s="112"/>
      <c r="H101" s="112"/>
      <c r="I101" s="112"/>
      <c r="J101" s="113">
        <f>J138</f>
        <v>0</v>
      </c>
      <c r="L101" s="110"/>
    </row>
    <row r="102" spans="2:12" s="1" customFormat="1" ht="21.75" customHeight="1" x14ac:dyDescent="0.2">
      <c r="B102" s="28"/>
      <c r="L102" s="28"/>
    </row>
    <row r="103" spans="2:12" s="1" customFormat="1" ht="6.95" customHeight="1" x14ac:dyDescent="0.2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28"/>
    </row>
    <row r="107" spans="2:12" s="1" customFormat="1" ht="6.95" customHeight="1" x14ac:dyDescent="0.2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28"/>
    </row>
    <row r="108" spans="2:12" s="1" customFormat="1" ht="24.95" customHeight="1" x14ac:dyDescent="0.2">
      <c r="B108" s="28"/>
      <c r="C108" s="17" t="s">
        <v>133</v>
      </c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3" t="s">
        <v>14</v>
      </c>
      <c r="L110" s="28"/>
    </row>
    <row r="111" spans="2:12" s="1" customFormat="1" ht="16.5" customHeight="1" x14ac:dyDescent="0.2">
      <c r="B111" s="28"/>
      <c r="E111" s="210" t="str">
        <f>E7</f>
        <v>MHTH - Stavebné úpravy miestností v budove na KVP v Košiciach</v>
      </c>
      <c r="F111" s="211"/>
      <c r="G111" s="211"/>
      <c r="H111" s="211"/>
      <c r="L111" s="28"/>
    </row>
    <row r="112" spans="2:12" s="1" customFormat="1" ht="12" customHeight="1" x14ac:dyDescent="0.2">
      <c r="B112" s="28"/>
      <c r="C112" s="23" t="s">
        <v>106</v>
      </c>
      <c r="L112" s="28"/>
    </row>
    <row r="113" spans="2:65" s="1" customFormat="1" ht="16.5" customHeight="1" x14ac:dyDescent="0.2">
      <c r="B113" s="28"/>
      <c r="E113" s="188" t="str">
        <f>E9</f>
        <v>06 - WC na 2.NP</v>
      </c>
      <c r="F113" s="209"/>
      <c r="G113" s="209"/>
      <c r="H113" s="209"/>
      <c r="L113" s="28"/>
    </row>
    <row r="114" spans="2:65" s="1" customFormat="1" ht="6.95" customHeight="1" x14ac:dyDescent="0.2">
      <c r="B114" s="28"/>
      <c r="L114" s="28"/>
    </row>
    <row r="115" spans="2:65" s="1" customFormat="1" ht="12" customHeight="1" x14ac:dyDescent="0.2">
      <c r="B115" s="28"/>
      <c r="C115" s="23" t="s">
        <v>18</v>
      </c>
      <c r="F115" s="21" t="str">
        <f>F12</f>
        <v xml:space="preserve"> </v>
      </c>
      <c r="I115" s="23" t="s">
        <v>20</v>
      </c>
      <c r="J115" s="51" t="str">
        <f>IF(J12="","",J12)</f>
        <v>18. 9. 2025</v>
      </c>
      <c r="L115" s="28"/>
    </row>
    <row r="116" spans="2:65" s="1" customFormat="1" ht="6.95" customHeight="1" x14ac:dyDescent="0.2">
      <c r="B116" s="28"/>
      <c r="L116" s="28"/>
    </row>
    <row r="117" spans="2:65" s="1" customFormat="1" ht="15.2" customHeight="1" x14ac:dyDescent="0.2">
      <c r="B117" s="28"/>
      <c r="C117" s="23" t="s">
        <v>22</v>
      </c>
      <c r="F117" s="21" t="str">
        <f>E15</f>
        <v xml:space="preserve"> </v>
      </c>
      <c r="I117" s="23" t="s">
        <v>27</v>
      </c>
      <c r="J117" s="26" t="str">
        <f>E21</f>
        <v xml:space="preserve"> </v>
      </c>
      <c r="L117" s="28"/>
    </row>
    <row r="118" spans="2:65" s="1" customFormat="1" ht="15.2" customHeight="1" x14ac:dyDescent="0.2">
      <c r="B118" s="28"/>
      <c r="C118" s="23" t="s">
        <v>25</v>
      </c>
      <c r="F118" s="21" t="str">
        <f>IF(E18="","",E18)</f>
        <v>Vyplň údaj</v>
      </c>
      <c r="I118" s="23" t="s">
        <v>28</v>
      </c>
      <c r="J118" s="26" t="str">
        <f>E24</f>
        <v xml:space="preserve"> </v>
      </c>
      <c r="L118" s="28"/>
    </row>
    <row r="119" spans="2:65" s="1" customFormat="1" ht="10.35" customHeight="1" x14ac:dyDescent="0.2">
      <c r="B119" s="28"/>
      <c r="L119" s="28"/>
    </row>
    <row r="120" spans="2:65" s="10" customFormat="1" ht="29.25" customHeight="1" x14ac:dyDescent="0.2">
      <c r="B120" s="114"/>
      <c r="C120" s="115" t="s">
        <v>134</v>
      </c>
      <c r="D120" s="116" t="s">
        <v>56</v>
      </c>
      <c r="E120" s="116" t="s">
        <v>52</v>
      </c>
      <c r="F120" s="116" t="s">
        <v>53</v>
      </c>
      <c r="G120" s="116" t="s">
        <v>135</v>
      </c>
      <c r="H120" s="116" t="s">
        <v>136</v>
      </c>
      <c r="I120" s="116" t="s">
        <v>137</v>
      </c>
      <c r="J120" s="117" t="s">
        <v>110</v>
      </c>
      <c r="K120" s="118" t="s">
        <v>138</v>
      </c>
      <c r="L120" s="114"/>
      <c r="M120" s="58" t="s">
        <v>1</v>
      </c>
      <c r="N120" s="59" t="s">
        <v>35</v>
      </c>
      <c r="O120" s="59" t="s">
        <v>139</v>
      </c>
      <c r="P120" s="59" t="s">
        <v>140</v>
      </c>
      <c r="Q120" s="59" t="s">
        <v>141</v>
      </c>
      <c r="R120" s="59" t="s">
        <v>142</v>
      </c>
      <c r="S120" s="59" t="s">
        <v>143</v>
      </c>
      <c r="T120" s="60" t="s">
        <v>144</v>
      </c>
    </row>
    <row r="121" spans="2:65" s="1" customFormat="1" ht="22.9" customHeight="1" x14ac:dyDescent="0.25">
      <c r="B121" s="28"/>
      <c r="C121" s="63" t="s">
        <v>111</v>
      </c>
      <c r="J121" s="119">
        <f>BK121</f>
        <v>0</v>
      </c>
      <c r="L121" s="28"/>
      <c r="M121" s="61"/>
      <c r="N121" s="52"/>
      <c r="O121" s="52"/>
      <c r="P121" s="120">
        <f>P122+P131</f>
        <v>0</v>
      </c>
      <c r="Q121" s="52"/>
      <c r="R121" s="120">
        <f>R122+R131</f>
        <v>4.1877000000000004E-2</v>
      </c>
      <c r="S121" s="52"/>
      <c r="T121" s="121">
        <f>T122+T131</f>
        <v>0.13039999999999999</v>
      </c>
      <c r="AT121" s="13" t="s">
        <v>70</v>
      </c>
      <c r="AU121" s="13" t="s">
        <v>112</v>
      </c>
      <c r="BK121" s="122">
        <f>BK122+BK131</f>
        <v>0</v>
      </c>
    </row>
    <row r="122" spans="2:65" s="11" customFormat="1" ht="25.9" customHeight="1" x14ac:dyDescent="0.2">
      <c r="B122" s="123"/>
      <c r="D122" s="124" t="s">
        <v>70</v>
      </c>
      <c r="E122" s="125" t="s">
        <v>145</v>
      </c>
      <c r="F122" s="125" t="s">
        <v>146</v>
      </c>
      <c r="I122" s="126"/>
      <c r="J122" s="127">
        <f>BK122</f>
        <v>0</v>
      </c>
      <c r="L122" s="123"/>
      <c r="M122" s="128"/>
      <c r="P122" s="129">
        <f>P123</f>
        <v>0</v>
      </c>
      <c r="R122" s="129">
        <f>R123</f>
        <v>0</v>
      </c>
      <c r="T122" s="130">
        <f>T123</f>
        <v>0.13039999999999999</v>
      </c>
      <c r="AR122" s="124" t="s">
        <v>79</v>
      </c>
      <c r="AT122" s="131" t="s">
        <v>70</v>
      </c>
      <c r="AU122" s="131" t="s">
        <v>71</v>
      </c>
      <c r="AY122" s="124" t="s">
        <v>147</v>
      </c>
      <c r="BK122" s="132">
        <f>BK123</f>
        <v>0</v>
      </c>
    </row>
    <row r="123" spans="2:65" s="11" customFormat="1" ht="22.9" customHeight="1" x14ac:dyDescent="0.2">
      <c r="B123" s="123"/>
      <c r="D123" s="124" t="s">
        <v>70</v>
      </c>
      <c r="E123" s="133" t="s">
        <v>183</v>
      </c>
      <c r="F123" s="133" t="s">
        <v>226</v>
      </c>
      <c r="I123" s="126"/>
      <c r="J123" s="134">
        <f>BK123</f>
        <v>0</v>
      </c>
      <c r="L123" s="123"/>
      <c r="M123" s="128"/>
      <c r="P123" s="129">
        <f>SUM(P124:P130)</f>
        <v>0</v>
      </c>
      <c r="R123" s="129">
        <f>SUM(R124:R130)</f>
        <v>0</v>
      </c>
      <c r="T123" s="130">
        <f>SUM(T124:T130)</f>
        <v>0.13039999999999999</v>
      </c>
      <c r="AR123" s="124" t="s">
        <v>79</v>
      </c>
      <c r="AT123" s="131" t="s">
        <v>70</v>
      </c>
      <c r="AU123" s="131" t="s">
        <v>79</v>
      </c>
      <c r="AY123" s="124" t="s">
        <v>147</v>
      </c>
      <c r="BK123" s="132">
        <f>SUM(BK124:BK130)</f>
        <v>0</v>
      </c>
    </row>
    <row r="124" spans="2:65" s="1" customFormat="1" ht="24.2" customHeight="1" x14ac:dyDescent="0.2">
      <c r="B124" s="135"/>
      <c r="C124" s="136" t="s">
        <v>79</v>
      </c>
      <c r="D124" s="136" t="s">
        <v>150</v>
      </c>
      <c r="E124" s="137" t="s">
        <v>272</v>
      </c>
      <c r="F124" s="138" t="s">
        <v>273</v>
      </c>
      <c r="G124" s="139" t="s">
        <v>274</v>
      </c>
      <c r="H124" s="140">
        <v>1</v>
      </c>
      <c r="I124" s="141"/>
      <c r="J124" s="142">
        <f t="shared" ref="J124:J130" si="0">ROUND(I124*H124,2)</f>
        <v>0</v>
      </c>
      <c r="K124" s="143"/>
      <c r="L124" s="28"/>
      <c r="M124" s="144" t="s">
        <v>1</v>
      </c>
      <c r="N124" s="145" t="s">
        <v>37</v>
      </c>
      <c r="P124" s="146">
        <f t="shared" ref="P124:P130" si="1">O124*H124</f>
        <v>0</v>
      </c>
      <c r="Q124" s="146">
        <v>0</v>
      </c>
      <c r="R124" s="146">
        <f t="shared" ref="R124:R130" si="2">Q124*H124</f>
        <v>0</v>
      </c>
      <c r="S124" s="146">
        <v>2.4E-2</v>
      </c>
      <c r="T124" s="147">
        <f t="shared" ref="T124:T130" si="3">S124*H124</f>
        <v>2.4E-2</v>
      </c>
      <c r="AR124" s="148" t="s">
        <v>154</v>
      </c>
      <c r="AT124" s="148" t="s">
        <v>150</v>
      </c>
      <c r="AU124" s="148" t="s">
        <v>155</v>
      </c>
      <c r="AY124" s="13" t="s">
        <v>147</v>
      </c>
      <c r="BE124" s="149">
        <f t="shared" ref="BE124:BE130" si="4">IF(N124="základná",J124,0)</f>
        <v>0</v>
      </c>
      <c r="BF124" s="149">
        <f t="shared" ref="BF124:BF130" si="5">IF(N124="znížená",J124,0)</f>
        <v>0</v>
      </c>
      <c r="BG124" s="149">
        <f t="shared" ref="BG124:BG130" si="6">IF(N124="zákl. prenesená",J124,0)</f>
        <v>0</v>
      </c>
      <c r="BH124" s="149">
        <f t="shared" ref="BH124:BH130" si="7">IF(N124="zníž. prenesená",J124,0)</f>
        <v>0</v>
      </c>
      <c r="BI124" s="149">
        <f t="shared" ref="BI124:BI130" si="8">IF(N124="nulová",J124,0)</f>
        <v>0</v>
      </c>
      <c r="BJ124" s="13" t="s">
        <v>155</v>
      </c>
      <c r="BK124" s="149">
        <f t="shared" ref="BK124:BK130" si="9">ROUND(I124*H124,2)</f>
        <v>0</v>
      </c>
      <c r="BL124" s="13" t="s">
        <v>154</v>
      </c>
      <c r="BM124" s="148" t="s">
        <v>1190</v>
      </c>
    </row>
    <row r="125" spans="2:65" s="1" customFormat="1" ht="24.2" customHeight="1" x14ac:dyDescent="0.2">
      <c r="B125" s="135"/>
      <c r="C125" s="136" t="s">
        <v>155</v>
      </c>
      <c r="D125" s="136" t="s">
        <v>150</v>
      </c>
      <c r="E125" s="137" t="s">
        <v>1191</v>
      </c>
      <c r="F125" s="138" t="s">
        <v>1192</v>
      </c>
      <c r="G125" s="139" t="s">
        <v>153</v>
      </c>
      <c r="H125" s="140">
        <v>1.4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37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7.5999999999999998E-2</v>
      </c>
      <c r="T125" s="147">
        <f t="shared" si="3"/>
        <v>0.10639999999999999</v>
      </c>
      <c r="AR125" s="148" t="s">
        <v>154</v>
      </c>
      <c r="AT125" s="148" t="s">
        <v>150</v>
      </c>
      <c r="AU125" s="148" t="s">
        <v>155</v>
      </c>
      <c r="AY125" s="13" t="s">
        <v>147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155</v>
      </c>
      <c r="BK125" s="149">
        <f t="shared" si="9"/>
        <v>0</v>
      </c>
      <c r="BL125" s="13" t="s">
        <v>154</v>
      </c>
      <c r="BM125" s="148" t="s">
        <v>1193</v>
      </c>
    </row>
    <row r="126" spans="2:65" s="1" customFormat="1" ht="21.75" customHeight="1" x14ac:dyDescent="0.2">
      <c r="B126" s="135"/>
      <c r="C126" s="136" t="s">
        <v>148</v>
      </c>
      <c r="D126" s="136" t="s">
        <v>150</v>
      </c>
      <c r="E126" s="137" t="s">
        <v>317</v>
      </c>
      <c r="F126" s="138" t="s">
        <v>318</v>
      </c>
      <c r="G126" s="139" t="s">
        <v>319</v>
      </c>
      <c r="H126" s="140">
        <v>0.13</v>
      </c>
      <c r="I126" s="141"/>
      <c r="J126" s="142">
        <f t="shared" si="0"/>
        <v>0</v>
      </c>
      <c r="K126" s="143"/>
      <c r="L126" s="28"/>
      <c r="M126" s="144" t="s">
        <v>1</v>
      </c>
      <c r="N126" s="145" t="s">
        <v>37</v>
      </c>
      <c r="P126" s="146">
        <f t="shared" si="1"/>
        <v>0</v>
      </c>
      <c r="Q126" s="146">
        <v>0</v>
      </c>
      <c r="R126" s="146">
        <f t="shared" si="2"/>
        <v>0</v>
      </c>
      <c r="S126" s="146">
        <v>0</v>
      </c>
      <c r="T126" s="147">
        <f t="shared" si="3"/>
        <v>0</v>
      </c>
      <c r="AR126" s="148" t="s">
        <v>154</v>
      </c>
      <c r="AT126" s="148" t="s">
        <v>150</v>
      </c>
      <c r="AU126" s="148" t="s">
        <v>155</v>
      </c>
      <c r="AY126" s="13" t="s">
        <v>147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155</v>
      </c>
      <c r="BK126" s="149">
        <f t="shared" si="9"/>
        <v>0</v>
      </c>
      <c r="BL126" s="13" t="s">
        <v>154</v>
      </c>
      <c r="BM126" s="148" t="s">
        <v>1194</v>
      </c>
    </row>
    <row r="127" spans="2:65" s="1" customFormat="1" ht="24.2" customHeight="1" x14ac:dyDescent="0.2">
      <c r="B127" s="135"/>
      <c r="C127" s="136" t="s">
        <v>154</v>
      </c>
      <c r="D127" s="136" t="s">
        <v>150</v>
      </c>
      <c r="E127" s="137" t="s">
        <v>1166</v>
      </c>
      <c r="F127" s="138" t="s">
        <v>1167</v>
      </c>
      <c r="G127" s="139" t="s">
        <v>319</v>
      </c>
      <c r="H127" s="140">
        <v>0.13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37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154</v>
      </c>
      <c r="AT127" s="148" t="s">
        <v>150</v>
      </c>
      <c r="AU127" s="148" t="s">
        <v>155</v>
      </c>
      <c r="AY127" s="13" t="s">
        <v>147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155</v>
      </c>
      <c r="BK127" s="149">
        <f t="shared" si="9"/>
        <v>0</v>
      </c>
      <c r="BL127" s="13" t="s">
        <v>154</v>
      </c>
      <c r="BM127" s="148" t="s">
        <v>1195</v>
      </c>
    </row>
    <row r="128" spans="2:65" s="1" customFormat="1" ht="24.2" customHeight="1" x14ac:dyDescent="0.2">
      <c r="B128" s="135"/>
      <c r="C128" s="136" t="s">
        <v>168</v>
      </c>
      <c r="D128" s="136" t="s">
        <v>150</v>
      </c>
      <c r="E128" s="137" t="s">
        <v>322</v>
      </c>
      <c r="F128" s="138" t="s">
        <v>323</v>
      </c>
      <c r="G128" s="139" t="s">
        <v>319</v>
      </c>
      <c r="H128" s="140">
        <v>0.13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37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154</v>
      </c>
      <c r="AT128" s="148" t="s">
        <v>150</v>
      </c>
      <c r="AU128" s="148" t="s">
        <v>155</v>
      </c>
      <c r="AY128" s="13" t="s">
        <v>147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155</v>
      </c>
      <c r="BK128" s="149">
        <f t="shared" si="9"/>
        <v>0</v>
      </c>
      <c r="BL128" s="13" t="s">
        <v>154</v>
      </c>
      <c r="BM128" s="148" t="s">
        <v>1196</v>
      </c>
    </row>
    <row r="129" spans="2:65" s="1" customFormat="1" ht="24.2" customHeight="1" x14ac:dyDescent="0.2">
      <c r="B129" s="135"/>
      <c r="C129" s="136" t="s">
        <v>157</v>
      </c>
      <c r="D129" s="136" t="s">
        <v>150</v>
      </c>
      <c r="E129" s="137" t="s">
        <v>326</v>
      </c>
      <c r="F129" s="138" t="s">
        <v>327</v>
      </c>
      <c r="G129" s="139" t="s">
        <v>319</v>
      </c>
      <c r="H129" s="140">
        <v>0.26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37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154</v>
      </c>
      <c r="AT129" s="148" t="s">
        <v>150</v>
      </c>
      <c r="AU129" s="148" t="s">
        <v>155</v>
      </c>
      <c r="AY129" s="13" t="s">
        <v>147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155</v>
      </c>
      <c r="BK129" s="149">
        <f t="shared" si="9"/>
        <v>0</v>
      </c>
      <c r="BL129" s="13" t="s">
        <v>154</v>
      </c>
      <c r="BM129" s="148" t="s">
        <v>1197</v>
      </c>
    </row>
    <row r="130" spans="2:65" s="1" customFormat="1" ht="24.2" customHeight="1" x14ac:dyDescent="0.2">
      <c r="B130" s="135"/>
      <c r="C130" s="136" t="s">
        <v>175</v>
      </c>
      <c r="D130" s="136" t="s">
        <v>150</v>
      </c>
      <c r="E130" s="137" t="s">
        <v>330</v>
      </c>
      <c r="F130" s="138" t="s">
        <v>331</v>
      </c>
      <c r="G130" s="139" t="s">
        <v>319</v>
      </c>
      <c r="H130" s="140">
        <v>0.13</v>
      </c>
      <c r="I130" s="141"/>
      <c r="J130" s="142">
        <f t="shared" si="0"/>
        <v>0</v>
      </c>
      <c r="K130" s="143"/>
      <c r="L130" s="28"/>
      <c r="M130" s="144" t="s">
        <v>1</v>
      </c>
      <c r="N130" s="145" t="s">
        <v>37</v>
      </c>
      <c r="P130" s="146">
        <f t="shared" si="1"/>
        <v>0</v>
      </c>
      <c r="Q130" s="146">
        <v>0</v>
      </c>
      <c r="R130" s="146">
        <f t="shared" si="2"/>
        <v>0</v>
      </c>
      <c r="S130" s="146">
        <v>0</v>
      </c>
      <c r="T130" s="147">
        <f t="shared" si="3"/>
        <v>0</v>
      </c>
      <c r="AR130" s="148" t="s">
        <v>154</v>
      </c>
      <c r="AT130" s="148" t="s">
        <v>150</v>
      </c>
      <c r="AU130" s="148" t="s">
        <v>155</v>
      </c>
      <c r="AY130" s="13" t="s">
        <v>147</v>
      </c>
      <c r="BE130" s="149">
        <f t="shared" si="4"/>
        <v>0</v>
      </c>
      <c r="BF130" s="149">
        <f t="shared" si="5"/>
        <v>0</v>
      </c>
      <c r="BG130" s="149">
        <f t="shared" si="6"/>
        <v>0</v>
      </c>
      <c r="BH130" s="149">
        <f t="shared" si="7"/>
        <v>0</v>
      </c>
      <c r="BI130" s="149">
        <f t="shared" si="8"/>
        <v>0</v>
      </c>
      <c r="BJ130" s="13" t="s">
        <v>155</v>
      </c>
      <c r="BK130" s="149">
        <f t="shared" si="9"/>
        <v>0</v>
      </c>
      <c r="BL130" s="13" t="s">
        <v>154</v>
      </c>
      <c r="BM130" s="148" t="s">
        <v>1198</v>
      </c>
    </row>
    <row r="131" spans="2:65" s="11" customFormat="1" ht="25.9" customHeight="1" x14ac:dyDescent="0.2">
      <c r="B131" s="123"/>
      <c r="D131" s="124" t="s">
        <v>70</v>
      </c>
      <c r="E131" s="125" t="s">
        <v>347</v>
      </c>
      <c r="F131" s="125" t="s">
        <v>348</v>
      </c>
      <c r="I131" s="126"/>
      <c r="J131" s="127">
        <f>BK131</f>
        <v>0</v>
      </c>
      <c r="L131" s="123"/>
      <c r="M131" s="128"/>
      <c r="P131" s="129">
        <f>P132+P138</f>
        <v>0</v>
      </c>
      <c r="R131" s="129">
        <f>R132+R138</f>
        <v>4.1877000000000004E-2</v>
      </c>
      <c r="T131" s="130">
        <f>T132+T138</f>
        <v>0</v>
      </c>
      <c r="AR131" s="124" t="s">
        <v>155</v>
      </c>
      <c r="AT131" s="131" t="s">
        <v>70</v>
      </c>
      <c r="AU131" s="131" t="s">
        <v>71</v>
      </c>
      <c r="AY131" s="124" t="s">
        <v>147</v>
      </c>
      <c r="BK131" s="132">
        <f>BK132+BK138</f>
        <v>0</v>
      </c>
    </row>
    <row r="132" spans="2:65" s="11" customFormat="1" ht="22.9" customHeight="1" x14ac:dyDescent="0.2">
      <c r="B132" s="123"/>
      <c r="D132" s="124" t="s">
        <v>70</v>
      </c>
      <c r="E132" s="133" t="s">
        <v>580</v>
      </c>
      <c r="F132" s="133" t="s">
        <v>581</v>
      </c>
      <c r="I132" s="126"/>
      <c r="J132" s="134">
        <f>BK132</f>
        <v>0</v>
      </c>
      <c r="L132" s="123"/>
      <c r="M132" s="128"/>
      <c r="P132" s="129">
        <f>SUM(P133:P137)</f>
        <v>0</v>
      </c>
      <c r="R132" s="129">
        <f>SUM(R133:R137)</f>
        <v>4.1454000000000005E-2</v>
      </c>
      <c r="T132" s="130">
        <f>SUM(T133:T137)</f>
        <v>0</v>
      </c>
      <c r="AR132" s="124" t="s">
        <v>155</v>
      </c>
      <c r="AT132" s="131" t="s">
        <v>70</v>
      </c>
      <c r="AU132" s="131" t="s">
        <v>79</v>
      </c>
      <c r="AY132" s="124" t="s">
        <v>147</v>
      </c>
      <c r="BK132" s="132">
        <f>SUM(BK133:BK137)</f>
        <v>0</v>
      </c>
    </row>
    <row r="133" spans="2:65" s="1" customFormat="1" ht="33" customHeight="1" x14ac:dyDescent="0.2">
      <c r="B133" s="135"/>
      <c r="C133" s="136" t="s">
        <v>179</v>
      </c>
      <c r="D133" s="136" t="s">
        <v>150</v>
      </c>
      <c r="E133" s="137" t="s">
        <v>583</v>
      </c>
      <c r="F133" s="138" t="s">
        <v>584</v>
      </c>
      <c r="G133" s="139" t="s">
        <v>274</v>
      </c>
      <c r="H133" s="140">
        <v>1</v>
      </c>
      <c r="I133" s="141"/>
      <c r="J133" s="142">
        <f>ROUND(I133*H133,2)</f>
        <v>0</v>
      </c>
      <c r="K133" s="143"/>
      <c r="L133" s="28"/>
      <c r="M133" s="144" t="s">
        <v>1</v>
      </c>
      <c r="N133" s="145" t="s">
        <v>37</v>
      </c>
      <c r="P133" s="146">
        <f>O133*H133</f>
        <v>0</v>
      </c>
      <c r="Q133" s="146">
        <v>0</v>
      </c>
      <c r="R133" s="146">
        <f>Q133*H133</f>
        <v>0</v>
      </c>
      <c r="S133" s="146">
        <v>0</v>
      </c>
      <c r="T133" s="147">
        <f>S133*H133</f>
        <v>0</v>
      </c>
      <c r="AR133" s="148" t="s">
        <v>213</v>
      </c>
      <c r="AT133" s="148" t="s">
        <v>150</v>
      </c>
      <c r="AU133" s="148" t="s">
        <v>155</v>
      </c>
      <c r="AY133" s="13" t="s">
        <v>147</v>
      </c>
      <c r="BE133" s="149">
        <f>IF(N133="základná",J133,0)</f>
        <v>0</v>
      </c>
      <c r="BF133" s="149">
        <f>IF(N133="znížená",J133,0)</f>
        <v>0</v>
      </c>
      <c r="BG133" s="149">
        <f>IF(N133="zákl. prenesená",J133,0)</f>
        <v>0</v>
      </c>
      <c r="BH133" s="149">
        <f>IF(N133="zníž. prenesená",J133,0)</f>
        <v>0</v>
      </c>
      <c r="BI133" s="149">
        <f>IF(N133="nulová",J133,0)</f>
        <v>0</v>
      </c>
      <c r="BJ133" s="13" t="s">
        <v>155</v>
      </c>
      <c r="BK133" s="149">
        <f>ROUND(I133*H133,2)</f>
        <v>0</v>
      </c>
      <c r="BL133" s="13" t="s">
        <v>213</v>
      </c>
      <c r="BM133" s="148" t="s">
        <v>1199</v>
      </c>
    </row>
    <row r="134" spans="2:65" s="1" customFormat="1" ht="24.2" customHeight="1" x14ac:dyDescent="0.2">
      <c r="B134" s="135"/>
      <c r="C134" s="150" t="s">
        <v>183</v>
      </c>
      <c r="D134" s="150" t="s">
        <v>197</v>
      </c>
      <c r="E134" s="151" t="s">
        <v>587</v>
      </c>
      <c r="F134" s="152" t="s">
        <v>588</v>
      </c>
      <c r="G134" s="153" t="s">
        <v>274</v>
      </c>
      <c r="H134" s="154">
        <v>1</v>
      </c>
      <c r="I134" s="155"/>
      <c r="J134" s="156">
        <f>ROUND(I134*H134,2)</f>
        <v>0</v>
      </c>
      <c r="K134" s="157"/>
      <c r="L134" s="158"/>
      <c r="M134" s="159" t="s">
        <v>1</v>
      </c>
      <c r="N134" s="160" t="s">
        <v>37</v>
      </c>
      <c r="P134" s="146">
        <f>O134*H134</f>
        <v>0</v>
      </c>
      <c r="Q134" s="146">
        <v>1E-3</v>
      </c>
      <c r="R134" s="146">
        <f>Q134*H134</f>
        <v>1E-3</v>
      </c>
      <c r="S134" s="146">
        <v>0</v>
      </c>
      <c r="T134" s="147">
        <f>S134*H134</f>
        <v>0</v>
      </c>
      <c r="AR134" s="148" t="s">
        <v>280</v>
      </c>
      <c r="AT134" s="148" t="s">
        <v>197</v>
      </c>
      <c r="AU134" s="148" t="s">
        <v>155</v>
      </c>
      <c r="AY134" s="13" t="s">
        <v>147</v>
      </c>
      <c r="BE134" s="149">
        <f>IF(N134="základná",J134,0)</f>
        <v>0</v>
      </c>
      <c r="BF134" s="149">
        <f>IF(N134="znížená",J134,0)</f>
        <v>0</v>
      </c>
      <c r="BG134" s="149">
        <f>IF(N134="zákl. prenesená",J134,0)</f>
        <v>0</v>
      </c>
      <c r="BH134" s="149">
        <f>IF(N134="zníž. prenesená",J134,0)</f>
        <v>0</v>
      </c>
      <c r="BI134" s="149">
        <f>IF(N134="nulová",J134,0)</f>
        <v>0</v>
      </c>
      <c r="BJ134" s="13" t="s">
        <v>155</v>
      </c>
      <c r="BK134" s="149">
        <f>ROUND(I134*H134,2)</f>
        <v>0</v>
      </c>
      <c r="BL134" s="13" t="s">
        <v>213</v>
      </c>
      <c r="BM134" s="148" t="s">
        <v>1200</v>
      </c>
    </row>
    <row r="135" spans="2:65" s="1" customFormat="1" ht="24.2" customHeight="1" x14ac:dyDescent="0.2">
      <c r="B135" s="135"/>
      <c r="C135" s="150" t="s">
        <v>188</v>
      </c>
      <c r="D135" s="150" t="s">
        <v>197</v>
      </c>
      <c r="E135" s="151" t="s">
        <v>591</v>
      </c>
      <c r="F135" s="152" t="s">
        <v>592</v>
      </c>
      <c r="G135" s="153" t="s">
        <v>274</v>
      </c>
      <c r="H135" s="154">
        <v>1</v>
      </c>
      <c r="I135" s="155"/>
      <c r="J135" s="156">
        <f>ROUND(I135*H135,2)</f>
        <v>0</v>
      </c>
      <c r="K135" s="157"/>
      <c r="L135" s="158"/>
      <c r="M135" s="159" t="s">
        <v>1</v>
      </c>
      <c r="N135" s="160" t="s">
        <v>37</v>
      </c>
      <c r="P135" s="146">
        <f>O135*H135</f>
        <v>0</v>
      </c>
      <c r="Q135" s="146">
        <v>2.5000000000000001E-2</v>
      </c>
      <c r="R135" s="146">
        <f>Q135*H135</f>
        <v>2.5000000000000001E-2</v>
      </c>
      <c r="S135" s="146">
        <v>0</v>
      </c>
      <c r="T135" s="147">
        <f>S135*H135</f>
        <v>0</v>
      </c>
      <c r="AR135" s="148" t="s">
        <v>280</v>
      </c>
      <c r="AT135" s="148" t="s">
        <v>197</v>
      </c>
      <c r="AU135" s="148" t="s">
        <v>155</v>
      </c>
      <c r="AY135" s="13" t="s">
        <v>147</v>
      </c>
      <c r="BE135" s="149">
        <f>IF(N135="základná",J135,0)</f>
        <v>0</v>
      </c>
      <c r="BF135" s="149">
        <f>IF(N135="znížená",J135,0)</f>
        <v>0</v>
      </c>
      <c r="BG135" s="149">
        <f>IF(N135="zákl. prenesená",J135,0)</f>
        <v>0</v>
      </c>
      <c r="BH135" s="149">
        <f>IF(N135="zníž. prenesená",J135,0)</f>
        <v>0</v>
      </c>
      <c r="BI135" s="149">
        <f>IF(N135="nulová",J135,0)</f>
        <v>0</v>
      </c>
      <c r="BJ135" s="13" t="s">
        <v>155</v>
      </c>
      <c r="BK135" s="149">
        <f>ROUND(I135*H135,2)</f>
        <v>0</v>
      </c>
      <c r="BL135" s="13" t="s">
        <v>213</v>
      </c>
      <c r="BM135" s="148" t="s">
        <v>1201</v>
      </c>
    </row>
    <row r="136" spans="2:65" s="1" customFormat="1" ht="21.75" customHeight="1" x14ac:dyDescent="0.2">
      <c r="B136" s="135"/>
      <c r="C136" s="136" t="s">
        <v>192</v>
      </c>
      <c r="D136" s="136" t="s">
        <v>150</v>
      </c>
      <c r="E136" s="137" t="s">
        <v>1202</v>
      </c>
      <c r="F136" s="138" t="s">
        <v>1203</v>
      </c>
      <c r="G136" s="139" t="s">
        <v>274</v>
      </c>
      <c r="H136" s="140">
        <v>1</v>
      </c>
      <c r="I136" s="141"/>
      <c r="J136" s="142">
        <f>ROUND(I136*H136,2)</f>
        <v>0</v>
      </c>
      <c r="K136" s="143"/>
      <c r="L136" s="28"/>
      <c r="M136" s="144" t="s">
        <v>1</v>
      </c>
      <c r="N136" s="145" t="s">
        <v>37</v>
      </c>
      <c r="P136" s="146">
        <f>O136*H136</f>
        <v>0</v>
      </c>
      <c r="Q136" s="146">
        <v>4.5399999999999998E-4</v>
      </c>
      <c r="R136" s="146">
        <f>Q136*H136</f>
        <v>4.5399999999999998E-4</v>
      </c>
      <c r="S136" s="146">
        <v>0</v>
      </c>
      <c r="T136" s="147">
        <f>S136*H136</f>
        <v>0</v>
      </c>
      <c r="AR136" s="148" t="s">
        <v>213</v>
      </c>
      <c r="AT136" s="148" t="s">
        <v>150</v>
      </c>
      <c r="AU136" s="148" t="s">
        <v>155</v>
      </c>
      <c r="AY136" s="13" t="s">
        <v>147</v>
      </c>
      <c r="BE136" s="149">
        <f>IF(N136="základná",J136,0)</f>
        <v>0</v>
      </c>
      <c r="BF136" s="149">
        <f>IF(N136="znížená",J136,0)</f>
        <v>0</v>
      </c>
      <c r="BG136" s="149">
        <f>IF(N136="zákl. prenesená",J136,0)</f>
        <v>0</v>
      </c>
      <c r="BH136" s="149">
        <f>IF(N136="zníž. prenesená",J136,0)</f>
        <v>0</v>
      </c>
      <c r="BI136" s="149">
        <f>IF(N136="nulová",J136,0)</f>
        <v>0</v>
      </c>
      <c r="BJ136" s="13" t="s">
        <v>155</v>
      </c>
      <c r="BK136" s="149">
        <f>ROUND(I136*H136,2)</f>
        <v>0</v>
      </c>
      <c r="BL136" s="13" t="s">
        <v>213</v>
      </c>
      <c r="BM136" s="148" t="s">
        <v>1204</v>
      </c>
    </row>
    <row r="137" spans="2:65" s="1" customFormat="1" ht="44.25" customHeight="1" x14ac:dyDescent="0.2">
      <c r="B137" s="135"/>
      <c r="C137" s="150" t="s">
        <v>196</v>
      </c>
      <c r="D137" s="150" t="s">
        <v>197</v>
      </c>
      <c r="E137" s="151" t="s">
        <v>1205</v>
      </c>
      <c r="F137" s="152" t="s">
        <v>1206</v>
      </c>
      <c r="G137" s="153" t="s">
        <v>274</v>
      </c>
      <c r="H137" s="154">
        <v>1</v>
      </c>
      <c r="I137" s="155"/>
      <c r="J137" s="156">
        <f>ROUND(I137*H137,2)</f>
        <v>0</v>
      </c>
      <c r="K137" s="157"/>
      <c r="L137" s="158"/>
      <c r="M137" s="159" t="s">
        <v>1</v>
      </c>
      <c r="N137" s="160" t="s">
        <v>37</v>
      </c>
      <c r="P137" s="146">
        <f>O137*H137</f>
        <v>0</v>
      </c>
      <c r="Q137" s="146">
        <v>1.4999999999999999E-2</v>
      </c>
      <c r="R137" s="146">
        <f>Q137*H137</f>
        <v>1.4999999999999999E-2</v>
      </c>
      <c r="S137" s="146">
        <v>0</v>
      </c>
      <c r="T137" s="147">
        <f>S137*H137</f>
        <v>0</v>
      </c>
      <c r="AR137" s="148" t="s">
        <v>280</v>
      </c>
      <c r="AT137" s="148" t="s">
        <v>197</v>
      </c>
      <c r="AU137" s="148" t="s">
        <v>155</v>
      </c>
      <c r="AY137" s="13" t="s">
        <v>147</v>
      </c>
      <c r="BE137" s="149">
        <f>IF(N137="základná",J137,0)</f>
        <v>0</v>
      </c>
      <c r="BF137" s="149">
        <f>IF(N137="znížená",J137,0)</f>
        <v>0</v>
      </c>
      <c r="BG137" s="149">
        <f>IF(N137="zákl. prenesená",J137,0)</f>
        <v>0</v>
      </c>
      <c r="BH137" s="149">
        <f>IF(N137="zníž. prenesená",J137,0)</f>
        <v>0</v>
      </c>
      <c r="BI137" s="149">
        <f>IF(N137="nulová",J137,0)</f>
        <v>0</v>
      </c>
      <c r="BJ137" s="13" t="s">
        <v>155</v>
      </c>
      <c r="BK137" s="149">
        <f>ROUND(I137*H137,2)</f>
        <v>0</v>
      </c>
      <c r="BL137" s="13" t="s">
        <v>213</v>
      </c>
      <c r="BM137" s="148" t="s">
        <v>1207</v>
      </c>
    </row>
    <row r="138" spans="2:65" s="11" customFormat="1" ht="22.9" customHeight="1" x14ac:dyDescent="0.2">
      <c r="B138" s="123"/>
      <c r="D138" s="124" t="s">
        <v>70</v>
      </c>
      <c r="E138" s="133" t="s">
        <v>668</v>
      </c>
      <c r="F138" s="133" t="s">
        <v>669</v>
      </c>
      <c r="I138" s="126"/>
      <c r="J138" s="134">
        <f>BK138</f>
        <v>0</v>
      </c>
      <c r="L138" s="123"/>
      <c r="M138" s="128"/>
      <c r="P138" s="129">
        <f>P139</f>
        <v>0</v>
      </c>
      <c r="R138" s="129">
        <f>R139</f>
        <v>4.2300000000000004E-4</v>
      </c>
      <c r="T138" s="130">
        <f>T139</f>
        <v>0</v>
      </c>
      <c r="AR138" s="124" t="s">
        <v>155</v>
      </c>
      <c r="AT138" s="131" t="s">
        <v>70</v>
      </c>
      <c r="AU138" s="131" t="s">
        <v>79</v>
      </c>
      <c r="AY138" s="124" t="s">
        <v>147</v>
      </c>
      <c r="BK138" s="132">
        <f>BK139</f>
        <v>0</v>
      </c>
    </row>
    <row r="139" spans="2:65" s="1" customFormat="1" ht="24.2" customHeight="1" x14ac:dyDescent="0.2">
      <c r="B139" s="135"/>
      <c r="C139" s="136" t="s">
        <v>201</v>
      </c>
      <c r="D139" s="136" t="s">
        <v>150</v>
      </c>
      <c r="E139" s="137" t="s">
        <v>703</v>
      </c>
      <c r="F139" s="138" t="s">
        <v>704</v>
      </c>
      <c r="G139" s="139" t="s">
        <v>186</v>
      </c>
      <c r="H139" s="140">
        <v>4.7</v>
      </c>
      <c r="I139" s="141"/>
      <c r="J139" s="142">
        <f>ROUND(I139*H139,2)</f>
        <v>0</v>
      </c>
      <c r="K139" s="143"/>
      <c r="L139" s="28"/>
      <c r="M139" s="162" t="s">
        <v>1</v>
      </c>
      <c r="N139" s="163" t="s">
        <v>37</v>
      </c>
      <c r="O139" s="164"/>
      <c r="P139" s="165">
        <f>O139*H139</f>
        <v>0</v>
      </c>
      <c r="Q139" s="165">
        <v>9.0000000000000006E-5</v>
      </c>
      <c r="R139" s="165">
        <f>Q139*H139</f>
        <v>4.2300000000000004E-4</v>
      </c>
      <c r="S139" s="165">
        <v>0</v>
      </c>
      <c r="T139" s="166">
        <f>S139*H139</f>
        <v>0</v>
      </c>
      <c r="AR139" s="148" t="s">
        <v>213</v>
      </c>
      <c r="AT139" s="148" t="s">
        <v>150</v>
      </c>
      <c r="AU139" s="148" t="s">
        <v>155</v>
      </c>
      <c r="AY139" s="13" t="s">
        <v>147</v>
      </c>
      <c r="BE139" s="149">
        <f>IF(N139="základná",J139,0)</f>
        <v>0</v>
      </c>
      <c r="BF139" s="149">
        <f>IF(N139="znížená",J139,0)</f>
        <v>0</v>
      </c>
      <c r="BG139" s="149">
        <f>IF(N139="zákl. prenesená",J139,0)</f>
        <v>0</v>
      </c>
      <c r="BH139" s="149">
        <f>IF(N139="zníž. prenesená",J139,0)</f>
        <v>0</v>
      </c>
      <c r="BI139" s="149">
        <f>IF(N139="nulová",J139,0)</f>
        <v>0</v>
      </c>
      <c r="BJ139" s="13" t="s">
        <v>155</v>
      </c>
      <c r="BK139" s="149">
        <f>ROUND(I139*H139,2)</f>
        <v>0</v>
      </c>
      <c r="BL139" s="13" t="s">
        <v>213</v>
      </c>
      <c r="BM139" s="148" t="s">
        <v>1208</v>
      </c>
    </row>
    <row r="140" spans="2:65" s="1" customFormat="1" ht="6.95" customHeight="1" x14ac:dyDescent="0.2">
      <c r="B140" s="43"/>
      <c r="C140" s="44"/>
      <c r="D140" s="44"/>
      <c r="E140" s="44"/>
      <c r="F140" s="44"/>
      <c r="G140" s="44"/>
      <c r="H140" s="44"/>
      <c r="I140" s="44"/>
      <c r="J140" s="44"/>
      <c r="K140" s="44"/>
      <c r="L140" s="28"/>
    </row>
  </sheetData>
  <autoFilter ref="C120:K139" xr:uid="{00000000-0009-0000-0000-000006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95"/>
  <sheetViews>
    <sheetView showGridLines="0" topLeftCell="A112" workbookViewId="0">
      <selection activeCell="AJ198" sqref="AJ19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98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105</v>
      </c>
      <c r="L4" s="16"/>
      <c r="M4" s="87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14</v>
      </c>
      <c r="L6" s="16"/>
    </row>
    <row r="7" spans="2:46" ht="16.5" customHeight="1" x14ac:dyDescent="0.2">
      <c r="B7" s="16"/>
      <c r="E7" s="210" t="str">
        <f>'Rekapitulácia stavby'!K6</f>
        <v>MHTH - Stavebné úpravy miestností v budove na KVP v Košiciach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106</v>
      </c>
      <c r="L8" s="28"/>
    </row>
    <row r="9" spans="2:46" s="1" customFormat="1" ht="16.5" customHeight="1" x14ac:dyDescent="0.2">
      <c r="B9" s="28"/>
      <c r="E9" s="188" t="s">
        <v>1209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18. 9. 2025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204"/>
      <c r="G18" s="204"/>
      <c r="H18" s="20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28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9" t="s">
        <v>31</v>
      </c>
      <c r="J30" s="65">
        <f>ROUND(J127,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ROUND((SUM(BE127:BE194)),  2)</f>
        <v>0</v>
      </c>
      <c r="G33" s="91"/>
      <c r="H33" s="91"/>
      <c r="I33" s="92">
        <v>0.23</v>
      </c>
      <c r="J33" s="90">
        <f>ROUND(((SUM(BE127:BE194))*I33),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ROUND((SUM(BF127:BF194)),  2)</f>
        <v>0</v>
      </c>
      <c r="G34" s="91"/>
      <c r="H34" s="91"/>
      <c r="I34" s="92">
        <v>0.23</v>
      </c>
      <c r="J34" s="90">
        <f>ROUND(((SUM(BF127:BF194))*I34),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ROUND((SUM(BG127:BG194)),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ROUND((SUM(BH127:BH194)),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ROUND((SUM(BI127:BI194)),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108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14</v>
      </c>
      <c r="L84" s="28"/>
    </row>
    <row r="85" spans="2:47" s="1" customFormat="1" ht="16.5" customHeight="1" x14ac:dyDescent="0.2">
      <c r="B85" s="28"/>
      <c r="E85" s="210" t="str">
        <f>E7</f>
        <v>MHTH - Stavebné úpravy miestností v budove na KVP v Košiciach</v>
      </c>
      <c r="F85" s="211"/>
      <c r="G85" s="211"/>
      <c r="H85" s="211"/>
      <c r="L85" s="28"/>
    </row>
    <row r="86" spans="2:47" s="1" customFormat="1" ht="12" customHeight="1" x14ac:dyDescent="0.2">
      <c r="B86" s="28"/>
      <c r="C86" s="23" t="s">
        <v>106</v>
      </c>
      <c r="L86" s="28"/>
    </row>
    <row r="87" spans="2:47" s="1" customFormat="1" ht="16.5" customHeight="1" x14ac:dyDescent="0.2">
      <c r="B87" s="28"/>
      <c r="E87" s="188" t="str">
        <f>E9</f>
        <v>07 - Predsieň pred kuchynkou na 2.NP</v>
      </c>
      <c r="F87" s="209"/>
      <c r="G87" s="209"/>
      <c r="H87" s="209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18</v>
      </c>
      <c r="F89" s="21" t="str">
        <f>F12</f>
        <v xml:space="preserve"> </v>
      </c>
      <c r="I89" s="23" t="s">
        <v>20</v>
      </c>
      <c r="J89" s="51" t="str">
        <f>IF(J12="","",J12)</f>
        <v>18. 9. 2025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25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3" t="s">
        <v>109</v>
      </c>
      <c r="D94" s="95"/>
      <c r="E94" s="95"/>
      <c r="F94" s="95"/>
      <c r="G94" s="95"/>
      <c r="H94" s="95"/>
      <c r="I94" s="95"/>
      <c r="J94" s="104" t="s">
        <v>110</v>
      </c>
      <c r="K94" s="9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5" t="s">
        <v>111</v>
      </c>
      <c r="J96" s="65">
        <f>J127</f>
        <v>0</v>
      </c>
      <c r="L96" s="28"/>
      <c r="AU96" s="13" t="s">
        <v>112</v>
      </c>
    </row>
    <row r="97" spans="2:12" s="8" customFormat="1" ht="24.95" customHeight="1" x14ac:dyDescent="0.2">
      <c r="B97" s="106"/>
      <c r="D97" s="107" t="s">
        <v>113</v>
      </c>
      <c r="E97" s="108"/>
      <c r="F97" s="108"/>
      <c r="G97" s="108"/>
      <c r="H97" s="108"/>
      <c r="I97" s="108"/>
      <c r="J97" s="109">
        <f>J128</f>
        <v>0</v>
      </c>
      <c r="L97" s="106"/>
    </row>
    <row r="98" spans="2:12" s="9" customFormat="1" ht="19.899999999999999" customHeight="1" x14ac:dyDescent="0.2">
      <c r="B98" s="110"/>
      <c r="D98" s="111" t="s">
        <v>115</v>
      </c>
      <c r="E98" s="112"/>
      <c r="F98" s="112"/>
      <c r="G98" s="112"/>
      <c r="H98" s="112"/>
      <c r="I98" s="112"/>
      <c r="J98" s="113">
        <f>J129</f>
        <v>0</v>
      </c>
      <c r="L98" s="110"/>
    </row>
    <row r="99" spans="2:12" s="9" customFormat="1" ht="19.899999999999999" customHeight="1" x14ac:dyDescent="0.2">
      <c r="B99" s="110"/>
      <c r="D99" s="111" t="s">
        <v>116</v>
      </c>
      <c r="E99" s="112"/>
      <c r="F99" s="112"/>
      <c r="G99" s="112"/>
      <c r="H99" s="112"/>
      <c r="I99" s="112"/>
      <c r="J99" s="113">
        <f>J133</f>
        <v>0</v>
      </c>
      <c r="L99" s="110"/>
    </row>
    <row r="100" spans="2:12" s="8" customFormat="1" ht="24.95" customHeight="1" x14ac:dyDescent="0.2">
      <c r="B100" s="106"/>
      <c r="D100" s="107" t="s">
        <v>118</v>
      </c>
      <c r="E100" s="108"/>
      <c r="F100" s="108"/>
      <c r="G100" s="108"/>
      <c r="H100" s="108"/>
      <c r="I100" s="108"/>
      <c r="J100" s="109">
        <f>J144</f>
        <v>0</v>
      </c>
      <c r="L100" s="106"/>
    </row>
    <row r="101" spans="2:12" s="9" customFormat="1" ht="19.899999999999999" customHeight="1" x14ac:dyDescent="0.2">
      <c r="B101" s="110"/>
      <c r="D101" s="111" t="s">
        <v>119</v>
      </c>
      <c r="E101" s="112"/>
      <c r="F101" s="112"/>
      <c r="G101" s="112"/>
      <c r="H101" s="112"/>
      <c r="I101" s="112"/>
      <c r="J101" s="113">
        <f>J145</f>
        <v>0</v>
      </c>
      <c r="L101" s="110"/>
    </row>
    <row r="102" spans="2:12" s="9" customFormat="1" ht="19.899999999999999" customHeight="1" x14ac:dyDescent="0.2">
      <c r="B102" s="110"/>
      <c r="D102" s="111" t="s">
        <v>120</v>
      </c>
      <c r="E102" s="112"/>
      <c r="F102" s="112"/>
      <c r="G102" s="112"/>
      <c r="H102" s="112"/>
      <c r="I102" s="112"/>
      <c r="J102" s="113">
        <f>J147</f>
        <v>0</v>
      </c>
      <c r="L102" s="110"/>
    </row>
    <row r="103" spans="2:12" s="9" customFormat="1" ht="19.899999999999999" customHeight="1" x14ac:dyDescent="0.2">
      <c r="B103" s="110"/>
      <c r="D103" s="111" t="s">
        <v>121</v>
      </c>
      <c r="E103" s="112"/>
      <c r="F103" s="112"/>
      <c r="G103" s="112"/>
      <c r="H103" s="112"/>
      <c r="I103" s="112"/>
      <c r="J103" s="113">
        <f>J156</f>
        <v>0</v>
      </c>
      <c r="L103" s="110"/>
    </row>
    <row r="104" spans="2:12" s="9" customFormat="1" ht="19.899999999999999" customHeight="1" x14ac:dyDescent="0.2">
      <c r="B104" s="110"/>
      <c r="D104" s="111" t="s">
        <v>122</v>
      </c>
      <c r="E104" s="112"/>
      <c r="F104" s="112"/>
      <c r="G104" s="112"/>
      <c r="H104" s="112"/>
      <c r="I104" s="112"/>
      <c r="J104" s="113">
        <f>J171</f>
        <v>0</v>
      </c>
      <c r="L104" s="110"/>
    </row>
    <row r="105" spans="2:12" s="9" customFormat="1" ht="19.899999999999999" customHeight="1" x14ac:dyDescent="0.2">
      <c r="B105" s="110"/>
      <c r="D105" s="111" t="s">
        <v>127</v>
      </c>
      <c r="E105" s="112"/>
      <c r="F105" s="112"/>
      <c r="G105" s="112"/>
      <c r="H105" s="112"/>
      <c r="I105" s="112"/>
      <c r="J105" s="113">
        <f>J184</f>
        <v>0</v>
      </c>
      <c r="L105" s="110"/>
    </row>
    <row r="106" spans="2:12" s="9" customFormat="1" ht="19.899999999999999" customHeight="1" x14ac:dyDescent="0.2">
      <c r="B106" s="110"/>
      <c r="D106" s="111" t="s">
        <v>128</v>
      </c>
      <c r="E106" s="112"/>
      <c r="F106" s="112"/>
      <c r="G106" s="112"/>
      <c r="H106" s="112"/>
      <c r="I106" s="112"/>
      <c r="J106" s="113">
        <f>J186</f>
        <v>0</v>
      </c>
      <c r="L106" s="110"/>
    </row>
    <row r="107" spans="2:12" s="9" customFormat="1" ht="19.899999999999999" customHeight="1" x14ac:dyDescent="0.2">
      <c r="B107" s="110"/>
      <c r="D107" s="111" t="s">
        <v>130</v>
      </c>
      <c r="E107" s="112"/>
      <c r="F107" s="112"/>
      <c r="G107" s="112"/>
      <c r="H107" s="112"/>
      <c r="I107" s="112"/>
      <c r="J107" s="113">
        <f>J191</f>
        <v>0</v>
      </c>
      <c r="L107" s="110"/>
    </row>
    <row r="108" spans="2:12" s="1" customFormat="1" ht="21.75" customHeight="1" x14ac:dyDescent="0.2">
      <c r="B108" s="28"/>
      <c r="L108" s="28"/>
    </row>
    <row r="109" spans="2:12" s="1" customFormat="1" ht="6.95" customHeight="1" x14ac:dyDescent="0.2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28"/>
    </row>
    <row r="113" spans="2:63" s="1" customFormat="1" ht="6.95" customHeight="1" x14ac:dyDescent="0.2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28"/>
    </row>
    <row r="114" spans="2:63" s="1" customFormat="1" ht="24.95" customHeight="1" x14ac:dyDescent="0.2">
      <c r="B114" s="28"/>
      <c r="C114" s="17" t="s">
        <v>133</v>
      </c>
      <c r="L114" s="28"/>
    </row>
    <row r="115" spans="2:63" s="1" customFormat="1" ht="6.95" customHeight="1" x14ac:dyDescent="0.2">
      <c r="B115" s="28"/>
      <c r="L115" s="28"/>
    </row>
    <row r="116" spans="2:63" s="1" customFormat="1" ht="12" customHeight="1" x14ac:dyDescent="0.2">
      <c r="B116" s="28"/>
      <c r="C116" s="23" t="s">
        <v>14</v>
      </c>
      <c r="L116" s="28"/>
    </row>
    <row r="117" spans="2:63" s="1" customFormat="1" ht="16.5" customHeight="1" x14ac:dyDescent="0.2">
      <c r="B117" s="28"/>
      <c r="E117" s="210" t="str">
        <f>E7</f>
        <v>MHTH - Stavebné úpravy miestností v budove na KVP v Košiciach</v>
      </c>
      <c r="F117" s="211"/>
      <c r="G117" s="211"/>
      <c r="H117" s="211"/>
      <c r="L117" s="28"/>
    </row>
    <row r="118" spans="2:63" s="1" customFormat="1" ht="12" customHeight="1" x14ac:dyDescent="0.2">
      <c r="B118" s="28"/>
      <c r="C118" s="23" t="s">
        <v>106</v>
      </c>
      <c r="L118" s="28"/>
    </row>
    <row r="119" spans="2:63" s="1" customFormat="1" ht="16.5" customHeight="1" x14ac:dyDescent="0.2">
      <c r="B119" s="28"/>
      <c r="E119" s="188" t="str">
        <f>E9</f>
        <v>07 - Predsieň pred kuchynkou na 2.NP</v>
      </c>
      <c r="F119" s="209"/>
      <c r="G119" s="209"/>
      <c r="H119" s="209"/>
      <c r="L119" s="28"/>
    </row>
    <row r="120" spans="2:63" s="1" customFormat="1" ht="6.95" customHeight="1" x14ac:dyDescent="0.2">
      <c r="B120" s="28"/>
      <c r="L120" s="28"/>
    </row>
    <row r="121" spans="2:63" s="1" customFormat="1" ht="12" customHeight="1" x14ac:dyDescent="0.2">
      <c r="B121" s="28"/>
      <c r="C121" s="23" t="s">
        <v>18</v>
      </c>
      <c r="F121" s="21" t="str">
        <f>F12</f>
        <v xml:space="preserve"> </v>
      </c>
      <c r="I121" s="23" t="s">
        <v>20</v>
      </c>
      <c r="J121" s="51" t="str">
        <f>IF(J12="","",J12)</f>
        <v>18. 9. 2025</v>
      </c>
      <c r="L121" s="28"/>
    </row>
    <row r="122" spans="2:63" s="1" customFormat="1" ht="6.95" customHeight="1" x14ac:dyDescent="0.2">
      <c r="B122" s="28"/>
      <c r="L122" s="28"/>
    </row>
    <row r="123" spans="2:63" s="1" customFormat="1" ht="15.2" customHeight="1" x14ac:dyDescent="0.2">
      <c r="B123" s="28"/>
      <c r="C123" s="23" t="s">
        <v>22</v>
      </c>
      <c r="F123" s="21" t="str">
        <f>E15</f>
        <v xml:space="preserve"> </v>
      </c>
      <c r="I123" s="23" t="s">
        <v>27</v>
      </c>
      <c r="J123" s="26" t="str">
        <f>E21</f>
        <v xml:space="preserve"> </v>
      </c>
      <c r="L123" s="28"/>
    </row>
    <row r="124" spans="2:63" s="1" customFormat="1" ht="15.2" customHeight="1" x14ac:dyDescent="0.2">
      <c r="B124" s="28"/>
      <c r="C124" s="23" t="s">
        <v>25</v>
      </c>
      <c r="F124" s="21" t="str">
        <f>IF(E18="","",E18)</f>
        <v>Vyplň údaj</v>
      </c>
      <c r="I124" s="23" t="s">
        <v>28</v>
      </c>
      <c r="J124" s="26" t="str">
        <f>E24</f>
        <v xml:space="preserve"> 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14"/>
      <c r="C126" s="115" t="s">
        <v>134</v>
      </c>
      <c r="D126" s="116" t="s">
        <v>56</v>
      </c>
      <c r="E126" s="116" t="s">
        <v>52</v>
      </c>
      <c r="F126" s="116" t="s">
        <v>53</v>
      </c>
      <c r="G126" s="116" t="s">
        <v>135</v>
      </c>
      <c r="H126" s="116" t="s">
        <v>136</v>
      </c>
      <c r="I126" s="116" t="s">
        <v>137</v>
      </c>
      <c r="J126" s="117" t="s">
        <v>110</v>
      </c>
      <c r="K126" s="118" t="s">
        <v>138</v>
      </c>
      <c r="L126" s="114"/>
      <c r="M126" s="58" t="s">
        <v>1</v>
      </c>
      <c r="N126" s="59" t="s">
        <v>35</v>
      </c>
      <c r="O126" s="59" t="s">
        <v>139</v>
      </c>
      <c r="P126" s="59" t="s">
        <v>140</v>
      </c>
      <c r="Q126" s="59" t="s">
        <v>141</v>
      </c>
      <c r="R126" s="59" t="s">
        <v>142</v>
      </c>
      <c r="S126" s="59" t="s">
        <v>143</v>
      </c>
      <c r="T126" s="60" t="s">
        <v>144</v>
      </c>
    </row>
    <row r="127" spans="2:63" s="1" customFormat="1" ht="22.9" customHeight="1" x14ac:dyDescent="0.25">
      <c r="B127" s="28"/>
      <c r="C127" s="63" t="s">
        <v>111</v>
      </c>
      <c r="J127" s="119">
        <f>BK127</f>
        <v>0</v>
      </c>
      <c r="L127" s="28"/>
      <c r="M127" s="61"/>
      <c r="N127" s="52"/>
      <c r="O127" s="52"/>
      <c r="P127" s="120">
        <f>P128+P144</f>
        <v>0</v>
      </c>
      <c r="Q127" s="52"/>
      <c r="R127" s="120">
        <f>R128+R144</f>
        <v>5.8506866000000005E-2</v>
      </c>
      <c r="S127" s="52"/>
      <c r="T127" s="121">
        <f>T128+T144</f>
        <v>0.247442</v>
      </c>
      <c r="AT127" s="13" t="s">
        <v>70</v>
      </c>
      <c r="AU127" s="13" t="s">
        <v>112</v>
      </c>
      <c r="BK127" s="122">
        <f>BK128+BK144</f>
        <v>0</v>
      </c>
    </row>
    <row r="128" spans="2:63" s="11" customFormat="1" ht="25.9" customHeight="1" x14ac:dyDescent="0.2">
      <c r="B128" s="123"/>
      <c r="D128" s="124" t="s">
        <v>70</v>
      </c>
      <c r="E128" s="125" t="s">
        <v>145</v>
      </c>
      <c r="F128" s="125" t="s">
        <v>146</v>
      </c>
      <c r="I128" s="126"/>
      <c r="J128" s="127">
        <f>BK128</f>
        <v>0</v>
      </c>
      <c r="L128" s="123"/>
      <c r="M128" s="128"/>
      <c r="P128" s="129">
        <f>P129+P133</f>
        <v>0</v>
      </c>
      <c r="R128" s="129">
        <f>R129+R133</f>
        <v>1.2312E-2</v>
      </c>
      <c r="T128" s="130">
        <f>T129+T133</f>
        <v>0.22008</v>
      </c>
      <c r="AR128" s="124" t="s">
        <v>79</v>
      </c>
      <c r="AT128" s="131" t="s">
        <v>70</v>
      </c>
      <c r="AU128" s="131" t="s">
        <v>71</v>
      </c>
      <c r="AY128" s="124" t="s">
        <v>147</v>
      </c>
      <c r="BK128" s="132">
        <f>BK129+BK133</f>
        <v>0</v>
      </c>
    </row>
    <row r="129" spans="2:65" s="11" customFormat="1" ht="22.9" customHeight="1" x14ac:dyDescent="0.2">
      <c r="B129" s="123"/>
      <c r="D129" s="124" t="s">
        <v>70</v>
      </c>
      <c r="E129" s="133" t="s">
        <v>157</v>
      </c>
      <c r="F129" s="133" t="s">
        <v>158</v>
      </c>
      <c r="I129" s="126"/>
      <c r="J129" s="134">
        <f>BK129</f>
        <v>0</v>
      </c>
      <c r="L129" s="123"/>
      <c r="M129" s="128"/>
      <c r="P129" s="129">
        <f>SUM(P130:P132)</f>
        <v>0</v>
      </c>
      <c r="R129" s="129">
        <f>SUM(R130:R132)</f>
        <v>1.1592E-2</v>
      </c>
      <c r="T129" s="130">
        <f>SUM(T130:T132)</f>
        <v>0</v>
      </c>
      <c r="AR129" s="124" t="s">
        <v>79</v>
      </c>
      <c r="AT129" s="131" t="s">
        <v>70</v>
      </c>
      <c r="AU129" s="131" t="s">
        <v>79</v>
      </c>
      <c r="AY129" s="124" t="s">
        <v>147</v>
      </c>
      <c r="BK129" s="132">
        <f>SUM(BK130:BK132)</f>
        <v>0</v>
      </c>
    </row>
    <row r="130" spans="2:65" s="1" customFormat="1" ht="37.9" customHeight="1" x14ac:dyDescent="0.2">
      <c r="B130" s="135"/>
      <c r="C130" s="136" t="s">
        <v>79</v>
      </c>
      <c r="D130" s="136" t="s">
        <v>150</v>
      </c>
      <c r="E130" s="137" t="s">
        <v>165</v>
      </c>
      <c r="F130" s="138" t="s">
        <v>166</v>
      </c>
      <c r="G130" s="139" t="s">
        <v>153</v>
      </c>
      <c r="H130" s="140">
        <v>0.72</v>
      </c>
      <c r="I130" s="141"/>
      <c r="J130" s="142">
        <f>ROUND(I130*H130,2)</f>
        <v>0</v>
      </c>
      <c r="K130" s="143"/>
      <c r="L130" s="28"/>
      <c r="M130" s="144" t="s">
        <v>1</v>
      </c>
      <c r="N130" s="145" t="s">
        <v>37</v>
      </c>
      <c r="P130" s="146">
        <f>O130*H130</f>
        <v>0</v>
      </c>
      <c r="Q130" s="146">
        <v>1.4999999999999999E-4</v>
      </c>
      <c r="R130" s="146">
        <f>Q130*H130</f>
        <v>1.0799999999999998E-4</v>
      </c>
      <c r="S130" s="146">
        <v>0</v>
      </c>
      <c r="T130" s="147">
        <f>S130*H130</f>
        <v>0</v>
      </c>
      <c r="AR130" s="148" t="s">
        <v>154</v>
      </c>
      <c r="AT130" s="148" t="s">
        <v>150</v>
      </c>
      <c r="AU130" s="148" t="s">
        <v>155</v>
      </c>
      <c r="AY130" s="13" t="s">
        <v>147</v>
      </c>
      <c r="BE130" s="149">
        <f>IF(N130="základná",J130,0)</f>
        <v>0</v>
      </c>
      <c r="BF130" s="149">
        <f>IF(N130="znížená",J130,0)</f>
        <v>0</v>
      </c>
      <c r="BG130" s="149">
        <f>IF(N130="zákl. prenesená",J130,0)</f>
        <v>0</v>
      </c>
      <c r="BH130" s="149">
        <f>IF(N130="zníž. prenesená",J130,0)</f>
        <v>0</v>
      </c>
      <c r="BI130" s="149">
        <f>IF(N130="nulová",J130,0)</f>
        <v>0</v>
      </c>
      <c r="BJ130" s="13" t="s">
        <v>155</v>
      </c>
      <c r="BK130" s="149">
        <f>ROUND(I130*H130,2)</f>
        <v>0</v>
      </c>
      <c r="BL130" s="13" t="s">
        <v>154</v>
      </c>
      <c r="BM130" s="148" t="s">
        <v>1210</v>
      </c>
    </row>
    <row r="131" spans="2:65" s="1" customFormat="1" ht="24.2" customHeight="1" x14ac:dyDescent="0.2">
      <c r="B131" s="135"/>
      <c r="C131" s="136" t="s">
        <v>155</v>
      </c>
      <c r="D131" s="136" t="s">
        <v>150</v>
      </c>
      <c r="E131" s="137" t="s">
        <v>169</v>
      </c>
      <c r="F131" s="138" t="s">
        <v>170</v>
      </c>
      <c r="G131" s="139" t="s">
        <v>153</v>
      </c>
      <c r="H131" s="140">
        <v>0.72</v>
      </c>
      <c r="I131" s="141"/>
      <c r="J131" s="142">
        <f>ROUND(I131*H131,2)</f>
        <v>0</v>
      </c>
      <c r="K131" s="143"/>
      <c r="L131" s="28"/>
      <c r="M131" s="144" t="s">
        <v>1</v>
      </c>
      <c r="N131" s="145" t="s">
        <v>37</v>
      </c>
      <c r="P131" s="146">
        <f>O131*H131</f>
        <v>0</v>
      </c>
      <c r="Q131" s="146">
        <v>2.0000000000000001E-4</v>
      </c>
      <c r="R131" s="146">
        <f>Q131*H131</f>
        <v>1.44E-4</v>
      </c>
      <c r="S131" s="146">
        <v>0</v>
      </c>
      <c r="T131" s="147">
        <f>S131*H131</f>
        <v>0</v>
      </c>
      <c r="AR131" s="148" t="s">
        <v>154</v>
      </c>
      <c r="AT131" s="148" t="s">
        <v>150</v>
      </c>
      <c r="AU131" s="148" t="s">
        <v>155</v>
      </c>
      <c r="AY131" s="13" t="s">
        <v>147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155</v>
      </c>
      <c r="BK131" s="149">
        <f>ROUND(I131*H131,2)</f>
        <v>0</v>
      </c>
      <c r="BL131" s="13" t="s">
        <v>154</v>
      </c>
      <c r="BM131" s="148" t="s">
        <v>1211</v>
      </c>
    </row>
    <row r="132" spans="2:65" s="1" customFormat="1" ht="24.2" customHeight="1" x14ac:dyDescent="0.2">
      <c r="B132" s="135"/>
      <c r="C132" s="136" t="s">
        <v>148</v>
      </c>
      <c r="D132" s="136" t="s">
        <v>150</v>
      </c>
      <c r="E132" s="137" t="s">
        <v>176</v>
      </c>
      <c r="F132" s="138" t="s">
        <v>177</v>
      </c>
      <c r="G132" s="139" t="s">
        <v>153</v>
      </c>
      <c r="H132" s="140">
        <v>0.72</v>
      </c>
      <c r="I132" s="141"/>
      <c r="J132" s="142">
        <f>ROUND(I132*H132,2)</f>
        <v>0</v>
      </c>
      <c r="K132" s="143"/>
      <c r="L132" s="28"/>
      <c r="M132" s="144" t="s">
        <v>1</v>
      </c>
      <c r="N132" s="145" t="s">
        <v>37</v>
      </c>
      <c r="P132" s="146">
        <f>O132*H132</f>
        <v>0</v>
      </c>
      <c r="Q132" s="146">
        <v>1.575E-2</v>
      </c>
      <c r="R132" s="146">
        <f>Q132*H132</f>
        <v>1.1339999999999999E-2</v>
      </c>
      <c r="S132" s="146">
        <v>0</v>
      </c>
      <c r="T132" s="147">
        <f>S132*H132</f>
        <v>0</v>
      </c>
      <c r="AR132" s="148" t="s">
        <v>154</v>
      </c>
      <c r="AT132" s="148" t="s">
        <v>150</v>
      </c>
      <c r="AU132" s="148" t="s">
        <v>155</v>
      </c>
      <c r="AY132" s="13" t="s">
        <v>147</v>
      </c>
      <c r="BE132" s="149">
        <f>IF(N132="základná",J132,0)</f>
        <v>0</v>
      </c>
      <c r="BF132" s="149">
        <f>IF(N132="znížená",J132,0)</f>
        <v>0</v>
      </c>
      <c r="BG132" s="149">
        <f>IF(N132="zákl. prenesená",J132,0)</f>
        <v>0</v>
      </c>
      <c r="BH132" s="149">
        <f>IF(N132="zníž. prenesená",J132,0)</f>
        <v>0</v>
      </c>
      <c r="BI132" s="149">
        <f>IF(N132="nulová",J132,0)</f>
        <v>0</v>
      </c>
      <c r="BJ132" s="13" t="s">
        <v>155</v>
      </c>
      <c r="BK132" s="149">
        <f>ROUND(I132*H132,2)</f>
        <v>0</v>
      </c>
      <c r="BL132" s="13" t="s">
        <v>154</v>
      </c>
      <c r="BM132" s="148" t="s">
        <v>1212</v>
      </c>
    </row>
    <row r="133" spans="2:65" s="11" customFormat="1" ht="22.9" customHeight="1" x14ac:dyDescent="0.2">
      <c r="B133" s="123"/>
      <c r="D133" s="124" t="s">
        <v>70</v>
      </c>
      <c r="E133" s="133" t="s">
        <v>183</v>
      </c>
      <c r="F133" s="133" t="s">
        <v>226</v>
      </c>
      <c r="I133" s="126"/>
      <c r="J133" s="134">
        <f>BK133</f>
        <v>0</v>
      </c>
      <c r="L133" s="123"/>
      <c r="M133" s="128"/>
      <c r="P133" s="129">
        <f>SUM(P134:P143)</f>
        <v>0</v>
      </c>
      <c r="R133" s="129">
        <f>SUM(R134:R143)</f>
        <v>7.2000000000000005E-4</v>
      </c>
      <c r="T133" s="130">
        <f>SUM(T134:T143)</f>
        <v>0.22008</v>
      </c>
      <c r="AR133" s="124" t="s">
        <v>79</v>
      </c>
      <c r="AT133" s="131" t="s">
        <v>70</v>
      </c>
      <c r="AU133" s="131" t="s">
        <v>79</v>
      </c>
      <c r="AY133" s="124" t="s">
        <v>147</v>
      </c>
      <c r="BK133" s="132">
        <f>SUM(BK134:BK143)</f>
        <v>0</v>
      </c>
    </row>
    <row r="134" spans="2:65" s="1" customFormat="1" ht="24.2" customHeight="1" x14ac:dyDescent="0.2">
      <c r="B134" s="135"/>
      <c r="C134" s="136" t="s">
        <v>154</v>
      </c>
      <c r="D134" s="136" t="s">
        <v>150</v>
      </c>
      <c r="E134" s="137" t="s">
        <v>277</v>
      </c>
      <c r="F134" s="138" t="s">
        <v>278</v>
      </c>
      <c r="G134" s="139" t="s">
        <v>274</v>
      </c>
      <c r="H134" s="140">
        <v>3</v>
      </c>
      <c r="I134" s="141"/>
      <c r="J134" s="142">
        <f t="shared" ref="J134:J143" si="0">ROUND(I134*H134,2)</f>
        <v>0</v>
      </c>
      <c r="K134" s="143"/>
      <c r="L134" s="28"/>
      <c r="M134" s="144" t="s">
        <v>1</v>
      </c>
      <c r="N134" s="145" t="s">
        <v>37</v>
      </c>
      <c r="P134" s="146">
        <f t="shared" ref="P134:P143" si="1">O134*H134</f>
        <v>0</v>
      </c>
      <c r="Q134" s="146">
        <v>0</v>
      </c>
      <c r="R134" s="146">
        <f t="shared" ref="R134:R143" si="2">Q134*H134</f>
        <v>0</v>
      </c>
      <c r="S134" s="146">
        <v>0.04</v>
      </c>
      <c r="T134" s="147">
        <f t="shared" ref="T134:T143" si="3">S134*H134</f>
        <v>0.12</v>
      </c>
      <c r="AR134" s="148" t="s">
        <v>154</v>
      </c>
      <c r="AT134" s="148" t="s">
        <v>150</v>
      </c>
      <c r="AU134" s="148" t="s">
        <v>155</v>
      </c>
      <c r="AY134" s="13" t="s">
        <v>147</v>
      </c>
      <c r="BE134" s="149">
        <f t="shared" ref="BE134:BE143" si="4">IF(N134="základná",J134,0)</f>
        <v>0</v>
      </c>
      <c r="BF134" s="149">
        <f t="shared" ref="BF134:BF143" si="5">IF(N134="znížená",J134,0)</f>
        <v>0</v>
      </c>
      <c r="BG134" s="149">
        <f t="shared" ref="BG134:BG143" si="6">IF(N134="zákl. prenesená",J134,0)</f>
        <v>0</v>
      </c>
      <c r="BH134" s="149">
        <f t="shared" ref="BH134:BH143" si="7">IF(N134="zníž. prenesená",J134,0)</f>
        <v>0</v>
      </c>
      <c r="BI134" s="149">
        <f t="shared" ref="BI134:BI143" si="8">IF(N134="nulová",J134,0)</f>
        <v>0</v>
      </c>
      <c r="BJ134" s="13" t="s">
        <v>155</v>
      </c>
      <c r="BK134" s="149">
        <f t="shared" ref="BK134:BK143" si="9">ROUND(I134*H134,2)</f>
        <v>0</v>
      </c>
      <c r="BL134" s="13" t="s">
        <v>154</v>
      </c>
      <c r="BM134" s="148" t="s">
        <v>1213</v>
      </c>
    </row>
    <row r="135" spans="2:65" s="1" customFormat="1" ht="37.9" customHeight="1" x14ac:dyDescent="0.2">
      <c r="B135" s="135"/>
      <c r="C135" s="136" t="s">
        <v>168</v>
      </c>
      <c r="D135" s="136" t="s">
        <v>150</v>
      </c>
      <c r="E135" s="137" t="s">
        <v>281</v>
      </c>
      <c r="F135" s="138" t="s">
        <v>282</v>
      </c>
      <c r="G135" s="139" t="s">
        <v>186</v>
      </c>
      <c r="H135" s="140">
        <v>2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37</v>
      </c>
      <c r="P135" s="146">
        <f t="shared" si="1"/>
        <v>0</v>
      </c>
      <c r="Q135" s="146">
        <v>0</v>
      </c>
      <c r="R135" s="146">
        <f t="shared" si="2"/>
        <v>0</v>
      </c>
      <c r="S135" s="146">
        <v>8.9999999999999993E-3</v>
      </c>
      <c r="T135" s="147">
        <f t="shared" si="3"/>
        <v>1.7999999999999999E-2</v>
      </c>
      <c r="AR135" s="148" t="s">
        <v>154</v>
      </c>
      <c r="AT135" s="148" t="s">
        <v>150</v>
      </c>
      <c r="AU135" s="148" t="s">
        <v>155</v>
      </c>
      <c r="AY135" s="13" t="s">
        <v>147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155</v>
      </c>
      <c r="BK135" s="149">
        <f t="shared" si="9"/>
        <v>0</v>
      </c>
      <c r="BL135" s="13" t="s">
        <v>154</v>
      </c>
      <c r="BM135" s="148" t="s">
        <v>1214</v>
      </c>
    </row>
    <row r="136" spans="2:65" s="1" customFormat="1" ht="21.75" customHeight="1" x14ac:dyDescent="0.2">
      <c r="B136" s="135"/>
      <c r="C136" s="136" t="s">
        <v>157</v>
      </c>
      <c r="D136" s="136" t="s">
        <v>150</v>
      </c>
      <c r="E136" s="137" t="s">
        <v>1159</v>
      </c>
      <c r="F136" s="138" t="s">
        <v>1160</v>
      </c>
      <c r="G136" s="139" t="s">
        <v>186</v>
      </c>
      <c r="H136" s="140">
        <v>3.6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37</v>
      </c>
      <c r="P136" s="146">
        <f t="shared" si="1"/>
        <v>0</v>
      </c>
      <c r="Q136" s="146">
        <v>2.0000000000000001E-4</v>
      </c>
      <c r="R136" s="146">
        <f t="shared" si="2"/>
        <v>7.2000000000000005E-4</v>
      </c>
      <c r="S136" s="146">
        <v>0</v>
      </c>
      <c r="T136" s="147">
        <f t="shared" si="3"/>
        <v>0</v>
      </c>
      <c r="AR136" s="148" t="s">
        <v>154</v>
      </c>
      <c r="AT136" s="148" t="s">
        <v>150</v>
      </c>
      <c r="AU136" s="148" t="s">
        <v>155</v>
      </c>
      <c r="AY136" s="13" t="s">
        <v>147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155</v>
      </c>
      <c r="BK136" s="149">
        <f t="shared" si="9"/>
        <v>0</v>
      </c>
      <c r="BL136" s="13" t="s">
        <v>154</v>
      </c>
      <c r="BM136" s="148" t="s">
        <v>1215</v>
      </c>
    </row>
    <row r="137" spans="2:65" s="1" customFormat="1" ht="33" customHeight="1" x14ac:dyDescent="0.2">
      <c r="B137" s="135"/>
      <c r="C137" s="136" t="s">
        <v>175</v>
      </c>
      <c r="D137" s="136" t="s">
        <v>150</v>
      </c>
      <c r="E137" s="137" t="s">
        <v>309</v>
      </c>
      <c r="F137" s="138" t="s">
        <v>310</v>
      </c>
      <c r="G137" s="139" t="s">
        <v>153</v>
      </c>
      <c r="H137" s="140">
        <v>0.72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37</v>
      </c>
      <c r="P137" s="146">
        <f t="shared" si="1"/>
        <v>0</v>
      </c>
      <c r="Q137" s="146">
        <v>0</v>
      </c>
      <c r="R137" s="146">
        <f t="shared" si="2"/>
        <v>0</v>
      </c>
      <c r="S137" s="146">
        <v>4.5999999999999999E-2</v>
      </c>
      <c r="T137" s="147">
        <f t="shared" si="3"/>
        <v>3.3119999999999997E-2</v>
      </c>
      <c r="AR137" s="148" t="s">
        <v>154</v>
      </c>
      <c r="AT137" s="148" t="s">
        <v>150</v>
      </c>
      <c r="AU137" s="148" t="s">
        <v>155</v>
      </c>
      <c r="AY137" s="13" t="s">
        <v>147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155</v>
      </c>
      <c r="BK137" s="149">
        <f t="shared" si="9"/>
        <v>0</v>
      </c>
      <c r="BL137" s="13" t="s">
        <v>154</v>
      </c>
      <c r="BM137" s="148" t="s">
        <v>1216</v>
      </c>
    </row>
    <row r="138" spans="2:65" s="1" customFormat="1" ht="37.9" customHeight="1" x14ac:dyDescent="0.2">
      <c r="B138" s="135"/>
      <c r="C138" s="136" t="s">
        <v>179</v>
      </c>
      <c r="D138" s="136" t="s">
        <v>150</v>
      </c>
      <c r="E138" s="137" t="s">
        <v>313</v>
      </c>
      <c r="F138" s="138" t="s">
        <v>314</v>
      </c>
      <c r="G138" s="139" t="s">
        <v>153</v>
      </c>
      <c r="H138" s="140">
        <v>0.72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37</v>
      </c>
      <c r="P138" s="146">
        <f t="shared" si="1"/>
        <v>0</v>
      </c>
      <c r="Q138" s="146">
        <v>0</v>
      </c>
      <c r="R138" s="146">
        <f t="shared" si="2"/>
        <v>0</v>
      </c>
      <c r="S138" s="146">
        <v>6.8000000000000005E-2</v>
      </c>
      <c r="T138" s="147">
        <f t="shared" si="3"/>
        <v>4.8960000000000004E-2</v>
      </c>
      <c r="AR138" s="148" t="s">
        <v>154</v>
      </c>
      <c r="AT138" s="148" t="s">
        <v>150</v>
      </c>
      <c r="AU138" s="148" t="s">
        <v>155</v>
      </c>
      <c r="AY138" s="13" t="s">
        <v>147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155</v>
      </c>
      <c r="BK138" s="149">
        <f t="shared" si="9"/>
        <v>0</v>
      </c>
      <c r="BL138" s="13" t="s">
        <v>154</v>
      </c>
      <c r="BM138" s="148" t="s">
        <v>1217</v>
      </c>
    </row>
    <row r="139" spans="2:65" s="1" customFormat="1" ht="21.75" customHeight="1" x14ac:dyDescent="0.2">
      <c r="B139" s="135"/>
      <c r="C139" s="136" t="s">
        <v>183</v>
      </c>
      <c r="D139" s="136" t="s">
        <v>150</v>
      </c>
      <c r="E139" s="137" t="s">
        <v>317</v>
      </c>
      <c r="F139" s="138" t="s">
        <v>318</v>
      </c>
      <c r="G139" s="139" t="s">
        <v>319</v>
      </c>
      <c r="H139" s="140">
        <v>0.25</v>
      </c>
      <c r="I139" s="141"/>
      <c r="J139" s="142">
        <f t="shared" si="0"/>
        <v>0</v>
      </c>
      <c r="K139" s="143"/>
      <c r="L139" s="28"/>
      <c r="M139" s="144" t="s">
        <v>1</v>
      </c>
      <c r="N139" s="145" t="s">
        <v>37</v>
      </c>
      <c r="P139" s="146">
        <f t="shared" si="1"/>
        <v>0</v>
      </c>
      <c r="Q139" s="146">
        <v>0</v>
      </c>
      <c r="R139" s="146">
        <f t="shared" si="2"/>
        <v>0</v>
      </c>
      <c r="S139" s="146">
        <v>0</v>
      </c>
      <c r="T139" s="147">
        <f t="shared" si="3"/>
        <v>0</v>
      </c>
      <c r="AR139" s="148" t="s">
        <v>154</v>
      </c>
      <c r="AT139" s="148" t="s">
        <v>150</v>
      </c>
      <c r="AU139" s="148" t="s">
        <v>155</v>
      </c>
      <c r="AY139" s="13" t="s">
        <v>147</v>
      </c>
      <c r="BE139" s="149">
        <f t="shared" si="4"/>
        <v>0</v>
      </c>
      <c r="BF139" s="149">
        <f t="shared" si="5"/>
        <v>0</v>
      </c>
      <c r="BG139" s="149">
        <f t="shared" si="6"/>
        <v>0</v>
      </c>
      <c r="BH139" s="149">
        <f t="shared" si="7"/>
        <v>0</v>
      </c>
      <c r="BI139" s="149">
        <f t="shared" si="8"/>
        <v>0</v>
      </c>
      <c r="BJ139" s="13" t="s">
        <v>155</v>
      </c>
      <c r="BK139" s="149">
        <f t="shared" si="9"/>
        <v>0</v>
      </c>
      <c r="BL139" s="13" t="s">
        <v>154</v>
      </c>
      <c r="BM139" s="148" t="s">
        <v>1218</v>
      </c>
    </row>
    <row r="140" spans="2:65" s="1" customFormat="1" ht="24.2" customHeight="1" x14ac:dyDescent="0.2">
      <c r="B140" s="135"/>
      <c r="C140" s="136" t="s">
        <v>188</v>
      </c>
      <c r="D140" s="136" t="s">
        <v>150</v>
      </c>
      <c r="E140" s="137" t="s">
        <v>1166</v>
      </c>
      <c r="F140" s="138" t="s">
        <v>1167</v>
      </c>
      <c r="G140" s="139" t="s">
        <v>319</v>
      </c>
      <c r="H140" s="140">
        <v>0.25</v>
      </c>
      <c r="I140" s="141"/>
      <c r="J140" s="142">
        <f t="shared" si="0"/>
        <v>0</v>
      </c>
      <c r="K140" s="143"/>
      <c r="L140" s="28"/>
      <c r="M140" s="144" t="s">
        <v>1</v>
      </c>
      <c r="N140" s="145" t="s">
        <v>37</v>
      </c>
      <c r="P140" s="146">
        <f t="shared" si="1"/>
        <v>0</v>
      </c>
      <c r="Q140" s="146">
        <v>0</v>
      </c>
      <c r="R140" s="146">
        <f t="shared" si="2"/>
        <v>0</v>
      </c>
      <c r="S140" s="146">
        <v>0</v>
      </c>
      <c r="T140" s="147">
        <f t="shared" si="3"/>
        <v>0</v>
      </c>
      <c r="AR140" s="148" t="s">
        <v>154</v>
      </c>
      <c r="AT140" s="148" t="s">
        <v>150</v>
      </c>
      <c r="AU140" s="148" t="s">
        <v>155</v>
      </c>
      <c r="AY140" s="13" t="s">
        <v>147</v>
      </c>
      <c r="BE140" s="149">
        <f t="shared" si="4"/>
        <v>0</v>
      </c>
      <c r="BF140" s="149">
        <f t="shared" si="5"/>
        <v>0</v>
      </c>
      <c r="BG140" s="149">
        <f t="shared" si="6"/>
        <v>0</v>
      </c>
      <c r="BH140" s="149">
        <f t="shared" si="7"/>
        <v>0</v>
      </c>
      <c r="BI140" s="149">
        <f t="shared" si="8"/>
        <v>0</v>
      </c>
      <c r="BJ140" s="13" t="s">
        <v>155</v>
      </c>
      <c r="BK140" s="149">
        <f t="shared" si="9"/>
        <v>0</v>
      </c>
      <c r="BL140" s="13" t="s">
        <v>154</v>
      </c>
      <c r="BM140" s="148" t="s">
        <v>1219</v>
      </c>
    </row>
    <row r="141" spans="2:65" s="1" customFormat="1" ht="24.2" customHeight="1" x14ac:dyDescent="0.2">
      <c r="B141" s="135"/>
      <c r="C141" s="136" t="s">
        <v>192</v>
      </c>
      <c r="D141" s="136" t="s">
        <v>150</v>
      </c>
      <c r="E141" s="137" t="s">
        <v>322</v>
      </c>
      <c r="F141" s="138" t="s">
        <v>323</v>
      </c>
      <c r="G141" s="139" t="s">
        <v>319</v>
      </c>
      <c r="H141" s="140">
        <v>0.25</v>
      </c>
      <c r="I141" s="141"/>
      <c r="J141" s="142">
        <f t="shared" si="0"/>
        <v>0</v>
      </c>
      <c r="K141" s="143"/>
      <c r="L141" s="28"/>
      <c r="M141" s="144" t="s">
        <v>1</v>
      </c>
      <c r="N141" s="145" t="s">
        <v>37</v>
      </c>
      <c r="P141" s="146">
        <f t="shared" si="1"/>
        <v>0</v>
      </c>
      <c r="Q141" s="146">
        <v>0</v>
      </c>
      <c r="R141" s="146">
        <f t="shared" si="2"/>
        <v>0</v>
      </c>
      <c r="S141" s="146">
        <v>0</v>
      </c>
      <c r="T141" s="147">
        <f t="shared" si="3"/>
        <v>0</v>
      </c>
      <c r="AR141" s="148" t="s">
        <v>154</v>
      </c>
      <c r="AT141" s="148" t="s">
        <v>150</v>
      </c>
      <c r="AU141" s="148" t="s">
        <v>155</v>
      </c>
      <c r="AY141" s="13" t="s">
        <v>147</v>
      </c>
      <c r="BE141" s="149">
        <f t="shared" si="4"/>
        <v>0</v>
      </c>
      <c r="BF141" s="149">
        <f t="shared" si="5"/>
        <v>0</v>
      </c>
      <c r="BG141" s="149">
        <f t="shared" si="6"/>
        <v>0</v>
      </c>
      <c r="BH141" s="149">
        <f t="shared" si="7"/>
        <v>0</v>
      </c>
      <c r="BI141" s="149">
        <f t="shared" si="8"/>
        <v>0</v>
      </c>
      <c r="BJ141" s="13" t="s">
        <v>155</v>
      </c>
      <c r="BK141" s="149">
        <f t="shared" si="9"/>
        <v>0</v>
      </c>
      <c r="BL141" s="13" t="s">
        <v>154</v>
      </c>
      <c r="BM141" s="148" t="s">
        <v>1220</v>
      </c>
    </row>
    <row r="142" spans="2:65" s="1" customFormat="1" ht="24.2" customHeight="1" x14ac:dyDescent="0.2">
      <c r="B142" s="135"/>
      <c r="C142" s="136" t="s">
        <v>196</v>
      </c>
      <c r="D142" s="136" t="s">
        <v>150</v>
      </c>
      <c r="E142" s="137" t="s">
        <v>326</v>
      </c>
      <c r="F142" s="138" t="s">
        <v>327</v>
      </c>
      <c r="G142" s="139" t="s">
        <v>319</v>
      </c>
      <c r="H142" s="140">
        <v>0.5</v>
      </c>
      <c r="I142" s="141"/>
      <c r="J142" s="142">
        <f t="shared" si="0"/>
        <v>0</v>
      </c>
      <c r="K142" s="143"/>
      <c r="L142" s="28"/>
      <c r="M142" s="144" t="s">
        <v>1</v>
      </c>
      <c r="N142" s="145" t="s">
        <v>37</v>
      </c>
      <c r="P142" s="146">
        <f t="shared" si="1"/>
        <v>0</v>
      </c>
      <c r="Q142" s="146">
        <v>0</v>
      </c>
      <c r="R142" s="146">
        <f t="shared" si="2"/>
        <v>0</v>
      </c>
      <c r="S142" s="146">
        <v>0</v>
      </c>
      <c r="T142" s="147">
        <f t="shared" si="3"/>
        <v>0</v>
      </c>
      <c r="AR142" s="148" t="s">
        <v>154</v>
      </c>
      <c r="AT142" s="148" t="s">
        <v>150</v>
      </c>
      <c r="AU142" s="148" t="s">
        <v>155</v>
      </c>
      <c r="AY142" s="13" t="s">
        <v>147</v>
      </c>
      <c r="BE142" s="149">
        <f t="shared" si="4"/>
        <v>0</v>
      </c>
      <c r="BF142" s="149">
        <f t="shared" si="5"/>
        <v>0</v>
      </c>
      <c r="BG142" s="149">
        <f t="shared" si="6"/>
        <v>0</v>
      </c>
      <c r="BH142" s="149">
        <f t="shared" si="7"/>
        <v>0</v>
      </c>
      <c r="BI142" s="149">
        <f t="shared" si="8"/>
        <v>0</v>
      </c>
      <c r="BJ142" s="13" t="s">
        <v>155</v>
      </c>
      <c r="BK142" s="149">
        <f t="shared" si="9"/>
        <v>0</v>
      </c>
      <c r="BL142" s="13" t="s">
        <v>154</v>
      </c>
      <c r="BM142" s="148" t="s">
        <v>1221</v>
      </c>
    </row>
    <row r="143" spans="2:65" s="1" customFormat="1" ht="24.2" customHeight="1" x14ac:dyDescent="0.2">
      <c r="B143" s="135"/>
      <c r="C143" s="136" t="s">
        <v>201</v>
      </c>
      <c r="D143" s="136" t="s">
        <v>150</v>
      </c>
      <c r="E143" s="137" t="s">
        <v>330</v>
      </c>
      <c r="F143" s="138" t="s">
        <v>331</v>
      </c>
      <c r="G143" s="139" t="s">
        <v>319</v>
      </c>
      <c r="H143" s="140">
        <v>0.25</v>
      </c>
      <c r="I143" s="141"/>
      <c r="J143" s="142">
        <f t="shared" si="0"/>
        <v>0</v>
      </c>
      <c r="K143" s="143"/>
      <c r="L143" s="28"/>
      <c r="M143" s="144" t="s">
        <v>1</v>
      </c>
      <c r="N143" s="145" t="s">
        <v>37</v>
      </c>
      <c r="P143" s="146">
        <f t="shared" si="1"/>
        <v>0</v>
      </c>
      <c r="Q143" s="146">
        <v>0</v>
      </c>
      <c r="R143" s="146">
        <f t="shared" si="2"/>
        <v>0</v>
      </c>
      <c r="S143" s="146">
        <v>0</v>
      </c>
      <c r="T143" s="147">
        <f t="shared" si="3"/>
        <v>0</v>
      </c>
      <c r="AR143" s="148" t="s">
        <v>154</v>
      </c>
      <c r="AT143" s="148" t="s">
        <v>150</v>
      </c>
      <c r="AU143" s="148" t="s">
        <v>155</v>
      </c>
      <c r="AY143" s="13" t="s">
        <v>147</v>
      </c>
      <c r="BE143" s="149">
        <f t="shared" si="4"/>
        <v>0</v>
      </c>
      <c r="BF143" s="149">
        <f t="shared" si="5"/>
        <v>0</v>
      </c>
      <c r="BG143" s="149">
        <f t="shared" si="6"/>
        <v>0</v>
      </c>
      <c r="BH143" s="149">
        <f t="shared" si="7"/>
        <v>0</v>
      </c>
      <c r="BI143" s="149">
        <f t="shared" si="8"/>
        <v>0</v>
      </c>
      <c r="BJ143" s="13" t="s">
        <v>155</v>
      </c>
      <c r="BK143" s="149">
        <f t="shared" si="9"/>
        <v>0</v>
      </c>
      <c r="BL143" s="13" t="s">
        <v>154</v>
      </c>
      <c r="BM143" s="148" t="s">
        <v>1222</v>
      </c>
    </row>
    <row r="144" spans="2:65" s="11" customFormat="1" ht="25.9" customHeight="1" x14ac:dyDescent="0.2">
      <c r="B144" s="123"/>
      <c r="D144" s="124" t="s">
        <v>70</v>
      </c>
      <c r="E144" s="125" t="s">
        <v>347</v>
      </c>
      <c r="F144" s="125" t="s">
        <v>348</v>
      </c>
      <c r="I144" s="126"/>
      <c r="J144" s="127">
        <f>BK144</f>
        <v>0</v>
      </c>
      <c r="L144" s="123"/>
      <c r="M144" s="128"/>
      <c r="P144" s="129">
        <f>P145+P147+P156+P171+P184+P186+P191</f>
        <v>0</v>
      </c>
      <c r="R144" s="129">
        <f>R145+R147+R156+R171+R184+R186+R191</f>
        <v>4.6194866000000001E-2</v>
      </c>
      <c r="T144" s="130">
        <f>T145+T147+T156+T171+T184+T186+T191</f>
        <v>2.7362000000000004E-2</v>
      </c>
      <c r="AR144" s="124" t="s">
        <v>155</v>
      </c>
      <c r="AT144" s="131" t="s">
        <v>70</v>
      </c>
      <c r="AU144" s="131" t="s">
        <v>71</v>
      </c>
      <c r="AY144" s="124" t="s">
        <v>147</v>
      </c>
      <c r="BK144" s="132">
        <f>BK145+BK147+BK156+BK171+BK184+BK186+BK191</f>
        <v>0</v>
      </c>
    </row>
    <row r="145" spans="2:65" s="11" customFormat="1" ht="22.9" customHeight="1" x14ac:dyDescent="0.2">
      <c r="B145" s="123"/>
      <c r="D145" s="124" t="s">
        <v>70</v>
      </c>
      <c r="E145" s="133" t="s">
        <v>349</v>
      </c>
      <c r="F145" s="133" t="s">
        <v>350</v>
      </c>
      <c r="I145" s="126"/>
      <c r="J145" s="134">
        <f>BK145</f>
        <v>0</v>
      </c>
      <c r="L145" s="123"/>
      <c r="M145" s="128"/>
      <c r="P145" s="129">
        <f>P146</f>
        <v>0</v>
      </c>
      <c r="R145" s="129">
        <f>R146</f>
        <v>1.2455999999999999E-3</v>
      </c>
      <c r="T145" s="130">
        <f>T146</f>
        <v>0</v>
      </c>
      <c r="AR145" s="124" t="s">
        <v>155</v>
      </c>
      <c r="AT145" s="131" t="s">
        <v>70</v>
      </c>
      <c r="AU145" s="131" t="s">
        <v>79</v>
      </c>
      <c r="AY145" s="124" t="s">
        <v>147</v>
      </c>
      <c r="BK145" s="132">
        <f>BK146</f>
        <v>0</v>
      </c>
    </row>
    <row r="146" spans="2:65" s="1" customFormat="1" ht="24.2" customHeight="1" x14ac:dyDescent="0.2">
      <c r="B146" s="135"/>
      <c r="C146" s="136" t="s">
        <v>205</v>
      </c>
      <c r="D146" s="136" t="s">
        <v>150</v>
      </c>
      <c r="E146" s="137" t="s">
        <v>356</v>
      </c>
      <c r="F146" s="138" t="s">
        <v>357</v>
      </c>
      <c r="G146" s="139" t="s">
        <v>153</v>
      </c>
      <c r="H146" s="140">
        <v>0.72</v>
      </c>
      <c r="I146" s="141"/>
      <c r="J146" s="142">
        <f>ROUND(I146*H146,2)</f>
        <v>0</v>
      </c>
      <c r="K146" s="143"/>
      <c r="L146" s="28"/>
      <c r="M146" s="144" t="s">
        <v>1</v>
      </c>
      <c r="N146" s="145" t="s">
        <v>37</v>
      </c>
      <c r="P146" s="146">
        <f>O146*H146</f>
        <v>0</v>
      </c>
      <c r="Q146" s="146">
        <v>1.73E-3</v>
      </c>
      <c r="R146" s="146">
        <f>Q146*H146</f>
        <v>1.2455999999999999E-3</v>
      </c>
      <c r="S146" s="146">
        <v>0</v>
      </c>
      <c r="T146" s="147">
        <f>S146*H146</f>
        <v>0</v>
      </c>
      <c r="AR146" s="148" t="s">
        <v>213</v>
      </c>
      <c r="AT146" s="148" t="s">
        <v>150</v>
      </c>
      <c r="AU146" s="148" t="s">
        <v>155</v>
      </c>
      <c r="AY146" s="13" t="s">
        <v>147</v>
      </c>
      <c r="BE146" s="149">
        <f>IF(N146="základná",J146,0)</f>
        <v>0</v>
      </c>
      <c r="BF146" s="149">
        <f>IF(N146="znížená",J146,0)</f>
        <v>0</v>
      </c>
      <c r="BG146" s="149">
        <f>IF(N146="zákl. prenesená",J146,0)</f>
        <v>0</v>
      </c>
      <c r="BH146" s="149">
        <f>IF(N146="zníž. prenesená",J146,0)</f>
        <v>0</v>
      </c>
      <c r="BI146" s="149">
        <f>IF(N146="nulová",J146,0)</f>
        <v>0</v>
      </c>
      <c r="BJ146" s="13" t="s">
        <v>155</v>
      </c>
      <c r="BK146" s="149">
        <f>ROUND(I146*H146,2)</f>
        <v>0</v>
      </c>
      <c r="BL146" s="13" t="s">
        <v>213</v>
      </c>
      <c r="BM146" s="148" t="s">
        <v>1223</v>
      </c>
    </row>
    <row r="147" spans="2:65" s="11" customFormat="1" ht="22.9" customHeight="1" x14ac:dyDescent="0.2">
      <c r="B147" s="123"/>
      <c r="D147" s="124" t="s">
        <v>70</v>
      </c>
      <c r="E147" s="133" t="s">
        <v>359</v>
      </c>
      <c r="F147" s="133" t="s">
        <v>360</v>
      </c>
      <c r="I147" s="126"/>
      <c r="J147" s="134">
        <f>BK147</f>
        <v>0</v>
      </c>
      <c r="L147" s="123"/>
      <c r="M147" s="128"/>
      <c r="P147" s="129">
        <f>SUM(P148:P155)</f>
        <v>0</v>
      </c>
      <c r="R147" s="129">
        <f>SUM(R148:R155)</f>
        <v>6.535506E-3</v>
      </c>
      <c r="T147" s="130">
        <f>SUM(T148:T155)</f>
        <v>2.32E-3</v>
      </c>
      <c r="AR147" s="124" t="s">
        <v>155</v>
      </c>
      <c r="AT147" s="131" t="s">
        <v>70</v>
      </c>
      <c r="AU147" s="131" t="s">
        <v>79</v>
      </c>
      <c r="AY147" s="124" t="s">
        <v>147</v>
      </c>
      <c r="BK147" s="132">
        <f>SUM(BK148:BK155)</f>
        <v>0</v>
      </c>
    </row>
    <row r="148" spans="2:65" s="1" customFormat="1" ht="24.2" customHeight="1" x14ac:dyDescent="0.2">
      <c r="B148" s="135"/>
      <c r="C148" s="136" t="s">
        <v>209</v>
      </c>
      <c r="D148" s="136" t="s">
        <v>150</v>
      </c>
      <c r="E148" s="137" t="s">
        <v>362</v>
      </c>
      <c r="F148" s="138" t="s">
        <v>363</v>
      </c>
      <c r="G148" s="139" t="s">
        <v>274</v>
      </c>
      <c r="H148" s="140">
        <v>1</v>
      </c>
      <c r="I148" s="141"/>
      <c r="J148" s="142">
        <f t="shared" ref="J148:J155" si="10">ROUND(I148*H148,2)</f>
        <v>0</v>
      </c>
      <c r="K148" s="143"/>
      <c r="L148" s="28"/>
      <c r="M148" s="144" t="s">
        <v>1</v>
      </c>
      <c r="N148" s="145" t="s">
        <v>37</v>
      </c>
      <c r="P148" s="146">
        <f t="shared" ref="P148:P155" si="11">O148*H148</f>
        <v>0</v>
      </c>
      <c r="Q148" s="146">
        <v>1.3799999999999999E-3</v>
      </c>
      <c r="R148" s="146">
        <f t="shared" ref="R148:R155" si="12">Q148*H148</f>
        <v>1.3799999999999999E-3</v>
      </c>
      <c r="S148" s="146">
        <v>4.2000000000000002E-4</v>
      </c>
      <c r="T148" s="147">
        <f t="shared" ref="T148:T155" si="13">S148*H148</f>
        <v>4.2000000000000002E-4</v>
      </c>
      <c r="AR148" s="148" t="s">
        <v>213</v>
      </c>
      <c r="AT148" s="148" t="s">
        <v>150</v>
      </c>
      <c r="AU148" s="148" t="s">
        <v>155</v>
      </c>
      <c r="AY148" s="13" t="s">
        <v>147</v>
      </c>
      <c r="BE148" s="149">
        <f t="shared" ref="BE148:BE155" si="14">IF(N148="základná",J148,0)</f>
        <v>0</v>
      </c>
      <c r="BF148" s="149">
        <f t="shared" ref="BF148:BF155" si="15">IF(N148="znížená",J148,0)</f>
        <v>0</v>
      </c>
      <c r="BG148" s="149">
        <f t="shared" ref="BG148:BG155" si="16">IF(N148="zákl. prenesená",J148,0)</f>
        <v>0</v>
      </c>
      <c r="BH148" s="149">
        <f t="shared" ref="BH148:BH155" si="17">IF(N148="zníž. prenesená",J148,0)</f>
        <v>0</v>
      </c>
      <c r="BI148" s="149">
        <f t="shared" ref="BI148:BI155" si="18">IF(N148="nulová",J148,0)</f>
        <v>0</v>
      </c>
      <c r="BJ148" s="13" t="s">
        <v>155</v>
      </c>
      <c r="BK148" s="149">
        <f t="shared" ref="BK148:BK155" si="19">ROUND(I148*H148,2)</f>
        <v>0</v>
      </c>
      <c r="BL148" s="13" t="s">
        <v>213</v>
      </c>
      <c r="BM148" s="148" t="s">
        <v>1224</v>
      </c>
    </row>
    <row r="149" spans="2:65" s="1" customFormat="1" ht="24.2" customHeight="1" x14ac:dyDescent="0.2">
      <c r="B149" s="135"/>
      <c r="C149" s="136" t="s">
        <v>213</v>
      </c>
      <c r="D149" s="136" t="s">
        <v>150</v>
      </c>
      <c r="E149" s="137" t="s">
        <v>366</v>
      </c>
      <c r="F149" s="138" t="s">
        <v>367</v>
      </c>
      <c r="G149" s="139" t="s">
        <v>274</v>
      </c>
      <c r="H149" s="140">
        <v>1</v>
      </c>
      <c r="I149" s="141"/>
      <c r="J149" s="142">
        <f t="shared" si="10"/>
        <v>0</v>
      </c>
      <c r="K149" s="143"/>
      <c r="L149" s="28"/>
      <c r="M149" s="144" t="s">
        <v>1</v>
      </c>
      <c r="N149" s="145" t="s">
        <v>37</v>
      </c>
      <c r="P149" s="146">
        <f t="shared" si="11"/>
        <v>0</v>
      </c>
      <c r="Q149" s="146">
        <v>4.7160600000000002E-3</v>
      </c>
      <c r="R149" s="146">
        <f t="shared" si="12"/>
        <v>4.7160600000000002E-3</v>
      </c>
      <c r="S149" s="146">
        <v>0</v>
      </c>
      <c r="T149" s="147">
        <f t="shared" si="13"/>
        <v>0</v>
      </c>
      <c r="AR149" s="148" t="s">
        <v>213</v>
      </c>
      <c r="AT149" s="148" t="s">
        <v>150</v>
      </c>
      <c r="AU149" s="148" t="s">
        <v>155</v>
      </c>
      <c r="AY149" s="13" t="s">
        <v>147</v>
      </c>
      <c r="BE149" s="149">
        <f t="shared" si="14"/>
        <v>0</v>
      </c>
      <c r="BF149" s="149">
        <f t="shared" si="15"/>
        <v>0</v>
      </c>
      <c r="BG149" s="149">
        <f t="shared" si="16"/>
        <v>0</v>
      </c>
      <c r="BH149" s="149">
        <f t="shared" si="17"/>
        <v>0</v>
      </c>
      <c r="BI149" s="149">
        <f t="shared" si="18"/>
        <v>0</v>
      </c>
      <c r="BJ149" s="13" t="s">
        <v>155</v>
      </c>
      <c r="BK149" s="149">
        <f t="shared" si="19"/>
        <v>0</v>
      </c>
      <c r="BL149" s="13" t="s">
        <v>213</v>
      </c>
      <c r="BM149" s="148" t="s">
        <v>1225</v>
      </c>
    </row>
    <row r="150" spans="2:65" s="1" customFormat="1" ht="21.75" customHeight="1" x14ac:dyDescent="0.2">
      <c r="B150" s="135"/>
      <c r="C150" s="136" t="s">
        <v>218</v>
      </c>
      <c r="D150" s="136" t="s">
        <v>150</v>
      </c>
      <c r="E150" s="137" t="s">
        <v>378</v>
      </c>
      <c r="F150" s="138" t="s">
        <v>379</v>
      </c>
      <c r="G150" s="139" t="s">
        <v>186</v>
      </c>
      <c r="H150" s="140">
        <v>0.7</v>
      </c>
      <c r="I150" s="141"/>
      <c r="J150" s="142">
        <f t="shared" si="10"/>
        <v>0</v>
      </c>
      <c r="K150" s="143"/>
      <c r="L150" s="28"/>
      <c r="M150" s="144" t="s">
        <v>1</v>
      </c>
      <c r="N150" s="145" t="s">
        <v>37</v>
      </c>
      <c r="P150" s="146">
        <f t="shared" si="11"/>
        <v>0</v>
      </c>
      <c r="Q150" s="146">
        <v>6.2777999999999998E-4</v>
      </c>
      <c r="R150" s="146">
        <f t="shared" si="12"/>
        <v>4.3944599999999997E-4</v>
      </c>
      <c r="S150" s="146">
        <v>0</v>
      </c>
      <c r="T150" s="147">
        <f t="shared" si="13"/>
        <v>0</v>
      </c>
      <c r="AR150" s="148" t="s">
        <v>213</v>
      </c>
      <c r="AT150" s="148" t="s">
        <v>150</v>
      </c>
      <c r="AU150" s="148" t="s">
        <v>155</v>
      </c>
      <c r="AY150" s="13" t="s">
        <v>147</v>
      </c>
      <c r="BE150" s="149">
        <f t="shared" si="14"/>
        <v>0</v>
      </c>
      <c r="BF150" s="149">
        <f t="shared" si="15"/>
        <v>0</v>
      </c>
      <c r="BG150" s="149">
        <f t="shared" si="16"/>
        <v>0</v>
      </c>
      <c r="BH150" s="149">
        <f t="shared" si="17"/>
        <v>0</v>
      </c>
      <c r="BI150" s="149">
        <f t="shared" si="18"/>
        <v>0</v>
      </c>
      <c r="BJ150" s="13" t="s">
        <v>155</v>
      </c>
      <c r="BK150" s="149">
        <f t="shared" si="19"/>
        <v>0</v>
      </c>
      <c r="BL150" s="13" t="s">
        <v>213</v>
      </c>
      <c r="BM150" s="148" t="s">
        <v>1226</v>
      </c>
    </row>
    <row r="151" spans="2:65" s="1" customFormat="1" ht="24.2" customHeight="1" x14ac:dyDescent="0.2">
      <c r="B151" s="135"/>
      <c r="C151" s="136" t="s">
        <v>222</v>
      </c>
      <c r="D151" s="136" t="s">
        <v>150</v>
      </c>
      <c r="E151" s="137" t="s">
        <v>910</v>
      </c>
      <c r="F151" s="138" t="s">
        <v>911</v>
      </c>
      <c r="G151" s="139" t="s">
        <v>186</v>
      </c>
      <c r="H151" s="140">
        <v>0.5</v>
      </c>
      <c r="I151" s="141"/>
      <c r="J151" s="142">
        <f t="shared" si="10"/>
        <v>0</v>
      </c>
      <c r="K151" s="143"/>
      <c r="L151" s="28"/>
      <c r="M151" s="144" t="s">
        <v>1</v>
      </c>
      <c r="N151" s="145" t="s">
        <v>37</v>
      </c>
      <c r="P151" s="146">
        <f t="shared" si="11"/>
        <v>0</v>
      </c>
      <c r="Q151" s="146">
        <v>0</v>
      </c>
      <c r="R151" s="146">
        <f t="shared" si="12"/>
        <v>0</v>
      </c>
      <c r="S151" s="146">
        <v>3.8E-3</v>
      </c>
      <c r="T151" s="147">
        <f t="shared" si="13"/>
        <v>1.9E-3</v>
      </c>
      <c r="AR151" s="148" t="s">
        <v>213</v>
      </c>
      <c r="AT151" s="148" t="s">
        <v>150</v>
      </c>
      <c r="AU151" s="148" t="s">
        <v>155</v>
      </c>
      <c r="AY151" s="13" t="s">
        <v>147</v>
      </c>
      <c r="BE151" s="149">
        <f t="shared" si="14"/>
        <v>0</v>
      </c>
      <c r="BF151" s="149">
        <f t="shared" si="15"/>
        <v>0</v>
      </c>
      <c r="BG151" s="149">
        <f t="shared" si="16"/>
        <v>0</v>
      </c>
      <c r="BH151" s="149">
        <f t="shared" si="17"/>
        <v>0</v>
      </c>
      <c r="BI151" s="149">
        <f t="shared" si="18"/>
        <v>0</v>
      </c>
      <c r="BJ151" s="13" t="s">
        <v>155</v>
      </c>
      <c r="BK151" s="149">
        <f t="shared" si="19"/>
        <v>0</v>
      </c>
      <c r="BL151" s="13" t="s">
        <v>213</v>
      </c>
      <c r="BM151" s="148" t="s">
        <v>1227</v>
      </c>
    </row>
    <row r="152" spans="2:65" s="1" customFormat="1" ht="24.2" customHeight="1" x14ac:dyDescent="0.2">
      <c r="B152" s="135"/>
      <c r="C152" s="136" t="s">
        <v>227</v>
      </c>
      <c r="D152" s="136" t="s">
        <v>150</v>
      </c>
      <c r="E152" s="137" t="s">
        <v>913</v>
      </c>
      <c r="F152" s="138" t="s">
        <v>914</v>
      </c>
      <c r="G152" s="139" t="s">
        <v>274</v>
      </c>
      <c r="H152" s="140">
        <v>1</v>
      </c>
      <c r="I152" s="141"/>
      <c r="J152" s="142">
        <f t="shared" si="10"/>
        <v>0</v>
      </c>
      <c r="K152" s="143"/>
      <c r="L152" s="28"/>
      <c r="M152" s="144" t="s">
        <v>1</v>
      </c>
      <c r="N152" s="145" t="s">
        <v>37</v>
      </c>
      <c r="P152" s="146">
        <f t="shared" si="11"/>
        <v>0</v>
      </c>
      <c r="Q152" s="146">
        <v>0</v>
      </c>
      <c r="R152" s="146">
        <f t="shared" si="12"/>
        <v>0</v>
      </c>
      <c r="S152" s="146">
        <v>0</v>
      </c>
      <c r="T152" s="147">
        <f t="shared" si="13"/>
        <v>0</v>
      </c>
      <c r="AR152" s="148" t="s">
        <v>213</v>
      </c>
      <c r="AT152" s="148" t="s">
        <v>150</v>
      </c>
      <c r="AU152" s="148" t="s">
        <v>155</v>
      </c>
      <c r="AY152" s="13" t="s">
        <v>147</v>
      </c>
      <c r="BE152" s="149">
        <f t="shared" si="14"/>
        <v>0</v>
      </c>
      <c r="BF152" s="149">
        <f t="shared" si="15"/>
        <v>0</v>
      </c>
      <c r="BG152" s="149">
        <f t="shared" si="16"/>
        <v>0</v>
      </c>
      <c r="BH152" s="149">
        <f t="shared" si="17"/>
        <v>0</v>
      </c>
      <c r="BI152" s="149">
        <f t="shared" si="18"/>
        <v>0</v>
      </c>
      <c r="BJ152" s="13" t="s">
        <v>155</v>
      </c>
      <c r="BK152" s="149">
        <f t="shared" si="19"/>
        <v>0</v>
      </c>
      <c r="BL152" s="13" t="s">
        <v>213</v>
      </c>
      <c r="BM152" s="148" t="s">
        <v>1228</v>
      </c>
    </row>
    <row r="153" spans="2:65" s="1" customFormat="1" ht="33" customHeight="1" x14ac:dyDescent="0.2">
      <c r="B153" s="135"/>
      <c r="C153" s="136" t="s">
        <v>232</v>
      </c>
      <c r="D153" s="136" t="s">
        <v>150</v>
      </c>
      <c r="E153" s="137" t="s">
        <v>406</v>
      </c>
      <c r="F153" s="138" t="s">
        <v>407</v>
      </c>
      <c r="G153" s="139" t="s">
        <v>319</v>
      </c>
      <c r="H153" s="140">
        <v>2E-3</v>
      </c>
      <c r="I153" s="141"/>
      <c r="J153" s="142">
        <f t="shared" si="10"/>
        <v>0</v>
      </c>
      <c r="K153" s="143"/>
      <c r="L153" s="28"/>
      <c r="M153" s="144" t="s">
        <v>1</v>
      </c>
      <c r="N153" s="145" t="s">
        <v>37</v>
      </c>
      <c r="P153" s="146">
        <f t="shared" si="11"/>
        <v>0</v>
      </c>
      <c r="Q153" s="146">
        <v>0</v>
      </c>
      <c r="R153" s="146">
        <f t="shared" si="12"/>
        <v>0</v>
      </c>
      <c r="S153" s="146">
        <v>0</v>
      </c>
      <c r="T153" s="147">
        <f t="shared" si="13"/>
        <v>0</v>
      </c>
      <c r="AR153" s="148" t="s">
        <v>213</v>
      </c>
      <c r="AT153" s="148" t="s">
        <v>150</v>
      </c>
      <c r="AU153" s="148" t="s">
        <v>155</v>
      </c>
      <c r="AY153" s="13" t="s">
        <v>147</v>
      </c>
      <c r="BE153" s="149">
        <f t="shared" si="14"/>
        <v>0</v>
      </c>
      <c r="BF153" s="149">
        <f t="shared" si="15"/>
        <v>0</v>
      </c>
      <c r="BG153" s="149">
        <f t="shared" si="16"/>
        <v>0</v>
      </c>
      <c r="BH153" s="149">
        <f t="shared" si="17"/>
        <v>0</v>
      </c>
      <c r="BI153" s="149">
        <f t="shared" si="18"/>
        <v>0</v>
      </c>
      <c r="BJ153" s="13" t="s">
        <v>155</v>
      </c>
      <c r="BK153" s="149">
        <f t="shared" si="19"/>
        <v>0</v>
      </c>
      <c r="BL153" s="13" t="s">
        <v>213</v>
      </c>
      <c r="BM153" s="148" t="s">
        <v>1229</v>
      </c>
    </row>
    <row r="154" spans="2:65" s="1" customFormat="1" ht="24.2" customHeight="1" x14ac:dyDescent="0.2">
      <c r="B154" s="135"/>
      <c r="C154" s="136" t="s">
        <v>236</v>
      </c>
      <c r="D154" s="136" t="s">
        <v>150</v>
      </c>
      <c r="E154" s="137" t="s">
        <v>410</v>
      </c>
      <c r="F154" s="138" t="s">
        <v>411</v>
      </c>
      <c r="G154" s="139" t="s">
        <v>274</v>
      </c>
      <c r="H154" s="140">
        <v>1</v>
      </c>
      <c r="I154" s="141"/>
      <c r="J154" s="142">
        <f t="shared" si="10"/>
        <v>0</v>
      </c>
      <c r="K154" s="143"/>
      <c r="L154" s="28"/>
      <c r="M154" s="144" t="s">
        <v>1</v>
      </c>
      <c r="N154" s="145" t="s">
        <v>37</v>
      </c>
      <c r="P154" s="146">
        <f t="shared" si="11"/>
        <v>0</v>
      </c>
      <c r="Q154" s="146">
        <v>0</v>
      </c>
      <c r="R154" s="146">
        <f t="shared" si="12"/>
        <v>0</v>
      </c>
      <c r="S154" s="146">
        <v>0</v>
      </c>
      <c r="T154" s="147">
        <f t="shared" si="13"/>
        <v>0</v>
      </c>
      <c r="AR154" s="148" t="s">
        <v>213</v>
      </c>
      <c r="AT154" s="148" t="s">
        <v>150</v>
      </c>
      <c r="AU154" s="148" t="s">
        <v>155</v>
      </c>
      <c r="AY154" s="13" t="s">
        <v>147</v>
      </c>
      <c r="BE154" s="149">
        <f t="shared" si="14"/>
        <v>0</v>
      </c>
      <c r="BF154" s="149">
        <f t="shared" si="15"/>
        <v>0</v>
      </c>
      <c r="BG154" s="149">
        <f t="shared" si="16"/>
        <v>0</v>
      </c>
      <c r="BH154" s="149">
        <f t="shared" si="17"/>
        <v>0</v>
      </c>
      <c r="BI154" s="149">
        <f t="shared" si="18"/>
        <v>0</v>
      </c>
      <c r="BJ154" s="13" t="s">
        <v>155</v>
      </c>
      <c r="BK154" s="149">
        <f t="shared" si="19"/>
        <v>0</v>
      </c>
      <c r="BL154" s="13" t="s">
        <v>213</v>
      </c>
      <c r="BM154" s="148" t="s">
        <v>1230</v>
      </c>
    </row>
    <row r="155" spans="2:65" s="1" customFormat="1" ht="24.2" customHeight="1" x14ac:dyDescent="0.2">
      <c r="B155" s="135"/>
      <c r="C155" s="136" t="s">
        <v>240</v>
      </c>
      <c r="D155" s="136" t="s">
        <v>150</v>
      </c>
      <c r="E155" s="137" t="s">
        <v>418</v>
      </c>
      <c r="F155" s="138" t="s">
        <v>419</v>
      </c>
      <c r="G155" s="139" t="s">
        <v>420</v>
      </c>
      <c r="H155" s="161"/>
      <c r="I155" s="141"/>
      <c r="J155" s="142">
        <f t="shared" si="10"/>
        <v>0</v>
      </c>
      <c r="K155" s="143"/>
      <c r="L155" s="28"/>
      <c r="M155" s="144" t="s">
        <v>1</v>
      </c>
      <c r="N155" s="145" t="s">
        <v>37</v>
      </c>
      <c r="P155" s="146">
        <f t="shared" si="11"/>
        <v>0</v>
      </c>
      <c r="Q155" s="146">
        <v>0</v>
      </c>
      <c r="R155" s="146">
        <f t="shared" si="12"/>
        <v>0</v>
      </c>
      <c r="S155" s="146">
        <v>0</v>
      </c>
      <c r="T155" s="147">
        <f t="shared" si="13"/>
        <v>0</v>
      </c>
      <c r="AR155" s="148" t="s">
        <v>213</v>
      </c>
      <c r="AT155" s="148" t="s">
        <v>150</v>
      </c>
      <c r="AU155" s="148" t="s">
        <v>155</v>
      </c>
      <c r="AY155" s="13" t="s">
        <v>147</v>
      </c>
      <c r="BE155" s="149">
        <f t="shared" si="14"/>
        <v>0</v>
      </c>
      <c r="BF155" s="149">
        <f t="shared" si="15"/>
        <v>0</v>
      </c>
      <c r="BG155" s="149">
        <f t="shared" si="16"/>
        <v>0</v>
      </c>
      <c r="BH155" s="149">
        <f t="shared" si="17"/>
        <v>0</v>
      </c>
      <c r="BI155" s="149">
        <f t="shared" si="18"/>
        <v>0</v>
      </c>
      <c r="BJ155" s="13" t="s">
        <v>155</v>
      </c>
      <c r="BK155" s="149">
        <f t="shared" si="19"/>
        <v>0</v>
      </c>
      <c r="BL155" s="13" t="s">
        <v>213</v>
      </c>
      <c r="BM155" s="148" t="s">
        <v>1231</v>
      </c>
    </row>
    <row r="156" spans="2:65" s="11" customFormat="1" ht="22.9" customHeight="1" x14ac:dyDescent="0.2">
      <c r="B156" s="123"/>
      <c r="D156" s="124" t="s">
        <v>70</v>
      </c>
      <c r="E156" s="133" t="s">
        <v>422</v>
      </c>
      <c r="F156" s="133" t="s">
        <v>423</v>
      </c>
      <c r="I156" s="126"/>
      <c r="J156" s="134">
        <f>BK156</f>
        <v>0</v>
      </c>
      <c r="L156" s="123"/>
      <c r="M156" s="128"/>
      <c r="P156" s="129">
        <f>SUM(P157:P170)</f>
        <v>0</v>
      </c>
      <c r="R156" s="129">
        <f>SUM(R157:R170)</f>
        <v>4.267E-3</v>
      </c>
      <c r="T156" s="130">
        <f>SUM(T157:T170)</f>
        <v>2.9819999999999998E-3</v>
      </c>
      <c r="AR156" s="124" t="s">
        <v>155</v>
      </c>
      <c r="AT156" s="131" t="s">
        <v>70</v>
      </c>
      <c r="AU156" s="131" t="s">
        <v>79</v>
      </c>
      <c r="AY156" s="124" t="s">
        <v>147</v>
      </c>
      <c r="BK156" s="132">
        <f>SUM(BK157:BK170)</f>
        <v>0</v>
      </c>
    </row>
    <row r="157" spans="2:65" s="1" customFormat="1" ht="24.2" customHeight="1" x14ac:dyDescent="0.2">
      <c r="B157" s="135"/>
      <c r="C157" s="136" t="s">
        <v>7</v>
      </c>
      <c r="D157" s="136" t="s">
        <v>150</v>
      </c>
      <c r="E157" s="137" t="s">
        <v>425</v>
      </c>
      <c r="F157" s="138" t="s">
        <v>426</v>
      </c>
      <c r="G157" s="139" t="s">
        <v>186</v>
      </c>
      <c r="H157" s="140">
        <v>1.4</v>
      </c>
      <c r="I157" s="141"/>
      <c r="J157" s="142">
        <f t="shared" ref="J157:J170" si="20">ROUND(I157*H157,2)</f>
        <v>0</v>
      </c>
      <c r="K157" s="143"/>
      <c r="L157" s="28"/>
      <c r="M157" s="144" t="s">
        <v>1</v>
      </c>
      <c r="N157" s="145" t="s">
        <v>37</v>
      </c>
      <c r="P157" s="146">
        <f t="shared" ref="P157:P170" si="21">O157*H157</f>
        <v>0</v>
      </c>
      <c r="Q157" s="146">
        <v>0</v>
      </c>
      <c r="R157" s="146">
        <f t="shared" ref="R157:R170" si="22">Q157*H157</f>
        <v>0</v>
      </c>
      <c r="S157" s="146">
        <v>2.1299999999999999E-3</v>
      </c>
      <c r="T157" s="147">
        <f t="shared" ref="T157:T170" si="23">S157*H157</f>
        <v>2.9819999999999998E-3</v>
      </c>
      <c r="AR157" s="148" t="s">
        <v>213</v>
      </c>
      <c r="AT157" s="148" t="s">
        <v>150</v>
      </c>
      <c r="AU157" s="148" t="s">
        <v>155</v>
      </c>
      <c r="AY157" s="13" t="s">
        <v>147</v>
      </c>
      <c r="BE157" s="149">
        <f t="shared" ref="BE157:BE170" si="24">IF(N157="základná",J157,0)</f>
        <v>0</v>
      </c>
      <c r="BF157" s="149">
        <f t="shared" ref="BF157:BF170" si="25">IF(N157="znížená",J157,0)</f>
        <v>0</v>
      </c>
      <c r="BG157" s="149">
        <f t="shared" ref="BG157:BG170" si="26">IF(N157="zákl. prenesená",J157,0)</f>
        <v>0</v>
      </c>
      <c r="BH157" s="149">
        <f t="shared" ref="BH157:BH170" si="27">IF(N157="zníž. prenesená",J157,0)</f>
        <v>0</v>
      </c>
      <c r="BI157" s="149">
        <f t="shared" ref="BI157:BI170" si="28">IF(N157="nulová",J157,0)</f>
        <v>0</v>
      </c>
      <c r="BJ157" s="13" t="s">
        <v>155</v>
      </c>
      <c r="BK157" s="149">
        <f t="shared" ref="BK157:BK170" si="29">ROUND(I157*H157,2)</f>
        <v>0</v>
      </c>
      <c r="BL157" s="13" t="s">
        <v>213</v>
      </c>
      <c r="BM157" s="148" t="s">
        <v>1232</v>
      </c>
    </row>
    <row r="158" spans="2:65" s="1" customFormat="1" ht="24.2" customHeight="1" x14ac:dyDescent="0.2">
      <c r="B158" s="135"/>
      <c r="C158" s="136" t="s">
        <v>247</v>
      </c>
      <c r="D158" s="136" t="s">
        <v>150</v>
      </c>
      <c r="E158" s="137" t="s">
        <v>429</v>
      </c>
      <c r="F158" s="138" t="s">
        <v>430</v>
      </c>
      <c r="G158" s="139" t="s">
        <v>274</v>
      </c>
      <c r="H158" s="140">
        <v>2</v>
      </c>
      <c r="I158" s="141"/>
      <c r="J158" s="142">
        <f t="shared" si="20"/>
        <v>0</v>
      </c>
      <c r="K158" s="143"/>
      <c r="L158" s="28"/>
      <c r="M158" s="144" t="s">
        <v>1</v>
      </c>
      <c r="N158" s="145" t="s">
        <v>37</v>
      </c>
      <c r="P158" s="146">
        <f t="shared" si="21"/>
        <v>0</v>
      </c>
      <c r="Q158" s="146">
        <v>0</v>
      </c>
      <c r="R158" s="146">
        <f t="shared" si="22"/>
        <v>0</v>
      </c>
      <c r="S158" s="146">
        <v>0</v>
      </c>
      <c r="T158" s="147">
        <f t="shared" si="23"/>
        <v>0</v>
      </c>
      <c r="AR158" s="148" t="s">
        <v>213</v>
      </c>
      <c r="AT158" s="148" t="s">
        <v>150</v>
      </c>
      <c r="AU158" s="148" t="s">
        <v>155</v>
      </c>
      <c r="AY158" s="13" t="s">
        <v>147</v>
      </c>
      <c r="BE158" s="149">
        <f t="shared" si="24"/>
        <v>0</v>
      </c>
      <c r="BF158" s="149">
        <f t="shared" si="25"/>
        <v>0</v>
      </c>
      <c r="BG158" s="149">
        <f t="shared" si="26"/>
        <v>0</v>
      </c>
      <c r="BH158" s="149">
        <f t="shared" si="27"/>
        <v>0</v>
      </c>
      <c r="BI158" s="149">
        <f t="shared" si="28"/>
        <v>0</v>
      </c>
      <c r="BJ158" s="13" t="s">
        <v>155</v>
      </c>
      <c r="BK158" s="149">
        <f t="shared" si="29"/>
        <v>0</v>
      </c>
      <c r="BL158" s="13" t="s">
        <v>213</v>
      </c>
      <c r="BM158" s="148" t="s">
        <v>1233</v>
      </c>
    </row>
    <row r="159" spans="2:65" s="1" customFormat="1" ht="24.2" customHeight="1" x14ac:dyDescent="0.2">
      <c r="B159" s="135"/>
      <c r="C159" s="136" t="s">
        <v>251</v>
      </c>
      <c r="D159" s="136" t="s">
        <v>150</v>
      </c>
      <c r="E159" s="137" t="s">
        <v>433</v>
      </c>
      <c r="F159" s="138" t="s">
        <v>434</v>
      </c>
      <c r="G159" s="139" t="s">
        <v>274</v>
      </c>
      <c r="H159" s="140">
        <v>2</v>
      </c>
      <c r="I159" s="141"/>
      <c r="J159" s="142">
        <f t="shared" si="20"/>
        <v>0</v>
      </c>
      <c r="K159" s="143"/>
      <c r="L159" s="28"/>
      <c r="M159" s="144" t="s">
        <v>1</v>
      </c>
      <c r="N159" s="145" t="s">
        <v>37</v>
      </c>
      <c r="P159" s="146">
        <f t="shared" si="21"/>
        <v>0</v>
      </c>
      <c r="Q159" s="146">
        <v>6.7400000000000001E-4</v>
      </c>
      <c r="R159" s="146">
        <f t="shared" si="22"/>
        <v>1.348E-3</v>
      </c>
      <c r="S159" s="146">
        <v>0</v>
      </c>
      <c r="T159" s="147">
        <f t="shared" si="23"/>
        <v>0</v>
      </c>
      <c r="AR159" s="148" t="s">
        <v>213</v>
      </c>
      <c r="AT159" s="148" t="s">
        <v>150</v>
      </c>
      <c r="AU159" s="148" t="s">
        <v>155</v>
      </c>
      <c r="AY159" s="13" t="s">
        <v>147</v>
      </c>
      <c r="BE159" s="149">
        <f t="shared" si="24"/>
        <v>0</v>
      </c>
      <c r="BF159" s="149">
        <f t="shared" si="25"/>
        <v>0</v>
      </c>
      <c r="BG159" s="149">
        <f t="shared" si="26"/>
        <v>0</v>
      </c>
      <c r="BH159" s="149">
        <f t="shared" si="27"/>
        <v>0</v>
      </c>
      <c r="BI159" s="149">
        <f t="shared" si="28"/>
        <v>0</v>
      </c>
      <c r="BJ159" s="13" t="s">
        <v>155</v>
      </c>
      <c r="BK159" s="149">
        <f t="shared" si="29"/>
        <v>0</v>
      </c>
      <c r="BL159" s="13" t="s">
        <v>213</v>
      </c>
      <c r="BM159" s="148" t="s">
        <v>1234</v>
      </c>
    </row>
    <row r="160" spans="2:65" s="1" customFormat="1" ht="24.2" customHeight="1" x14ac:dyDescent="0.2">
      <c r="B160" s="135"/>
      <c r="C160" s="136" t="s">
        <v>255</v>
      </c>
      <c r="D160" s="136" t="s">
        <v>150</v>
      </c>
      <c r="E160" s="137" t="s">
        <v>437</v>
      </c>
      <c r="F160" s="138" t="s">
        <v>438</v>
      </c>
      <c r="G160" s="139" t="s">
        <v>186</v>
      </c>
      <c r="H160" s="140">
        <v>2</v>
      </c>
      <c r="I160" s="141"/>
      <c r="J160" s="142">
        <f t="shared" si="20"/>
        <v>0</v>
      </c>
      <c r="K160" s="143"/>
      <c r="L160" s="28"/>
      <c r="M160" s="144" t="s">
        <v>1</v>
      </c>
      <c r="N160" s="145" t="s">
        <v>37</v>
      </c>
      <c r="P160" s="146">
        <f t="shared" si="21"/>
        <v>0</v>
      </c>
      <c r="Q160" s="146">
        <v>6.0000000000000002E-5</v>
      </c>
      <c r="R160" s="146">
        <f t="shared" si="22"/>
        <v>1.2E-4</v>
      </c>
      <c r="S160" s="146">
        <v>0</v>
      </c>
      <c r="T160" s="147">
        <f t="shared" si="23"/>
        <v>0</v>
      </c>
      <c r="AR160" s="148" t="s">
        <v>213</v>
      </c>
      <c r="AT160" s="148" t="s">
        <v>150</v>
      </c>
      <c r="AU160" s="148" t="s">
        <v>155</v>
      </c>
      <c r="AY160" s="13" t="s">
        <v>147</v>
      </c>
      <c r="BE160" s="149">
        <f t="shared" si="24"/>
        <v>0</v>
      </c>
      <c r="BF160" s="149">
        <f t="shared" si="25"/>
        <v>0</v>
      </c>
      <c r="BG160" s="149">
        <f t="shared" si="26"/>
        <v>0</v>
      </c>
      <c r="BH160" s="149">
        <f t="shared" si="27"/>
        <v>0</v>
      </c>
      <c r="BI160" s="149">
        <f t="shared" si="28"/>
        <v>0</v>
      </c>
      <c r="BJ160" s="13" t="s">
        <v>155</v>
      </c>
      <c r="BK160" s="149">
        <f t="shared" si="29"/>
        <v>0</v>
      </c>
      <c r="BL160" s="13" t="s">
        <v>213</v>
      </c>
      <c r="BM160" s="148" t="s">
        <v>1235</v>
      </c>
    </row>
    <row r="161" spans="2:65" s="1" customFormat="1" ht="16.5" customHeight="1" x14ac:dyDescent="0.2">
      <c r="B161" s="135"/>
      <c r="C161" s="150" t="s">
        <v>259</v>
      </c>
      <c r="D161" s="150" t="s">
        <v>197</v>
      </c>
      <c r="E161" s="151" t="s">
        <v>441</v>
      </c>
      <c r="F161" s="152" t="s">
        <v>442</v>
      </c>
      <c r="G161" s="153" t="s">
        <v>186</v>
      </c>
      <c r="H161" s="154">
        <v>2</v>
      </c>
      <c r="I161" s="155"/>
      <c r="J161" s="156">
        <f t="shared" si="20"/>
        <v>0</v>
      </c>
      <c r="K161" s="157"/>
      <c r="L161" s="158"/>
      <c r="M161" s="159" t="s">
        <v>1</v>
      </c>
      <c r="N161" s="160" t="s">
        <v>37</v>
      </c>
      <c r="P161" s="146">
        <f t="shared" si="21"/>
        <v>0</v>
      </c>
      <c r="Q161" s="146">
        <v>2.9999999999999997E-4</v>
      </c>
      <c r="R161" s="146">
        <f t="shared" si="22"/>
        <v>5.9999999999999995E-4</v>
      </c>
      <c r="S161" s="146">
        <v>0</v>
      </c>
      <c r="T161" s="147">
        <f t="shared" si="23"/>
        <v>0</v>
      </c>
      <c r="AR161" s="148" t="s">
        <v>280</v>
      </c>
      <c r="AT161" s="148" t="s">
        <v>197</v>
      </c>
      <c r="AU161" s="148" t="s">
        <v>155</v>
      </c>
      <c r="AY161" s="13" t="s">
        <v>147</v>
      </c>
      <c r="BE161" s="149">
        <f t="shared" si="24"/>
        <v>0</v>
      </c>
      <c r="BF161" s="149">
        <f t="shared" si="25"/>
        <v>0</v>
      </c>
      <c r="BG161" s="149">
        <f t="shared" si="26"/>
        <v>0</v>
      </c>
      <c r="BH161" s="149">
        <f t="shared" si="27"/>
        <v>0</v>
      </c>
      <c r="BI161" s="149">
        <f t="shared" si="28"/>
        <v>0</v>
      </c>
      <c r="BJ161" s="13" t="s">
        <v>155</v>
      </c>
      <c r="BK161" s="149">
        <f t="shared" si="29"/>
        <v>0</v>
      </c>
      <c r="BL161" s="13" t="s">
        <v>213</v>
      </c>
      <c r="BM161" s="148" t="s">
        <v>1236</v>
      </c>
    </row>
    <row r="162" spans="2:65" s="1" customFormat="1" ht="24.2" customHeight="1" x14ac:dyDescent="0.2">
      <c r="B162" s="135"/>
      <c r="C162" s="136" t="s">
        <v>263</v>
      </c>
      <c r="D162" s="136" t="s">
        <v>150</v>
      </c>
      <c r="E162" s="137" t="s">
        <v>445</v>
      </c>
      <c r="F162" s="138" t="s">
        <v>446</v>
      </c>
      <c r="G162" s="139" t="s">
        <v>274</v>
      </c>
      <c r="H162" s="140">
        <v>2</v>
      </c>
      <c r="I162" s="141"/>
      <c r="J162" s="142">
        <f t="shared" si="20"/>
        <v>0</v>
      </c>
      <c r="K162" s="143"/>
      <c r="L162" s="28"/>
      <c r="M162" s="144" t="s">
        <v>1</v>
      </c>
      <c r="N162" s="145" t="s">
        <v>37</v>
      </c>
      <c r="P162" s="146">
        <f t="shared" si="21"/>
        <v>0</v>
      </c>
      <c r="Q162" s="146">
        <v>0</v>
      </c>
      <c r="R162" s="146">
        <f t="shared" si="22"/>
        <v>0</v>
      </c>
      <c r="S162" s="146">
        <v>0</v>
      </c>
      <c r="T162" s="147">
        <f t="shared" si="23"/>
        <v>0</v>
      </c>
      <c r="AR162" s="148" t="s">
        <v>213</v>
      </c>
      <c r="AT162" s="148" t="s">
        <v>150</v>
      </c>
      <c r="AU162" s="148" t="s">
        <v>155</v>
      </c>
      <c r="AY162" s="13" t="s">
        <v>147</v>
      </c>
      <c r="BE162" s="149">
        <f t="shared" si="24"/>
        <v>0</v>
      </c>
      <c r="BF162" s="149">
        <f t="shared" si="25"/>
        <v>0</v>
      </c>
      <c r="BG162" s="149">
        <f t="shared" si="26"/>
        <v>0</v>
      </c>
      <c r="BH162" s="149">
        <f t="shared" si="27"/>
        <v>0</v>
      </c>
      <c r="BI162" s="149">
        <f t="shared" si="28"/>
        <v>0</v>
      </c>
      <c r="BJ162" s="13" t="s">
        <v>155</v>
      </c>
      <c r="BK162" s="149">
        <f t="shared" si="29"/>
        <v>0</v>
      </c>
      <c r="BL162" s="13" t="s">
        <v>213</v>
      </c>
      <c r="BM162" s="148" t="s">
        <v>1237</v>
      </c>
    </row>
    <row r="163" spans="2:65" s="1" customFormat="1" ht="21.75" customHeight="1" x14ac:dyDescent="0.2">
      <c r="B163" s="135"/>
      <c r="C163" s="150" t="s">
        <v>267</v>
      </c>
      <c r="D163" s="150" t="s">
        <v>197</v>
      </c>
      <c r="E163" s="151" t="s">
        <v>449</v>
      </c>
      <c r="F163" s="152" t="s">
        <v>450</v>
      </c>
      <c r="G163" s="153" t="s">
        <v>274</v>
      </c>
      <c r="H163" s="154">
        <v>2</v>
      </c>
      <c r="I163" s="155"/>
      <c r="J163" s="156">
        <f t="shared" si="20"/>
        <v>0</v>
      </c>
      <c r="K163" s="157"/>
      <c r="L163" s="158"/>
      <c r="M163" s="159" t="s">
        <v>1</v>
      </c>
      <c r="N163" s="160" t="s">
        <v>37</v>
      </c>
      <c r="P163" s="146">
        <f t="shared" si="21"/>
        <v>0</v>
      </c>
      <c r="Q163" s="146">
        <v>2.7E-4</v>
      </c>
      <c r="R163" s="146">
        <f t="shared" si="22"/>
        <v>5.4000000000000001E-4</v>
      </c>
      <c r="S163" s="146">
        <v>0</v>
      </c>
      <c r="T163" s="147">
        <f t="shared" si="23"/>
        <v>0</v>
      </c>
      <c r="AR163" s="148" t="s">
        <v>280</v>
      </c>
      <c r="AT163" s="148" t="s">
        <v>197</v>
      </c>
      <c r="AU163" s="148" t="s">
        <v>155</v>
      </c>
      <c r="AY163" s="13" t="s">
        <v>147</v>
      </c>
      <c r="BE163" s="149">
        <f t="shared" si="24"/>
        <v>0</v>
      </c>
      <c r="BF163" s="149">
        <f t="shared" si="25"/>
        <v>0</v>
      </c>
      <c r="BG163" s="149">
        <f t="shared" si="26"/>
        <v>0</v>
      </c>
      <c r="BH163" s="149">
        <f t="shared" si="27"/>
        <v>0</v>
      </c>
      <c r="BI163" s="149">
        <f t="shared" si="28"/>
        <v>0</v>
      </c>
      <c r="BJ163" s="13" t="s">
        <v>155</v>
      </c>
      <c r="BK163" s="149">
        <f t="shared" si="29"/>
        <v>0</v>
      </c>
      <c r="BL163" s="13" t="s">
        <v>213</v>
      </c>
      <c r="BM163" s="148" t="s">
        <v>1238</v>
      </c>
    </row>
    <row r="164" spans="2:65" s="1" customFormat="1" ht="24.2" customHeight="1" x14ac:dyDescent="0.2">
      <c r="B164" s="135"/>
      <c r="C164" s="136" t="s">
        <v>271</v>
      </c>
      <c r="D164" s="136" t="s">
        <v>150</v>
      </c>
      <c r="E164" s="137" t="s">
        <v>926</v>
      </c>
      <c r="F164" s="138" t="s">
        <v>927</v>
      </c>
      <c r="G164" s="139" t="s">
        <v>274</v>
      </c>
      <c r="H164" s="140">
        <v>2</v>
      </c>
      <c r="I164" s="141"/>
      <c r="J164" s="142">
        <f t="shared" si="20"/>
        <v>0</v>
      </c>
      <c r="K164" s="143"/>
      <c r="L164" s="28"/>
      <c r="M164" s="144" t="s">
        <v>1</v>
      </c>
      <c r="N164" s="145" t="s">
        <v>37</v>
      </c>
      <c r="P164" s="146">
        <f t="shared" si="21"/>
        <v>0</v>
      </c>
      <c r="Q164" s="146">
        <v>0</v>
      </c>
      <c r="R164" s="146">
        <f t="shared" si="22"/>
        <v>0</v>
      </c>
      <c r="S164" s="146">
        <v>0</v>
      </c>
      <c r="T164" s="147">
        <f t="shared" si="23"/>
        <v>0</v>
      </c>
      <c r="AR164" s="148" t="s">
        <v>213</v>
      </c>
      <c r="AT164" s="148" t="s">
        <v>150</v>
      </c>
      <c r="AU164" s="148" t="s">
        <v>155</v>
      </c>
      <c r="AY164" s="13" t="s">
        <v>147</v>
      </c>
      <c r="BE164" s="149">
        <f t="shared" si="24"/>
        <v>0</v>
      </c>
      <c r="BF164" s="149">
        <f t="shared" si="25"/>
        <v>0</v>
      </c>
      <c r="BG164" s="149">
        <f t="shared" si="26"/>
        <v>0</v>
      </c>
      <c r="BH164" s="149">
        <f t="shared" si="27"/>
        <v>0</v>
      </c>
      <c r="BI164" s="149">
        <f t="shared" si="28"/>
        <v>0</v>
      </c>
      <c r="BJ164" s="13" t="s">
        <v>155</v>
      </c>
      <c r="BK164" s="149">
        <f t="shared" si="29"/>
        <v>0</v>
      </c>
      <c r="BL164" s="13" t="s">
        <v>213</v>
      </c>
      <c r="BM164" s="148" t="s">
        <v>1239</v>
      </c>
    </row>
    <row r="165" spans="2:65" s="1" customFormat="1" ht="24.2" customHeight="1" x14ac:dyDescent="0.2">
      <c r="B165" s="135"/>
      <c r="C165" s="150" t="s">
        <v>276</v>
      </c>
      <c r="D165" s="150" t="s">
        <v>197</v>
      </c>
      <c r="E165" s="151" t="s">
        <v>929</v>
      </c>
      <c r="F165" s="152" t="s">
        <v>930</v>
      </c>
      <c r="G165" s="153" t="s">
        <v>274</v>
      </c>
      <c r="H165" s="154">
        <v>2</v>
      </c>
      <c r="I165" s="155"/>
      <c r="J165" s="156">
        <f t="shared" si="20"/>
        <v>0</v>
      </c>
      <c r="K165" s="157"/>
      <c r="L165" s="158"/>
      <c r="M165" s="159" t="s">
        <v>1</v>
      </c>
      <c r="N165" s="160" t="s">
        <v>37</v>
      </c>
      <c r="P165" s="146">
        <f t="shared" si="21"/>
        <v>0</v>
      </c>
      <c r="Q165" s="146">
        <v>2.4000000000000001E-4</v>
      </c>
      <c r="R165" s="146">
        <f t="shared" si="22"/>
        <v>4.8000000000000001E-4</v>
      </c>
      <c r="S165" s="146">
        <v>0</v>
      </c>
      <c r="T165" s="147">
        <f t="shared" si="23"/>
        <v>0</v>
      </c>
      <c r="AR165" s="148" t="s">
        <v>280</v>
      </c>
      <c r="AT165" s="148" t="s">
        <v>197</v>
      </c>
      <c r="AU165" s="148" t="s">
        <v>155</v>
      </c>
      <c r="AY165" s="13" t="s">
        <v>147</v>
      </c>
      <c r="BE165" s="149">
        <f t="shared" si="24"/>
        <v>0</v>
      </c>
      <c r="BF165" s="149">
        <f t="shared" si="25"/>
        <v>0</v>
      </c>
      <c r="BG165" s="149">
        <f t="shared" si="26"/>
        <v>0</v>
      </c>
      <c r="BH165" s="149">
        <f t="shared" si="27"/>
        <v>0</v>
      </c>
      <c r="BI165" s="149">
        <f t="shared" si="28"/>
        <v>0</v>
      </c>
      <c r="BJ165" s="13" t="s">
        <v>155</v>
      </c>
      <c r="BK165" s="149">
        <f t="shared" si="29"/>
        <v>0</v>
      </c>
      <c r="BL165" s="13" t="s">
        <v>213</v>
      </c>
      <c r="BM165" s="148" t="s">
        <v>1240</v>
      </c>
    </row>
    <row r="166" spans="2:65" s="1" customFormat="1" ht="16.5" customHeight="1" x14ac:dyDescent="0.2">
      <c r="B166" s="135"/>
      <c r="C166" s="136" t="s">
        <v>280</v>
      </c>
      <c r="D166" s="136" t="s">
        <v>150</v>
      </c>
      <c r="E166" s="137" t="s">
        <v>453</v>
      </c>
      <c r="F166" s="138" t="s">
        <v>454</v>
      </c>
      <c r="G166" s="139" t="s">
        <v>274</v>
      </c>
      <c r="H166" s="140">
        <v>2</v>
      </c>
      <c r="I166" s="141"/>
      <c r="J166" s="142">
        <f t="shared" si="20"/>
        <v>0</v>
      </c>
      <c r="K166" s="143"/>
      <c r="L166" s="28"/>
      <c r="M166" s="144" t="s">
        <v>1</v>
      </c>
      <c r="N166" s="145" t="s">
        <v>37</v>
      </c>
      <c r="P166" s="146">
        <f t="shared" si="21"/>
        <v>0</v>
      </c>
      <c r="Q166" s="146">
        <v>0</v>
      </c>
      <c r="R166" s="146">
        <f t="shared" si="22"/>
        <v>0</v>
      </c>
      <c r="S166" s="146">
        <v>0</v>
      </c>
      <c r="T166" s="147">
        <f t="shared" si="23"/>
        <v>0</v>
      </c>
      <c r="AR166" s="148" t="s">
        <v>213</v>
      </c>
      <c r="AT166" s="148" t="s">
        <v>150</v>
      </c>
      <c r="AU166" s="148" t="s">
        <v>155</v>
      </c>
      <c r="AY166" s="13" t="s">
        <v>147</v>
      </c>
      <c r="BE166" s="149">
        <f t="shared" si="24"/>
        <v>0</v>
      </c>
      <c r="BF166" s="149">
        <f t="shared" si="25"/>
        <v>0</v>
      </c>
      <c r="BG166" s="149">
        <f t="shared" si="26"/>
        <v>0</v>
      </c>
      <c r="BH166" s="149">
        <f t="shared" si="27"/>
        <v>0</v>
      </c>
      <c r="BI166" s="149">
        <f t="shared" si="28"/>
        <v>0</v>
      </c>
      <c r="BJ166" s="13" t="s">
        <v>155</v>
      </c>
      <c r="BK166" s="149">
        <f t="shared" si="29"/>
        <v>0</v>
      </c>
      <c r="BL166" s="13" t="s">
        <v>213</v>
      </c>
      <c r="BM166" s="148" t="s">
        <v>1241</v>
      </c>
    </row>
    <row r="167" spans="2:65" s="1" customFormat="1" ht="16.5" customHeight="1" x14ac:dyDescent="0.2">
      <c r="B167" s="135"/>
      <c r="C167" s="136" t="s">
        <v>284</v>
      </c>
      <c r="D167" s="136" t="s">
        <v>150</v>
      </c>
      <c r="E167" s="137" t="s">
        <v>933</v>
      </c>
      <c r="F167" s="138" t="s">
        <v>934</v>
      </c>
      <c r="G167" s="139" t="s">
        <v>274</v>
      </c>
      <c r="H167" s="140">
        <v>2</v>
      </c>
      <c r="I167" s="141"/>
      <c r="J167" s="142">
        <f t="shared" si="20"/>
        <v>0</v>
      </c>
      <c r="K167" s="143"/>
      <c r="L167" s="28"/>
      <c r="M167" s="144" t="s">
        <v>1</v>
      </c>
      <c r="N167" s="145" t="s">
        <v>37</v>
      </c>
      <c r="P167" s="146">
        <f t="shared" si="21"/>
        <v>0</v>
      </c>
      <c r="Q167" s="146">
        <v>9.5000000000000005E-6</v>
      </c>
      <c r="R167" s="146">
        <f t="shared" si="22"/>
        <v>1.9000000000000001E-5</v>
      </c>
      <c r="S167" s="146">
        <v>0</v>
      </c>
      <c r="T167" s="147">
        <f t="shared" si="23"/>
        <v>0</v>
      </c>
      <c r="AR167" s="148" t="s">
        <v>213</v>
      </c>
      <c r="AT167" s="148" t="s">
        <v>150</v>
      </c>
      <c r="AU167" s="148" t="s">
        <v>155</v>
      </c>
      <c r="AY167" s="13" t="s">
        <v>147</v>
      </c>
      <c r="BE167" s="149">
        <f t="shared" si="24"/>
        <v>0</v>
      </c>
      <c r="BF167" s="149">
        <f t="shared" si="25"/>
        <v>0</v>
      </c>
      <c r="BG167" s="149">
        <f t="shared" si="26"/>
        <v>0</v>
      </c>
      <c r="BH167" s="149">
        <f t="shared" si="27"/>
        <v>0</v>
      </c>
      <c r="BI167" s="149">
        <f t="shared" si="28"/>
        <v>0</v>
      </c>
      <c r="BJ167" s="13" t="s">
        <v>155</v>
      </c>
      <c r="BK167" s="149">
        <f t="shared" si="29"/>
        <v>0</v>
      </c>
      <c r="BL167" s="13" t="s">
        <v>213</v>
      </c>
      <c r="BM167" s="148" t="s">
        <v>1242</v>
      </c>
    </row>
    <row r="168" spans="2:65" s="1" customFormat="1" ht="33" customHeight="1" x14ac:dyDescent="0.2">
      <c r="B168" s="135"/>
      <c r="C168" s="150" t="s">
        <v>288</v>
      </c>
      <c r="D168" s="150" t="s">
        <v>197</v>
      </c>
      <c r="E168" s="151" t="s">
        <v>936</v>
      </c>
      <c r="F168" s="152" t="s">
        <v>937</v>
      </c>
      <c r="G168" s="153" t="s">
        <v>274</v>
      </c>
      <c r="H168" s="154">
        <v>2</v>
      </c>
      <c r="I168" s="155"/>
      <c r="J168" s="156">
        <f t="shared" si="20"/>
        <v>0</v>
      </c>
      <c r="K168" s="157"/>
      <c r="L168" s="158"/>
      <c r="M168" s="159" t="s">
        <v>1</v>
      </c>
      <c r="N168" s="160" t="s">
        <v>37</v>
      </c>
      <c r="P168" s="146">
        <f t="shared" si="21"/>
        <v>0</v>
      </c>
      <c r="Q168" s="146">
        <v>5.8E-4</v>
      </c>
      <c r="R168" s="146">
        <f t="shared" si="22"/>
        <v>1.16E-3</v>
      </c>
      <c r="S168" s="146">
        <v>0</v>
      </c>
      <c r="T168" s="147">
        <f t="shared" si="23"/>
        <v>0</v>
      </c>
      <c r="AR168" s="148" t="s">
        <v>280</v>
      </c>
      <c r="AT168" s="148" t="s">
        <v>197</v>
      </c>
      <c r="AU168" s="148" t="s">
        <v>155</v>
      </c>
      <c r="AY168" s="13" t="s">
        <v>147</v>
      </c>
      <c r="BE168" s="149">
        <f t="shared" si="24"/>
        <v>0</v>
      </c>
      <c r="BF168" s="149">
        <f t="shared" si="25"/>
        <v>0</v>
      </c>
      <c r="BG168" s="149">
        <f t="shared" si="26"/>
        <v>0</v>
      </c>
      <c r="BH168" s="149">
        <f t="shared" si="27"/>
        <v>0</v>
      </c>
      <c r="BI168" s="149">
        <f t="shared" si="28"/>
        <v>0</v>
      </c>
      <c r="BJ168" s="13" t="s">
        <v>155</v>
      </c>
      <c r="BK168" s="149">
        <f t="shared" si="29"/>
        <v>0</v>
      </c>
      <c r="BL168" s="13" t="s">
        <v>213</v>
      </c>
      <c r="BM168" s="148" t="s">
        <v>1243</v>
      </c>
    </row>
    <row r="169" spans="2:65" s="1" customFormat="1" ht="33" customHeight="1" x14ac:dyDescent="0.2">
      <c r="B169" s="135"/>
      <c r="C169" s="136" t="s">
        <v>292</v>
      </c>
      <c r="D169" s="136" t="s">
        <v>150</v>
      </c>
      <c r="E169" s="137" t="s">
        <v>457</v>
      </c>
      <c r="F169" s="138" t="s">
        <v>458</v>
      </c>
      <c r="G169" s="139" t="s">
        <v>319</v>
      </c>
      <c r="H169" s="140">
        <v>3.0000000000000001E-3</v>
      </c>
      <c r="I169" s="141"/>
      <c r="J169" s="142">
        <f t="shared" si="20"/>
        <v>0</v>
      </c>
      <c r="K169" s="143"/>
      <c r="L169" s="28"/>
      <c r="M169" s="144" t="s">
        <v>1</v>
      </c>
      <c r="N169" s="145" t="s">
        <v>37</v>
      </c>
      <c r="P169" s="146">
        <f t="shared" si="21"/>
        <v>0</v>
      </c>
      <c r="Q169" s="146">
        <v>0</v>
      </c>
      <c r="R169" s="146">
        <f t="shared" si="22"/>
        <v>0</v>
      </c>
      <c r="S169" s="146">
        <v>0</v>
      </c>
      <c r="T169" s="147">
        <f t="shared" si="23"/>
        <v>0</v>
      </c>
      <c r="AR169" s="148" t="s">
        <v>213</v>
      </c>
      <c r="AT169" s="148" t="s">
        <v>150</v>
      </c>
      <c r="AU169" s="148" t="s">
        <v>155</v>
      </c>
      <c r="AY169" s="13" t="s">
        <v>147</v>
      </c>
      <c r="BE169" s="149">
        <f t="shared" si="24"/>
        <v>0</v>
      </c>
      <c r="BF169" s="149">
        <f t="shared" si="25"/>
        <v>0</v>
      </c>
      <c r="BG169" s="149">
        <f t="shared" si="26"/>
        <v>0</v>
      </c>
      <c r="BH169" s="149">
        <f t="shared" si="27"/>
        <v>0</v>
      </c>
      <c r="BI169" s="149">
        <f t="shared" si="28"/>
        <v>0</v>
      </c>
      <c r="BJ169" s="13" t="s">
        <v>155</v>
      </c>
      <c r="BK169" s="149">
        <f t="shared" si="29"/>
        <v>0</v>
      </c>
      <c r="BL169" s="13" t="s">
        <v>213</v>
      </c>
      <c r="BM169" s="148" t="s">
        <v>1244</v>
      </c>
    </row>
    <row r="170" spans="2:65" s="1" customFormat="1" ht="24.2" customHeight="1" x14ac:dyDescent="0.2">
      <c r="B170" s="135"/>
      <c r="C170" s="136" t="s">
        <v>296</v>
      </c>
      <c r="D170" s="136" t="s">
        <v>150</v>
      </c>
      <c r="E170" s="137" t="s">
        <v>461</v>
      </c>
      <c r="F170" s="138" t="s">
        <v>462</v>
      </c>
      <c r="G170" s="139" t="s">
        <v>420</v>
      </c>
      <c r="H170" s="161"/>
      <c r="I170" s="141"/>
      <c r="J170" s="142">
        <f t="shared" si="20"/>
        <v>0</v>
      </c>
      <c r="K170" s="143"/>
      <c r="L170" s="28"/>
      <c r="M170" s="144" t="s">
        <v>1</v>
      </c>
      <c r="N170" s="145" t="s">
        <v>37</v>
      </c>
      <c r="P170" s="146">
        <f t="shared" si="21"/>
        <v>0</v>
      </c>
      <c r="Q170" s="146">
        <v>0</v>
      </c>
      <c r="R170" s="146">
        <f t="shared" si="22"/>
        <v>0</v>
      </c>
      <c r="S170" s="146">
        <v>0</v>
      </c>
      <c r="T170" s="147">
        <f t="shared" si="23"/>
        <v>0</v>
      </c>
      <c r="AR170" s="148" t="s">
        <v>213</v>
      </c>
      <c r="AT170" s="148" t="s">
        <v>150</v>
      </c>
      <c r="AU170" s="148" t="s">
        <v>155</v>
      </c>
      <c r="AY170" s="13" t="s">
        <v>147</v>
      </c>
      <c r="BE170" s="149">
        <f t="shared" si="24"/>
        <v>0</v>
      </c>
      <c r="BF170" s="149">
        <f t="shared" si="25"/>
        <v>0</v>
      </c>
      <c r="BG170" s="149">
        <f t="shared" si="26"/>
        <v>0</v>
      </c>
      <c r="BH170" s="149">
        <f t="shared" si="27"/>
        <v>0</v>
      </c>
      <c r="BI170" s="149">
        <f t="shared" si="28"/>
        <v>0</v>
      </c>
      <c r="BJ170" s="13" t="s">
        <v>155</v>
      </c>
      <c r="BK170" s="149">
        <f t="shared" si="29"/>
        <v>0</v>
      </c>
      <c r="BL170" s="13" t="s">
        <v>213</v>
      </c>
      <c r="BM170" s="148" t="s">
        <v>1245</v>
      </c>
    </row>
    <row r="171" spans="2:65" s="11" customFormat="1" ht="22.9" customHeight="1" x14ac:dyDescent="0.2">
      <c r="B171" s="123"/>
      <c r="D171" s="124" t="s">
        <v>70</v>
      </c>
      <c r="E171" s="133" t="s">
        <v>464</v>
      </c>
      <c r="F171" s="133" t="s">
        <v>465</v>
      </c>
      <c r="I171" s="126"/>
      <c r="J171" s="134">
        <f>BK171</f>
        <v>0</v>
      </c>
      <c r="L171" s="123"/>
      <c r="M171" s="128"/>
      <c r="P171" s="129">
        <f>SUM(P172:P183)</f>
        <v>0</v>
      </c>
      <c r="R171" s="129">
        <f>SUM(R172:R183)</f>
        <v>1.7700000000000004E-2</v>
      </c>
      <c r="T171" s="130">
        <f>SUM(T172:T183)</f>
        <v>2.2060000000000003E-2</v>
      </c>
      <c r="AR171" s="124" t="s">
        <v>155</v>
      </c>
      <c r="AT171" s="131" t="s">
        <v>70</v>
      </c>
      <c r="AU171" s="131" t="s">
        <v>79</v>
      </c>
      <c r="AY171" s="124" t="s">
        <v>147</v>
      </c>
      <c r="BK171" s="132">
        <f>SUM(BK172:BK183)</f>
        <v>0</v>
      </c>
    </row>
    <row r="172" spans="2:65" s="1" customFormat="1" ht="24.2" customHeight="1" x14ac:dyDescent="0.2">
      <c r="B172" s="135"/>
      <c r="C172" s="136" t="s">
        <v>300</v>
      </c>
      <c r="D172" s="136" t="s">
        <v>150</v>
      </c>
      <c r="E172" s="137" t="s">
        <v>941</v>
      </c>
      <c r="F172" s="138" t="s">
        <v>942</v>
      </c>
      <c r="G172" s="139" t="s">
        <v>943</v>
      </c>
      <c r="H172" s="140">
        <v>1</v>
      </c>
      <c r="I172" s="141"/>
      <c r="J172" s="142">
        <f t="shared" ref="J172:J183" si="30">ROUND(I172*H172,2)</f>
        <v>0</v>
      </c>
      <c r="K172" s="143"/>
      <c r="L172" s="28"/>
      <c r="M172" s="144" t="s">
        <v>1</v>
      </c>
      <c r="N172" s="145" t="s">
        <v>37</v>
      </c>
      <c r="P172" s="146">
        <f t="shared" ref="P172:P183" si="31">O172*H172</f>
        <v>0</v>
      </c>
      <c r="Q172" s="146">
        <v>0</v>
      </c>
      <c r="R172" s="146">
        <f t="shared" ref="R172:R183" si="32">Q172*H172</f>
        <v>0</v>
      </c>
      <c r="S172" s="146">
        <v>1.9460000000000002E-2</v>
      </c>
      <c r="T172" s="147">
        <f t="shared" ref="T172:T183" si="33">S172*H172</f>
        <v>1.9460000000000002E-2</v>
      </c>
      <c r="AR172" s="148" t="s">
        <v>213</v>
      </c>
      <c r="AT172" s="148" t="s">
        <v>150</v>
      </c>
      <c r="AU172" s="148" t="s">
        <v>155</v>
      </c>
      <c r="AY172" s="13" t="s">
        <v>147</v>
      </c>
      <c r="BE172" s="149">
        <f t="shared" ref="BE172:BE183" si="34">IF(N172="základná",J172,0)</f>
        <v>0</v>
      </c>
      <c r="BF172" s="149">
        <f t="shared" ref="BF172:BF183" si="35">IF(N172="znížená",J172,0)</f>
        <v>0</v>
      </c>
      <c r="BG172" s="149">
        <f t="shared" ref="BG172:BG183" si="36">IF(N172="zákl. prenesená",J172,0)</f>
        <v>0</v>
      </c>
      <c r="BH172" s="149">
        <f t="shared" ref="BH172:BH183" si="37">IF(N172="zníž. prenesená",J172,0)</f>
        <v>0</v>
      </c>
      <c r="BI172" s="149">
        <f t="shared" ref="BI172:BI183" si="38">IF(N172="nulová",J172,0)</f>
        <v>0</v>
      </c>
      <c r="BJ172" s="13" t="s">
        <v>155</v>
      </c>
      <c r="BK172" s="149">
        <f t="shared" ref="BK172:BK183" si="39">ROUND(I172*H172,2)</f>
        <v>0</v>
      </c>
      <c r="BL172" s="13" t="s">
        <v>213</v>
      </c>
      <c r="BM172" s="148" t="s">
        <v>1246</v>
      </c>
    </row>
    <row r="173" spans="2:65" s="1" customFormat="1" ht="24.2" customHeight="1" x14ac:dyDescent="0.2">
      <c r="B173" s="135"/>
      <c r="C173" s="136" t="s">
        <v>304</v>
      </c>
      <c r="D173" s="136" t="s">
        <v>150</v>
      </c>
      <c r="E173" s="137" t="s">
        <v>945</v>
      </c>
      <c r="F173" s="138" t="s">
        <v>946</v>
      </c>
      <c r="G173" s="139" t="s">
        <v>274</v>
      </c>
      <c r="H173" s="140">
        <v>1</v>
      </c>
      <c r="I173" s="141"/>
      <c r="J173" s="142">
        <f t="shared" si="30"/>
        <v>0</v>
      </c>
      <c r="K173" s="143"/>
      <c r="L173" s="28"/>
      <c r="M173" s="144" t="s">
        <v>1</v>
      </c>
      <c r="N173" s="145" t="s">
        <v>37</v>
      </c>
      <c r="P173" s="146">
        <f t="shared" si="31"/>
        <v>0</v>
      </c>
      <c r="Q173" s="146">
        <v>2.7999999999999998E-4</v>
      </c>
      <c r="R173" s="146">
        <f t="shared" si="32"/>
        <v>2.7999999999999998E-4</v>
      </c>
      <c r="S173" s="146">
        <v>0</v>
      </c>
      <c r="T173" s="147">
        <f t="shared" si="33"/>
        <v>0</v>
      </c>
      <c r="AR173" s="148" t="s">
        <v>213</v>
      </c>
      <c r="AT173" s="148" t="s">
        <v>150</v>
      </c>
      <c r="AU173" s="148" t="s">
        <v>155</v>
      </c>
      <c r="AY173" s="13" t="s">
        <v>147</v>
      </c>
      <c r="BE173" s="149">
        <f t="shared" si="34"/>
        <v>0</v>
      </c>
      <c r="BF173" s="149">
        <f t="shared" si="35"/>
        <v>0</v>
      </c>
      <c r="BG173" s="149">
        <f t="shared" si="36"/>
        <v>0</v>
      </c>
      <c r="BH173" s="149">
        <f t="shared" si="37"/>
        <v>0</v>
      </c>
      <c r="BI173" s="149">
        <f t="shared" si="38"/>
        <v>0</v>
      </c>
      <c r="BJ173" s="13" t="s">
        <v>155</v>
      </c>
      <c r="BK173" s="149">
        <f t="shared" si="39"/>
        <v>0</v>
      </c>
      <c r="BL173" s="13" t="s">
        <v>213</v>
      </c>
      <c r="BM173" s="148" t="s">
        <v>1247</v>
      </c>
    </row>
    <row r="174" spans="2:65" s="1" customFormat="1" ht="16.5" customHeight="1" x14ac:dyDescent="0.2">
      <c r="B174" s="135"/>
      <c r="C174" s="150" t="s">
        <v>308</v>
      </c>
      <c r="D174" s="150" t="s">
        <v>197</v>
      </c>
      <c r="E174" s="151" t="s">
        <v>948</v>
      </c>
      <c r="F174" s="152" t="s">
        <v>949</v>
      </c>
      <c r="G174" s="153" t="s">
        <v>274</v>
      </c>
      <c r="H174" s="154">
        <v>1</v>
      </c>
      <c r="I174" s="155"/>
      <c r="J174" s="156">
        <f t="shared" si="30"/>
        <v>0</v>
      </c>
      <c r="K174" s="157"/>
      <c r="L174" s="158"/>
      <c r="M174" s="159" t="s">
        <v>1</v>
      </c>
      <c r="N174" s="160" t="s">
        <v>37</v>
      </c>
      <c r="P174" s="146">
        <f t="shared" si="31"/>
        <v>0</v>
      </c>
      <c r="Q174" s="146">
        <v>1.41E-2</v>
      </c>
      <c r="R174" s="146">
        <f t="shared" si="32"/>
        <v>1.41E-2</v>
      </c>
      <c r="S174" s="146">
        <v>0</v>
      </c>
      <c r="T174" s="147">
        <f t="shared" si="33"/>
        <v>0</v>
      </c>
      <c r="AR174" s="148" t="s">
        <v>280</v>
      </c>
      <c r="AT174" s="148" t="s">
        <v>197</v>
      </c>
      <c r="AU174" s="148" t="s">
        <v>155</v>
      </c>
      <c r="AY174" s="13" t="s">
        <v>147</v>
      </c>
      <c r="BE174" s="149">
        <f t="shared" si="34"/>
        <v>0</v>
      </c>
      <c r="BF174" s="149">
        <f t="shared" si="35"/>
        <v>0</v>
      </c>
      <c r="BG174" s="149">
        <f t="shared" si="36"/>
        <v>0</v>
      </c>
      <c r="BH174" s="149">
        <f t="shared" si="37"/>
        <v>0</v>
      </c>
      <c r="BI174" s="149">
        <f t="shared" si="38"/>
        <v>0</v>
      </c>
      <c r="BJ174" s="13" t="s">
        <v>155</v>
      </c>
      <c r="BK174" s="149">
        <f t="shared" si="39"/>
        <v>0</v>
      </c>
      <c r="BL174" s="13" t="s">
        <v>213</v>
      </c>
      <c r="BM174" s="148" t="s">
        <v>1248</v>
      </c>
    </row>
    <row r="175" spans="2:65" s="1" customFormat="1" ht="37.9" customHeight="1" x14ac:dyDescent="0.2">
      <c r="B175" s="135"/>
      <c r="C175" s="136" t="s">
        <v>312</v>
      </c>
      <c r="D175" s="136" t="s">
        <v>150</v>
      </c>
      <c r="E175" s="137" t="s">
        <v>484</v>
      </c>
      <c r="F175" s="138" t="s">
        <v>485</v>
      </c>
      <c r="G175" s="139" t="s">
        <v>319</v>
      </c>
      <c r="H175" s="140">
        <v>2.5000000000000001E-2</v>
      </c>
      <c r="I175" s="141"/>
      <c r="J175" s="142">
        <f t="shared" si="30"/>
        <v>0</v>
      </c>
      <c r="K175" s="143"/>
      <c r="L175" s="28"/>
      <c r="M175" s="144" t="s">
        <v>1</v>
      </c>
      <c r="N175" s="145" t="s">
        <v>37</v>
      </c>
      <c r="P175" s="146">
        <f t="shared" si="31"/>
        <v>0</v>
      </c>
      <c r="Q175" s="146">
        <v>0</v>
      </c>
      <c r="R175" s="146">
        <f t="shared" si="32"/>
        <v>0</v>
      </c>
      <c r="S175" s="146">
        <v>0</v>
      </c>
      <c r="T175" s="147">
        <f t="shared" si="33"/>
        <v>0</v>
      </c>
      <c r="AR175" s="148" t="s">
        <v>213</v>
      </c>
      <c r="AT175" s="148" t="s">
        <v>150</v>
      </c>
      <c r="AU175" s="148" t="s">
        <v>155</v>
      </c>
      <c r="AY175" s="13" t="s">
        <v>147</v>
      </c>
      <c r="BE175" s="149">
        <f t="shared" si="34"/>
        <v>0</v>
      </c>
      <c r="BF175" s="149">
        <f t="shared" si="35"/>
        <v>0</v>
      </c>
      <c r="BG175" s="149">
        <f t="shared" si="36"/>
        <v>0</v>
      </c>
      <c r="BH175" s="149">
        <f t="shared" si="37"/>
        <v>0</v>
      </c>
      <c r="BI175" s="149">
        <f t="shared" si="38"/>
        <v>0</v>
      </c>
      <c r="BJ175" s="13" t="s">
        <v>155</v>
      </c>
      <c r="BK175" s="149">
        <f t="shared" si="39"/>
        <v>0</v>
      </c>
      <c r="BL175" s="13" t="s">
        <v>213</v>
      </c>
      <c r="BM175" s="148" t="s">
        <v>1249</v>
      </c>
    </row>
    <row r="176" spans="2:65" s="1" customFormat="1" ht="21.75" customHeight="1" x14ac:dyDescent="0.2">
      <c r="B176" s="135"/>
      <c r="C176" s="136" t="s">
        <v>316</v>
      </c>
      <c r="D176" s="136" t="s">
        <v>150</v>
      </c>
      <c r="E176" s="137" t="s">
        <v>952</v>
      </c>
      <c r="F176" s="138" t="s">
        <v>953</v>
      </c>
      <c r="G176" s="139" t="s">
        <v>274</v>
      </c>
      <c r="H176" s="140">
        <v>2</v>
      </c>
      <c r="I176" s="141"/>
      <c r="J176" s="142">
        <f t="shared" si="30"/>
        <v>0</v>
      </c>
      <c r="K176" s="143"/>
      <c r="L176" s="28"/>
      <c r="M176" s="144" t="s">
        <v>1</v>
      </c>
      <c r="N176" s="145" t="s">
        <v>37</v>
      </c>
      <c r="P176" s="146">
        <f t="shared" si="31"/>
        <v>0</v>
      </c>
      <c r="Q176" s="146">
        <v>8.0000000000000007E-5</v>
      </c>
      <c r="R176" s="146">
        <f t="shared" si="32"/>
        <v>1.6000000000000001E-4</v>
      </c>
      <c r="S176" s="146">
        <v>0</v>
      </c>
      <c r="T176" s="147">
        <f t="shared" si="33"/>
        <v>0</v>
      </c>
      <c r="AR176" s="148" t="s">
        <v>213</v>
      </c>
      <c r="AT176" s="148" t="s">
        <v>150</v>
      </c>
      <c r="AU176" s="148" t="s">
        <v>155</v>
      </c>
      <c r="AY176" s="13" t="s">
        <v>147</v>
      </c>
      <c r="BE176" s="149">
        <f t="shared" si="34"/>
        <v>0</v>
      </c>
      <c r="BF176" s="149">
        <f t="shared" si="35"/>
        <v>0</v>
      </c>
      <c r="BG176" s="149">
        <f t="shared" si="36"/>
        <v>0</v>
      </c>
      <c r="BH176" s="149">
        <f t="shared" si="37"/>
        <v>0</v>
      </c>
      <c r="BI176" s="149">
        <f t="shared" si="38"/>
        <v>0</v>
      </c>
      <c r="BJ176" s="13" t="s">
        <v>155</v>
      </c>
      <c r="BK176" s="149">
        <f t="shared" si="39"/>
        <v>0</v>
      </c>
      <c r="BL176" s="13" t="s">
        <v>213</v>
      </c>
      <c r="BM176" s="148" t="s">
        <v>1250</v>
      </c>
    </row>
    <row r="177" spans="2:65" s="1" customFormat="1" ht="24.2" customHeight="1" x14ac:dyDescent="0.2">
      <c r="B177" s="135"/>
      <c r="C177" s="150" t="s">
        <v>321</v>
      </c>
      <c r="D177" s="150" t="s">
        <v>197</v>
      </c>
      <c r="E177" s="151" t="s">
        <v>955</v>
      </c>
      <c r="F177" s="152" t="s">
        <v>956</v>
      </c>
      <c r="G177" s="153" t="s">
        <v>274</v>
      </c>
      <c r="H177" s="154">
        <v>2</v>
      </c>
      <c r="I177" s="155"/>
      <c r="J177" s="156">
        <f t="shared" si="30"/>
        <v>0</v>
      </c>
      <c r="K177" s="157"/>
      <c r="L177" s="158"/>
      <c r="M177" s="159" t="s">
        <v>1</v>
      </c>
      <c r="N177" s="160" t="s">
        <v>37</v>
      </c>
      <c r="P177" s="146">
        <f t="shared" si="31"/>
        <v>0</v>
      </c>
      <c r="Q177" s="146">
        <v>1.6000000000000001E-4</v>
      </c>
      <c r="R177" s="146">
        <f t="shared" si="32"/>
        <v>3.2000000000000003E-4</v>
      </c>
      <c r="S177" s="146">
        <v>0</v>
      </c>
      <c r="T177" s="147">
        <f t="shared" si="33"/>
        <v>0</v>
      </c>
      <c r="AR177" s="148" t="s">
        <v>280</v>
      </c>
      <c r="AT177" s="148" t="s">
        <v>197</v>
      </c>
      <c r="AU177" s="148" t="s">
        <v>155</v>
      </c>
      <c r="AY177" s="13" t="s">
        <v>147</v>
      </c>
      <c r="BE177" s="149">
        <f t="shared" si="34"/>
        <v>0</v>
      </c>
      <c r="BF177" s="149">
        <f t="shared" si="35"/>
        <v>0</v>
      </c>
      <c r="BG177" s="149">
        <f t="shared" si="36"/>
        <v>0</v>
      </c>
      <c r="BH177" s="149">
        <f t="shared" si="37"/>
        <v>0</v>
      </c>
      <c r="BI177" s="149">
        <f t="shared" si="38"/>
        <v>0</v>
      </c>
      <c r="BJ177" s="13" t="s">
        <v>155</v>
      </c>
      <c r="BK177" s="149">
        <f t="shared" si="39"/>
        <v>0</v>
      </c>
      <c r="BL177" s="13" t="s">
        <v>213</v>
      </c>
      <c r="BM177" s="148" t="s">
        <v>1251</v>
      </c>
    </row>
    <row r="178" spans="2:65" s="1" customFormat="1" ht="24.2" customHeight="1" x14ac:dyDescent="0.2">
      <c r="B178" s="135"/>
      <c r="C178" s="136" t="s">
        <v>325</v>
      </c>
      <c r="D178" s="136" t="s">
        <v>150</v>
      </c>
      <c r="E178" s="137" t="s">
        <v>958</v>
      </c>
      <c r="F178" s="138" t="s">
        <v>959</v>
      </c>
      <c r="G178" s="139" t="s">
        <v>943</v>
      </c>
      <c r="H178" s="140">
        <v>1</v>
      </c>
      <c r="I178" s="141"/>
      <c r="J178" s="142">
        <f t="shared" si="30"/>
        <v>0</v>
      </c>
      <c r="K178" s="143"/>
      <c r="L178" s="28"/>
      <c r="M178" s="144" t="s">
        <v>1</v>
      </c>
      <c r="N178" s="145" t="s">
        <v>37</v>
      </c>
      <c r="P178" s="146">
        <f t="shared" si="31"/>
        <v>0</v>
      </c>
      <c r="Q178" s="146">
        <v>0</v>
      </c>
      <c r="R178" s="146">
        <f t="shared" si="32"/>
        <v>0</v>
      </c>
      <c r="S178" s="146">
        <v>2.5999999999999999E-3</v>
      </c>
      <c r="T178" s="147">
        <f t="shared" si="33"/>
        <v>2.5999999999999999E-3</v>
      </c>
      <c r="AR178" s="148" t="s">
        <v>213</v>
      </c>
      <c r="AT178" s="148" t="s">
        <v>150</v>
      </c>
      <c r="AU178" s="148" t="s">
        <v>155</v>
      </c>
      <c r="AY178" s="13" t="s">
        <v>147</v>
      </c>
      <c r="BE178" s="149">
        <f t="shared" si="34"/>
        <v>0</v>
      </c>
      <c r="BF178" s="149">
        <f t="shared" si="35"/>
        <v>0</v>
      </c>
      <c r="BG178" s="149">
        <f t="shared" si="36"/>
        <v>0</v>
      </c>
      <c r="BH178" s="149">
        <f t="shared" si="37"/>
        <v>0</v>
      </c>
      <c r="BI178" s="149">
        <f t="shared" si="38"/>
        <v>0</v>
      </c>
      <c r="BJ178" s="13" t="s">
        <v>155</v>
      </c>
      <c r="BK178" s="149">
        <f t="shared" si="39"/>
        <v>0</v>
      </c>
      <c r="BL178" s="13" t="s">
        <v>213</v>
      </c>
      <c r="BM178" s="148" t="s">
        <v>1252</v>
      </c>
    </row>
    <row r="179" spans="2:65" s="1" customFormat="1" ht="33" customHeight="1" x14ac:dyDescent="0.2">
      <c r="B179" s="135"/>
      <c r="C179" s="136" t="s">
        <v>329</v>
      </c>
      <c r="D179" s="136" t="s">
        <v>150</v>
      </c>
      <c r="E179" s="137" t="s">
        <v>961</v>
      </c>
      <c r="F179" s="138" t="s">
        <v>962</v>
      </c>
      <c r="G179" s="139" t="s">
        <v>274</v>
      </c>
      <c r="H179" s="140">
        <v>1</v>
      </c>
      <c r="I179" s="141"/>
      <c r="J179" s="142">
        <f t="shared" si="30"/>
        <v>0</v>
      </c>
      <c r="K179" s="143"/>
      <c r="L179" s="28"/>
      <c r="M179" s="144" t="s">
        <v>1</v>
      </c>
      <c r="N179" s="145" t="s">
        <v>37</v>
      </c>
      <c r="P179" s="146">
        <f t="shared" si="31"/>
        <v>0</v>
      </c>
      <c r="Q179" s="146">
        <v>1E-4</v>
      </c>
      <c r="R179" s="146">
        <f t="shared" si="32"/>
        <v>1E-4</v>
      </c>
      <c r="S179" s="146">
        <v>0</v>
      </c>
      <c r="T179" s="147">
        <f t="shared" si="33"/>
        <v>0</v>
      </c>
      <c r="AR179" s="148" t="s">
        <v>213</v>
      </c>
      <c r="AT179" s="148" t="s">
        <v>150</v>
      </c>
      <c r="AU179" s="148" t="s">
        <v>155</v>
      </c>
      <c r="AY179" s="13" t="s">
        <v>147</v>
      </c>
      <c r="BE179" s="149">
        <f t="shared" si="34"/>
        <v>0</v>
      </c>
      <c r="BF179" s="149">
        <f t="shared" si="35"/>
        <v>0</v>
      </c>
      <c r="BG179" s="149">
        <f t="shared" si="36"/>
        <v>0</v>
      </c>
      <c r="BH179" s="149">
        <f t="shared" si="37"/>
        <v>0</v>
      </c>
      <c r="BI179" s="149">
        <f t="shared" si="38"/>
        <v>0</v>
      </c>
      <c r="BJ179" s="13" t="s">
        <v>155</v>
      </c>
      <c r="BK179" s="149">
        <f t="shared" si="39"/>
        <v>0</v>
      </c>
      <c r="BL179" s="13" t="s">
        <v>213</v>
      </c>
      <c r="BM179" s="148" t="s">
        <v>1253</v>
      </c>
    </row>
    <row r="180" spans="2:65" s="1" customFormat="1" ht="16.5" customHeight="1" x14ac:dyDescent="0.2">
      <c r="B180" s="135"/>
      <c r="C180" s="150" t="s">
        <v>335</v>
      </c>
      <c r="D180" s="150" t="s">
        <v>197</v>
      </c>
      <c r="E180" s="151" t="s">
        <v>964</v>
      </c>
      <c r="F180" s="152" t="s">
        <v>965</v>
      </c>
      <c r="G180" s="153" t="s">
        <v>274</v>
      </c>
      <c r="H180" s="154">
        <v>1</v>
      </c>
      <c r="I180" s="155"/>
      <c r="J180" s="156">
        <f t="shared" si="30"/>
        <v>0</v>
      </c>
      <c r="K180" s="157"/>
      <c r="L180" s="158"/>
      <c r="M180" s="159" t="s">
        <v>1</v>
      </c>
      <c r="N180" s="160" t="s">
        <v>37</v>
      </c>
      <c r="P180" s="146">
        <f t="shared" si="31"/>
        <v>0</v>
      </c>
      <c r="Q180" s="146">
        <v>2E-3</v>
      </c>
      <c r="R180" s="146">
        <f t="shared" si="32"/>
        <v>2E-3</v>
      </c>
      <c r="S180" s="146">
        <v>0</v>
      </c>
      <c r="T180" s="147">
        <f t="shared" si="33"/>
        <v>0</v>
      </c>
      <c r="AR180" s="148" t="s">
        <v>280</v>
      </c>
      <c r="AT180" s="148" t="s">
        <v>197</v>
      </c>
      <c r="AU180" s="148" t="s">
        <v>155</v>
      </c>
      <c r="AY180" s="13" t="s">
        <v>147</v>
      </c>
      <c r="BE180" s="149">
        <f t="shared" si="34"/>
        <v>0</v>
      </c>
      <c r="BF180" s="149">
        <f t="shared" si="35"/>
        <v>0</v>
      </c>
      <c r="BG180" s="149">
        <f t="shared" si="36"/>
        <v>0</v>
      </c>
      <c r="BH180" s="149">
        <f t="shared" si="37"/>
        <v>0</v>
      </c>
      <c r="BI180" s="149">
        <f t="shared" si="38"/>
        <v>0</v>
      </c>
      <c r="BJ180" s="13" t="s">
        <v>155</v>
      </c>
      <c r="BK180" s="149">
        <f t="shared" si="39"/>
        <v>0</v>
      </c>
      <c r="BL180" s="13" t="s">
        <v>213</v>
      </c>
      <c r="BM180" s="148" t="s">
        <v>1254</v>
      </c>
    </row>
    <row r="181" spans="2:65" s="1" customFormat="1" ht="24.2" customHeight="1" x14ac:dyDescent="0.2">
      <c r="B181" s="135"/>
      <c r="C181" s="136" t="s">
        <v>339</v>
      </c>
      <c r="D181" s="136" t="s">
        <v>150</v>
      </c>
      <c r="E181" s="137" t="s">
        <v>967</v>
      </c>
      <c r="F181" s="138" t="s">
        <v>968</v>
      </c>
      <c r="G181" s="139" t="s">
        <v>274</v>
      </c>
      <c r="H181" s="140">
        <v>1</v>
      </c>
      <c r="I181" s="141"/>
      <c r="J181" s="142">
        <f t="shared" si="30"/>
        <v>0</v>
      </c>
      <c r="K181" s="143"/>
      <c r="L181" s="28"/>
      <c r="M181" s="144" t="s">
        <v>1</v>
      </c>
      <c r="N181" s="145" t="s">
        <v>37</v>
      </c>
      <c r="P181" s="146">
        <f t="shared" si="31"/>
        <v>0</v>
      </c>
      <c r="Q181" s="146">
        <v>0</v>
      </c>
      <c r="R181" s="146">
        <f t="shared" si="32"/>
        <v>0</v>
      </c>
      <c r="S181" s="146">
        <v>0</v>
      </c>
      <c r="T181" s="147">
        <f t="shared" si="33"/>
        <v>0</v>
      </c>
      <c r="AR181" s="148" t="s">
        <v>213</v>
      </c>
      <c r="AT181" s="148" t="s">
        <v>150</v>
      </c>
      <c r="AU181" s="148" t="s">
        <v>155</v>
      </c>
      <c r="AY181" s="13" t="s">
        <v>147</v>
      </c>
      <c r="BE181" s="149">
        <f t="shared" si="34"/>
        <v>0</v>
      </c>
      <c r="BF181" s="149">
        <f t="shared" si="35"/>
        <v>0</v>
      </c>
      <c r="BG181" s="149">
        <f t="shared" si="36"/>
        <v>0</v>
      </c>
      <c r="BH181" s="149">
        <f t="shared" si="37"/>
        <v>0</v>
      </c>
      <c r="BI181" s="149">
        <f t="shared" si="38"/>
        <v>0</v>
      </c>
      <c r="BJ181" s="13" t="s">
        <v>155</v>
      </c>
      <c r="BK181" s="149">
        <f t="shared" si="39"/>
        <v>0</v>
      </c>
      <c r="BL181" s="13" t="s">
        <v>213</v>
      </c>
      <c r="BM181" s="148" t="s">
        <v>1255</v>
      </c>
    </row>
    <row r="182" spans="2:65" s="1" customFormat="1" ht="21.75" customHeight="1" x14ac:dyDescent="0.2">
      <c r="B182" s="135"/>
      <c r="C182" s="150" t="s">
        <v>343</v>
      </c>
      <c r="D182" s="150" t="s">
        <v>197</v>
      </c>
      <c r="E182" s="151" t="s">
        <v>970</v>
      </c>
      <c r="F182" s="152" t="s">
        <v>971</v>
      </c>
      <c r="G182" s="153" t="s">
        <v>274</v>
      </c>
      <c r="H182" s="154">
        <v>1</v>
      </c>
      <c r="I182" s="155"/>
      <c r="J182" s="156">
        <f t="shared" si="30"/>
        <v>0</v>
      </c>
      <c r="K182" s="157"/>
      <c r="L182" s="158"/>
      <c r="M182" s="159" t="s">
        <v>1</v>
      </c>
      <c r="N182" s="160" t="s">
        <v>37</v>
      </c>
      <c r="P182" s="146">
        <f t="shared" si="31"/>
        <v>0</v>
      </c>
      <c r="Q182" s="146">
        <v>7.3999999999999999E-4</v>
      </c>
      <c r="R182" s="146">
        <f t="shared" si="32"/>
        <v>7.3999999999999999E-4</v>
      </c>
      <c r="S182" s="146">
        <v>0</v>
      </c>
      <c r="T182" s="147">
        <f t="shared" si="33"/>
        <v>0</v>
      </c>
      <c r="AR182" s="148" t="s">
        <v>280</v>
      </c>
      <c r="AT182" s="148" t="s">
        <v>197</v>
      </c>
      <c r="AU182" s="148" t="s">
        <v>155</v>
      </c>
      <c r="AY182" s="13" t="s">
        <v>147</v>
      </c>
      <c r="BE182" s="149">
        <f t="shared" si="34"/>
        <v>0</v>
      </c>
      <c r="BF182" s="149">
        <f t="shared" si="35"/>
        <v>0</v>
      </c>
      <c r="BG182" s="149">
        <f t="shared" si="36"/>
        <v>0</v>
      </c>
      <c r="BH182" s="149">
        <f t="shared" si="37"/>
        <v>0</v>
      </c>
      <c r="BI182" s="149">
        <f t="shared" si="38"/>
        <v>0</v>
      </c>
      <c r="BJ182" s="13" t="s">
        <v>155</v>
      </c>
      <c r="BK182" s="149">
        <f t="shared" si="39"/>
        <v>0</v>
      </c>
      <c r="BL182" s="13" t="s">
        <v>213</v>
      </c>
      <c r="BM182" s="148" t="s">
        <v>1256</v>
      </c>
    </row>
    <row r="183" spans="2:65" s="1" customFormat="1" ht="24.2" customHeight="1" x14ac:dyDescent="0.2">
      <c r="B183" s="135"/>
      <c r="C183" s="136" t="s">
        <v>369</v>
      </c>
      <c r="D183" s="136" t="s">
        <v>150</v>
      </c>
      <c r="E183" s="137" t="s">
        <v>524</v>
      </c>
      <c r="F183" s="138" t="s">
        <v>525</v>
      </c>
      <c r="G183" s="139" t="s">
        <v>420</v>
      </c>
      <c r="H183" s="161"/>
      <c r="I183" s="141"/>
      <c r="J183" s="142">
        <f t="shared" si="30"/>
        <v>0</v>
      </c>
      <c r="K183" s="143"/>
      <c r="L183" s="28"/>
      <c r="M183" s="144" t="s">
        <v>1</v>
      </c>
      <c r="N183" s="145" t="s">
        <v>37</v>
      </c>
      <c r="P183" s="146">
        <f t="shared" si="31"/>
        <v>0</v>
      </c>
      <c r="Q183" s="146">
        <v>0</v>
      </c>
      <c r="R183" s="146">
        <f t="shared" si="32"/>
        <v>0</v>
      </c>
      <c r="S183" s="146">
        <v>0</v>
      </c>
      <c r="T183" s="147">
        <f t="shared" si="33"/>
        <v>0</v>
      </c>
      <c r="AR183" s="148" t="s">
        <v>213</v>
      </c>
      <c r="AT183" s="148" t="s">
        <v>150</v>
      </c>
      <c r="AU183" s="148" t="s">
        <v>155</v>
      </c>
      <c r="AY183" s="13" t="s">
        <v>147</v>
      </c>
      <c r="BE183" s="149">
        <f t="shared" si="34"/>
        <v>0</v>
      </c>
      <c r="BF183" s="149">
        <f t="shared" si="35"/>
        <v>0</v>
      </c>
      <c r="BG183" s="149">
        <f t="shared" si="36"/>
        <v>0</v>
      </c>
      <c r="BH183" s="149">
        <f t="shared" si="37"/>
        <v>0</v>
      </c>
      <c r="BI183" s="149">
        <f t="shared" si="38"/>
        <v>0</v>
      </c>
      <c r="BJ183" s="13" t="s">
        <v>155</v>
      </c>
      <c r="BK183" s="149">
        <f t="shared" si="39"/>
        <v>0</v>
      </c>
      <c r="BL183" s="13" t="s">
        <v>213</v>
      </c>
      <c r="BM183" s="148" t="s">
        <v>1257</v>
      </c>
    </row>
    <row r="184" spans="2:65" s="11" customFormat="1" ht="22.9" customHeight="1" x14ac:dyDescent="0.2">
      <c r="B184" s="123"/>
      <c r="D184" s="124" t="s">
        <v>70</v>
      </c>
      <c r="E184" s="133" t="s">
        <v>594</v>
      </c>
      <c r="F184" s="133" t="s">
        <v>595</v>
      </c>
      <c r="I184" s="126"/>
      <c r="J184" s="134">
        <f>BK184</f>
        <v>0</v>
      </c>
      <c r="L184" s="123"/>
      <c r="M184" s="128"/>
      <c r="P184" s="129">
        <f>P185</f>
        <v>0</v>
      </c>
      <c r="R184" s="129">
        <f>R185</f>
        <v>0</v>
      </c>
      <c r="T184" s="130">
        <f>T185</f>
        <v>0</v>
      </c>
      <c r="AR184" s="124" t="s">
        <v>155</v>
      </c>
      <c r="AT184" s="131" t="s">
        <v>70</v>
      </c>
      <c r="AU184" s="131" t="s">
        <v>79</v>
      </c>
      <c r="AY184" s="124" t="s">
        <v>147</v>
      </c>
      <c r="BK184" s="132">
        <f>BK185</f>
        <v>0</v>
      </c>
    </row>
    <row r="185" spans="2:65" s="1" customFormat="1" ht="16.5" customHeight="1" x14ac:dyDescent="0.2">
      <c r="B185" s="135"/>
      <c r="C185" s="136" t="s">
        <v>373</v>
      </c>
      <c r="D185" s="136" t="s">
        <v>150</v>
      </c>
      <c r="E185" s="137" t="s">
        <v>1173</v>
      </c>
      <c r="F185" s="138" t="s">
        <v>1174</v>
      </c>
      <c r="G185" s="139" t="s">
        <v>153</v>
      </c>
      <c r="H185" s="140">
        <v>1.5</v>
      </c>
      <c r="I185" s="141"/>
      <c r="J185" s="142">
        <f>ROUND(I185*H185,2)</f>
        <v>0</v>
      </c>
      <c r="K185" s="143"/>
      <c r="L185" s="28"/>
      <c r="M185" s="144" t="s">
        <v>1</v>
      </c>
      <c r="N185" s="145" t="s">
        <v>37</v>
      </c>
      <c r="P185" s="146">
        <f>O185*H185</f>
        <v>0</v>
      </c>
      <c r="Q185" s="146">
        <v>0</v>
      </c>
      <c r="R185" s="146">
        <f>Q185*H185</f>
        <v>0</v>
      </c>
      <c r="S185" s="146">
        <v>0</v>
      </c>
      <c r="T185" s="147">
        <f>S185*H185</f>
        <v>0</v>
      </c>
      <c r="AR185" s="148" t="s">
        <v>213</v>
      </c>
      <c r="AT185" s="148" t="s">
        <v>150</v>
      </c>
      <c r="AU185" s="148" t="s">
        <v>155</v>
      </c>
      <c r="AY185" s="13" t="s">
        <v>147</v>
      </c>
      <c r="BE185" s="149">
        <f>IF(N185="základná",J185,0)</f>
        <v>0</v>
      </c>
      <c r="BF185" s="149">
        <f>IF(N185="znížená",J185,0)</f>
        <v>0</v>
      </c>
      <c r="BG185" s="149">
        <f>IF(N185="zákl. prenesená",J185,0)</f>
        <v>0</v>
      </c>
      <c r="BH185" s="149">
        <f>IF(N185="zníž. prenesená",J185,0)</f>
        <v>0</v>
      </c>
      <c r="BI185" s="149">
        <f>IF(N185="nulová",J185,0)</f>
        <v>0</v>
      </c>
      <c r="BJ185" s="13" t="s">
        <v>155</v>
      </c>
      <c r="BK185" s="149">
        <f>ROUND(I185*H185,2)</f>
        <v>0</v>
      </c>
      <c r="BL185" s="13" t="s">
        <v>213</v>
      </c>
      <c r="BM185" s="148" t="s">
        <v>1258</v>
      </c>
    </row>
    <row r="186" spans="2:65" s="11" customFormat="1" ht="22.9" customHeight="1" x14ac:dyDescent="0.2">
      <c r="B186" s="123"/>
      <c r="D186" s="124" t="s">
        <v>70</v>
      </c>
      <c r="E186" s="133" t="s">
        <v>640</v>
      </c>
      <c r="F186" s="133" t="s">
        <v>641</v>
      </c>
      <c r="I186" s="126"/>
      <c r="J186" s="134">
        <f>BK186</f>
        <v>0</v>
      </c>
      <c r="L186" s="123"/>
      <c r="M186" s="128"/>
      <c r="P186" s="129">
        <f>SUM(P187:P190)</f>
        <v>0</v>
      </c>
      <c r="R186" s="129">
        <f>SUM(R187:R190)</f>
        <v>1.6038759999999999E-2</v>
      </c>
      <c r="T186" s="130">
        <f>SUM(T187:T190)</f>
        <v>0</v>
      </c>
      <c r="AR186" s="124" t="s">
        <v>155</v>
      </c>
      <c r="AT186" s="131" t="s">
        <v>70</v>
      </c>
      <c r="AU186" s="131" t="s">
        <v>79</v>
      </c>
      <c r="AY186" s="124" t="s">
        <v>147</v>
      </c>
      <c r="BK186" s="132">
        <f>SUM(BK187:BK190)</f>
        <v>0</v>
      </c>
    </row>
    <row r="187" spans="2:65" s="1" customFormat="1" ht="33" customHeight="1" x14ac:dyDescent="0.2">
      <c r="B187" s="135"/>
      <c r="C187" s="136" t="s">
        <v>377</v>
      </c>
      <c r="D187" s="136" t="s">
        <v>150</v>
      </c>
      <c r="E187" s="137" t="s">
        <v>643</v>
      </c>
      <c r="F187" s="138" t="s">
        <v>644</v>
      </c>
      <c r="G187" s="139" t="s">
        <v>153</v>
      </c>
      <c r="H187" s="140">
        <v>0.72</v>
      </c>
      <c r="I187" s="141"/>
      <c r="J187" s="142">
        <f>ROUND(I187*H187,2)</f>
        <v>0</v>
      </c>
      <c r="K187" s="143"/>
      <c r="L187" s="28"/>
      <c r="M187" s="144" t="s">
        <v>1</v>
      </c>
      <c r="N187" s="145" t="s">
        <v>37</v>
      </c>
      <c r="P187" s="146">
        <f>O187*H187</f>
        <v>0</v>
      </c>
      <c r="Q187" s="146">
        <v>2.65E-3</v>
      </c>
      <c r="R187" s="146">
        <f>Q187*H187</f>
        <v>1.908E-3</v>
      </c>
      <c r="S187" s="146">
        <v>0</v>
      </c>
      <c r="T187" s="147">
        <f>S187*H187</f>
        <v>0</v>
      </c>
      <c r="AR187" s="148" t="s">
        <v>213</v>
      </c>
      <c r="AT187" s="148" t="s">
        <v>150</v>
      </c>
      <c r="AU187" s="148" t="s">
        <v>155</v>
      </c>
      <c r="AY187" s="13" t="s">
        <v>147</v>
      </c>
      <c r="BE187" s="149">
        <f>IF(N187="základná",J187,0)</f>
        <v>0</v>
      </c>
      <c r="BF187" s="149">
        <f>IF(N187="znížená",J187,0)</f>
        <v>0</v>
      </c>
      <c r="BG187" s="149">
        <f>IF(N187="zákl. prenesená",J187,0)</f>
        <v>0</v>
      </c>
      <c r="BH187" s="149">
        <f>IF(N187="zníž. prenesená",J187,0)</f>
        <v>0</v>
      </c>
      <c r="BI187" s="149">
        <f>IF(N187="nulová",J187,0)</f>
        <v>0</v>
      </c>
      <c r="BJ187" s="13" t="s">
        <v>155</v>
      </c>
      <c r="BK187" s="149">
        <f>ROUND(I187*H187,2)</f>
        <v>0</v>
      </c>
      <c r="BL187" s="13" t="s">
        <v>213</v>
      </c>
      <c r="BM187" s="148" t="s">
        <v>1259</v>
      </c>
    </row>
    <row r="188" spans="2:65" s="1" customFormat="1" ht="16.5" customHeight="1" x14ac:dyDescent="0.2">
      <c r="B188" s="135"/>
      <c r="C188" s="150" t="s">
        <v>381</v>
      </c>
      <c r="D188" s="150" t="s">
        <v>197</v>
      </c>
      <c r="E188" s="151" t="s">
        <v>647</v>
      </c>
      <c r="F188" s="152" t="s">
        <v>648</v>
      </c>
      <c r="G188" s="153" t="s">
        <v>153</v>
      </c>
      <c r="H188" s="154">
        <v>0.76300000000000001</v>
      </c>
      <c r="I188" s="155"/>
      <c r="J188" s="156">
        <f>ROUND(I188*H188,2)</f>
        <v>0</v>
      </c>
      <c r="K188" s="157"/>
      <c r="L188" s="158"/>
      <c r="M188" s="159" t="s">
        <v>1</v>
      </c>
      <c r="N188" s="160" t="s">
        <v>37</v>
      </c>
      <c r="P188" s="146">
        <f>O188*H188</f>
        <v>0</v>
      </c>
      <c r="Q188" s="146">
        <v>1.8519999999999998E-2</v>
      </c>
      <c r="R188" s="146">
        <f>Q188*H188</f>
        <v>1.4130759999999999E-2</v>
      </c>
      <c r="S188" s="146">
        <v>0</v>
      </c>
      <c r="T188" s="147">
        <f>S188*H188</f>
        <v>0</v>
      </c>
      <c r="AR188" s="148" t="s">
        <v>280</v>
      </c>
      <c r="AT188" s="148" t="s">
        <v>197</v>
      </c>
      <c r="AU188" s="148" t="s">
        <v>155</v>
      </c>
      <c r="AY188" s="13" t="s">
        <v>147</v>
      </c>
      <c r="BE188" s="149">
        <f>IF(N188="základná",J188,0)</f>
        <v>0</v>
      </c>
      <c r="BF188" s="149">
        <f>IF(N188="znížená",J188,0)</f>
        <v>0</v>
      </c>
      <c r="BG188" s="149">
        <f>IF(N188="zákl. prenesená",J188,0)</f>
        <v>0</v>
      </c>
      <c r="BH188" s="149">
        <f>IF(N188="zníž. prenesená",J188,0)</f>
        <v>0</v>
      </c>
      <c r="BI188" s="149">
        <f>IF(N188="nulová",J188,0)</f>
        <v>0</v>
      </c>
      <c r="BJ188" s="13" t="s">
        <v>155</v>
      </c>
      <c r="BK188" s="149">
        <f>ROUND(I188*H188,2)</f>
        <v>0</v>
      </c>
      <c r="BL188" s="13" t="s">
        <v>213</v>
      </c>
      <c r="BM188" s="148" t="s">
        <v>1260</v>
      </c>
    </row>
    <row r="189" spans="2:65" s="1" customFormat="1" ht="24.2" customHeight="1" x14ac:dyDescent="0.2">
      <c r="B189" s="135"/>
      <c r="C189" s="136" t="s">
        <v>385</v>
      </c>
      <c r="D189" s="136" t="s">
        <v>150</v>
      </c>
      <c r="E189" s="137" t="s">
        <v>651</v>
      </c>
      <c r="F189" s="138" t="s">
        <v>652</v>
      </c>
      <c r="G189" s="139" t="s">
        <v>274</v>
      </c>
      <c r="H189" s="140">
        <v>3</v>
      </c>
      <c r="I189" s="141"/>
      <c r="J189" s="142">
        <f>ROUND(I189*H189,2)</f>
        <v>0</v>
      </c>
      <c r="K189" s="143"/>
      <c r="L189" s="28"/>
      <c r="M189" s="144" t="s">
        <v>1</v>
      </c>
      <c r="N189" s="145" t="s">
        <v>37</v>
      </c>
      <c r="P189" s="146">
        <f>O189*H189</f>
        <v>0</v>
      </c>
      <c r="Q189" s="146">
        <v>0</v>
      </c>
      <c r="R189" s="146">
        <f>Q189*H189</f>
        <v>0</v>
      </c>
      <c r="S189" s="146">
        <v>0</v>
      </c>
      <c r="T189" s="147">
        <f>S189*H189</f>
        <v>0</v>
      </c>
      <c r="AR189" s="148" t="s">
        <v>213</v>
      </c>
      <c r="AT189" s="148" t="s">
        <v>150</v>
      </c>
      <c r="AU189" s="148" t="s">
        <v>155</v>
      </c>
      <c r="AY189" s="13" t="s">
        <v>147</v>
      </c>
      <c r="BE189" s="149">
        <f>IF(N189="základná",J189,0)</f>
        <v>0</v>
      </c>
      <c r="BF189" s="149">
        <f>IF(N189="znížená",J189,0)</f>
        <v>0</v>
      </c>
      <c r="BG189" s="149">
        <f>IF(N189="zákl. prenesená",J189,0)</f>
        <v>0</v>
      </c>
      <c r="BH189" s="149">
        <f>IF(N189="zníž. prenesená",J189,0)</f>
        <v>0</v>
      </c>
      <c r="BI189" s="149">
        <f>IF(N189="nulová",J189,0)</f>
        <v>0</v>
      </c>
      <c r="BJ189" s="13" t="s">
        <v>155</v>
      </c>
      <c r="BK189" s="149">
        <f>ROUND(I189*H189,2)</f>
        <v>0</v>
      </c>
      <c r="BL189" s="13" t="s">
        <v>213</v>
      </c>
      <c r="BM189" s="148" t="s">
        <v>1261</v>
      </c>
    </row>
    <row r="190" spans="2:65" s="1" customFormat="1" ht="24.2" customHeight="1" x14ac:dyDescent="0.2">
      <c r="B190" s="135"/>
      <c r="C190" s="136" t="s">
        <v>389</v>
      </c>
      <c r="D190" s="136" t="s">
        <v>150</v>
      </c>
      <c r="E190" s="137" t="s">
        <v>655</v>
      </c>
      <c r="F190" s="138" t="s">
        <v>656</v>
      </c>
      <c r="G190" s="139" t="s">
        <v>420</v>
      </c>
      <c r="H190" s="161"/>
      <c r="I190" s="141"/>
      <c r="J190" s="142">
        <f>ROUND(I190*H190,2)</f>
        <v>0</v>
      </c>
      <c r="K190" s="143"/>
      <c r="L190" s="28"/>
      <c r="M190" s="144" t="s">
        <v>1</v>
      </c>
      <c r="N190" s="145" t="s">
        <v>37</v>
      </c>
      <c r="P190" s="146">
        <f>O190*H190</f>
        <v>0</v>
      </c>
      <c r="Q190" s="146">
        <v>0</v>
      </c>
      <c r="R190" s="146">
        <f>Q190*H190</f>
        <v>0</v>
      </c>
      <c r="S190" s="146">
        <v>0</v>
      </c>
      <c r="T190" s="147">
        <f>S190*H190</f>
        <v>0</v>
      </c>
      <c r="AR190" s="148" t="s">
        <v>213</v>
      </c>
      <c r="AT190" s="148" t="s">
        <v>150</v>
      </c>
      <c r="AU190" s="148" t="s">
        <v>155</v>
      </c>
      <c r="AY190" s="13" t="s">
        <v>147</v>
      </c>
      <c r="BE190" s="149">
        <f>IF(N190="základná",J190,0)</f>
        <v>0</v>
      </c>
      <c r="BF190" s="149">
        <f>IF(N190="znížená",J190,0)</f>
        <v>0</v>
      </c>
      <c r="BG190" s="149">
        <f>IF(N190="zákl. prenesená",J190,0)</f>
        <v>0</v>
      </c>
      <c r="BH190" s="149">
        <f>IF(N190="zníž. prenesená",J190,0)</f>
        <v>0</v>
      </c>
      <c r="BI190" s="149">
        <f>IF(N190="nulová",J190,0)</f>
        <v>0</v>
      </c>
      <c r="BJ190" s="13" t="s">
        <v>155</v>
      </c>
      <c r="BK190" s="149">
        <f>ROUND(I190*H190,2)</f>
        <v>0</v>
      </c>
      <c r="BL190" s="13" t="s">
        <v>213</v>
      </c>
      <c r="BM190" s="148" t="s">
        <v>1262</v>
      </c>
    </row>
    <row r="191" spans="2:65" s="11" customFormat="1" ht="22.9" customHeight="1" x14ac:dyDescent="0.2">
      <c r="B191" s="123"/>
      <c r="D191" s="124" t="s">
        <v>70</v>
      </c>
      <c r="E191" s="133" t="s">
        <v>668</v>
      </c>
      <c r="F191" s="133" t="s">
        <v>669</v>
      </c>
      <c r="I191" s="126"/>
      <c r="J191" s="134">
        <f>BK191</f>
        <v>0</v>
      </c>
      <c r="L191" s="123"/>
      <c r="M191" s="128"/>
      <c r="P191" s="129">
        <f>SUM(P192:P194)</f>
        <v>0</v>
      </c>
      <c r="R191" s="129">
        <f>SUM(R192:R194)</f>
        <v>4.0800000000000005E-4</v>
      </c>
      <c r="T191" s="130">
        <f>SUM(T192:T194)</f>
        <v>0</v>
      </c>
      <c r="AR191" s="124" t="s">
        <v>155</v>
      </c>
      <c r="AT191" s="131" t="s">
        <v>70</v>
      </c>
      <c r="AU191" s="131" t="s">
        <v>79</v>
      </c>
      <c r="AY191" s="124" t="s">
        <v>147</v>
      </c>
      <c r="BK191" s="132">
        <f>SUM(BK192:BK194)</f>
        <v>0</v>
      </c>
    </row>
    <row r="192" spans="2:65" s="1" customFormat="1" ht="24.2" customHeight="1" x14ac:dyDescent="0.2">
      <c r="B192" s="135"/>
      <c r="C192" s="136" t="s">
        <v>393</v>
      </c>
      <c r="D192" s="136" t="s">
        <v>150</v>
      </c>
      <c r="E192" s="137" t="s">
        <v>679</v>
      </c>
      <c r="F192" s="138" t="s">
        <v>680</v>
      </c>
      <c r="G192" s="139" t="s">
        <v>186</v>
      </c>
      <c r="H192" s="140">
        <v>2.4</v>
      </c>
      <c r="I192" s="141"/>
      <c r="J192" s="142">
        <f>ROUND(I192*H192,2)</f>
        <v>0</v>
      </c>
      <c r="K192" s="143"/>
      <c r="L192" s="28"/>
      <c r="M192" s="144" t="s">
        <v>1</v>
      </c>
      <c r="N192" s="145" t="s">
        <v>37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213</v>
      </c>
      <c r="AT192" s="148" t="s">
        <v>150</v>
      </c>
      <c r="AU192" s="148" t="s">
        <v>155</v>
      </c>
      <c r="AY192" s="13" t="s">
        <v>147</v>
      </c>
      <c r="BE192" s="149">
        <f>IF(N192="základná",J192,0)</f>
        <v>0</v>
      </c>
      <c r="BF192" s="149">
        <f>IF(N192="znížená",J192,0)</f>
        <v>0</v>
      </c>
      <c r="BG192" s="149">
        <f>IF(N192="zákl. prenesená",J192,0)</f>
        <v>0</v>
      </c>
      <c r="BH192" s="149">
        <f>IF(N192="zníž. prenesená",J192,0)</f>
        <v>0</v>
      </c>
      <c r="BI192" s="149">
        <f>IF(N192="nulová",J192,0)</f>
        <v>0</v>
      </c>
      <c r="BJ192" s="13" t="s">
        <v>155</v>
      </c>
      <c r="BK192" s="149">
        <f>ROUND(I192*H192,2)</f>
        <v>0</v>
      </c>
      <c r="BL192" s="13" t="s">
        <v>213</v>
      </c>
      <c r="BM192" s="148" t="s">
        <v>1263</v>
      </c>
    </row>
    <row r="193" spans="2:65" s="1" customFormat="1" ht="24.2" customHeight="1" x14ac:dyDescent="0.2">
      <c r="B193" s="135"/>
      <c r="C193" s="136" t="s">
        <v>397</v>
      </c>
      <c r="D193" s="136" t="s">
        <v>150</v>
      </c>
      <c r="E193" s="137" t="s">
        <v>699</v>
      </c>
      <c r="F193" s="138" t="s">
        <v>700</v>
      </c>
      <c r="G193" s="139" t="s">
        <v>153</v>
      </c>
      <c r="H193" s="140">
        <v>1.5</v>
      </c>
      <c r="I193" s="141"/>
      <c r="J193" s="142">
        <f>ROUND(I193*H193,2)</f>
        <v>0</v>
      </c>
      <c r="K193" s="143"/>
      <c r="L193" s="28"/>
      <c r="M193" s="144" t="s">
        <v>1</v>
      </c>
      <c r="N193" s="145" t="s">
        <v>37</v>
      </c>
      <c r="P193" s="146">
        <f>O193*H193</f>
        <v>0</v>
      </c>
      <c r="Q193" s="146">
        <v>2.0000000000000001E-4</v>
      </c>
      <c r="R193" s="146">
        <f>Q193*H193</f>
        <v>3.0000000000000003E-4</v>
      </c>
      <c r="S193" s="146">
        <v>0</v>
      </c>
      <c r="T193" s="147">
        <f>S193*H193</f>
        <v>0</v>
      </c>
      <c r="AR193" s="148" t="s">
        <v>213</v>
      </c>
      <c r="AT193" s="148" t="s">
        <v>150</v>
      </c>
      <c r="AU193" s="148" t="s">
        <v>155</v>
      </c>
      <c r="AY193" s="13" t="s">
        <v>147</v>
      </c>
      <c r="BE193" s="149">
        <f>IF(N193="základná",J193,0)</f>
        <v>0</v>
      </c>
      <c r="BF193" s="149">
        <f>IF(N193="znížená",J193,0)</f>
        <v>0</v>
      </c>
      <c r="BG193" s="149">
        <f>IF(N193="zákl. prenesená",J193,0)</f>
        <v>0</v>
      </c>
      <c r="BH193" s="149">
        <f>IF(N193="zníž. prenesená",J193,0)</f>
        <v>0</v>
      </c>
      <c r="BI193" s="149">
        <f>IF(N193="nulová",J193,0)</f>
        <v>0</v>
      </c>
      <c r="BJ193" s="13" t="s">
        <v>155</v>
      </c>
      <c r="BK193" s="149">
        <f>ROUND(I193*H193,2)</f>
        <v>0</v>
      </c>
      <c r="BL193" s="13" t="s">
        <v>213</v>
      </c>
      <c r="BM193" s="148" t="s">
        <v>1264</v>
      </c>
    </row>
    <row r="194" spans="2:65" s="1" customFormat="1" ht="24.2" customHeight="1" x14ac:dyDescent="0.2">
      <c r="B194" s="135"/>
      <c r="C194" s="136" t="s">
        <v>401</v>
      </c>
      <c r="D194" s="136" t="s">
        <v>150</v>
      </c>
      <c r="E194" s="137" t="s">
        <v>703</v>
      </c>
      <c r="F194" s="138" t="s">
        <v>704</v>
      </c>
      <c r="G194" s="139" t="s">
        <v>186</v>
      </c>
      <c r="H194" s="140">
        <v>1.2</v>
      </c>
      <c r="I194" s="141"/>
      <c r="J194" s="142">
        <f>ROUND(I194*H194,2)</f>
        <v>0</v>
      </c>
      <c r="K194" s="143"/>
      <c r="L194" s="28"/>
      <c r="M194" s="162" t="s">
        <v>1</v>
      </c>
      <c r="N194" s="163" t="s">
        <v>37</v>
      </c>
      <c r="O194" s="164"/>
      <c r="P194" s="165">
        <f>O194*H194</f>
        <v>0</v>
      </c>
      <c r="Q194" s="165">
        <v>9.0000000000000006E-5</v>
      </c>
      <c r="R194" s="165">
        <f>Q194*H194</f>
        <v>1.0800000000000001E-4</v>
      </c>
      <c r="S194" s="165">
        <v>0</v>
      </c>
      <c r="T194" s="166">
        <f>S194*H194</f>
        <v>0</v>
      </c>
      <c r="AR194" s="148" t="s">
        <v>213</v>
      </c>
      <c r="AT194" s="148" t="s">
        <v>150</v>
      </c>
      <c r="AU194" s="148" t="s">
        <v>155</v>
      </c>
      <c r="AY194" s="13" t="s">
        <v>147</v>
      </c>
      <c r="BE194" s="149">
        <f>IF(N194="základná",J194,0)</f>
        <v>0</v>
      </c>
      <c r="BF194" s="149">
        <f>IF(N194="znížená",J194,0)</f>
        <v>0</v>
      </c>
      <c r="BG194" s="149">
        <f>IF(N194="zákl. prenesená",J194,0)</f>
        <v>0</v>
      </c>
      <c r="BH194" s="149">
        <f>IF(N194="zníž. prenesená",J194,0)</f>
        <v>0</v>
      </c>
      <c r="BI194" s="149">
        <f>IF(N194="nulová",J194,0)</f>
        <v>0</v>
      </c>
      <c r="BJ194" s="13" t="s">
        <v>155</v>
      </c>
      <c r="BK194" s="149">
        <f>ROUND(I194*H194,2)</f>
        <v>0</v>
      </c>
      <c r="BL194" s="13" t="s">
        <v>213</v>
      </c>
      <c r="BM194" s="148" t="s">
        <v>1265</v>
      </c>
    </row>
    <row r="195" spans="2:65" s="1" customFormat="1" ht="6.95" customHeight="1" x14ac:dyDescent="0.2">
      <c r="B195" s="43"/>
      <c r="C195" s="44"/>
      <c r="D195" s="44"/>
      <c r="E195" s="44"/>
      <c r="F195" s="44"/>
      <c r="G195" s="44"/>
      <c r="H195" s="44"/>
      <c r="I195" s="44"/>
      <c r="J195" s="44"/>
      <c r="K195" s="44"/>
      <c r="L195" s="28"/>
    </row>
  </sheetData>
  <autoFilter ref="C126:K194" xr:uid="{00000000-0009-0000-0000-000007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07"/>
  <sheetViews>
    <sheetView showGridLines="0" topLeftCell="A176" workbookViewId="0">
      <selection activeCell="I185" sqref="I18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94" t="s">
        <v>5</v>
      </c>
      <c r="M2" s="195"/>
      <c r="N2" s="195"/>
      <c r="O2" s="195"/>
      <c r="P2" s="195"/>
      <c r="Q2" s="195"/>
      <c r="R2" s="195"/>
      <c r="S2" s="195"/>
      <c r="T2" s="195"/>
      <c r="U2" s="195"/>
      <c r="V2" s="195"/>
      <c r="AT2" s="13" t="s">
        <v>101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79</v>
      </c>
    </row>
    <row r="4" spans="2:46" ht="24.95" customHeight="1" x14ac:dyDescent="0.2">
      <c r="B4" s="16"/>
      <c r="D4" s="17" t="s">
        <v>105</v>
      </c>
      <c r="L4" s="16"/>
      <c r="M4" s="87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3" t="s">
        <v>14</v>
      </c>
      <c r="L6" s="16"/>
    </row>
    <row r="7" spans="2:46" ht="16.5" customHeight="1" x14ac:dyDescent="0.2">
      <c r="B7" s="16"/>
      <c r="E7" s="210" t="str">
        <f>'Rekapitulácia stavby'!K6</f>
        <v>MHTH - Stavebné úpravy miestností v budove na KVP v Košiciach</v>
      </c>
      <c r="F7" s="211"/>
      <c r="G7" s="211"/>
      <c r="H7" s="211"/>
      <c r="L7" s="16"/>
    </row>
    <row r="8" spans="2:46" s="1" customFormat="1" ht="12" customHeight="1" x14ac:dyDescent="0.2">
      <c r="B8" s="28"/>
      <c r="D8" s="23" t="s">
        <v>106</v>
      </c>
      <c r="L8" s="28"/>
    </row>
    <row r="9" spans="2:46" s="1" customFormat="1" ht="16.5" customHeight="1" x14ac:dyDescent="0.2">
      <c r="B9" s="28"/>
      <c r="E9" s="188" t="s">
        <v>1266</v>
      </c>
      <c r="F9" s="209"/>
      <c r="G9" s="209"/>
      <c r="H9" s="20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16</v>
      </c>
      <c r="F11" s="21" t="s">
        <v>1</v>
      </c>
      <c r="I11" s="23" t="s">
        <v>17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18</v>
      </c>
      <c r="F12" s="21" t="s">
        <v>19</v>
      </c>
      <c r="I12" s="23" t="s">
        <v>20</v>
      </c>
      <c r="J12" s="51" t="str">
        <f>'Rekapitulácia stavby'!AN8</f>
        <v>18. 9. 2025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2" t="str">
        <f>'Rekapitulácia stavby'!E14</f>
        <v>Vyplň údaj</v>
      </c>
      <c r="F18" s="204"/>
      <c r="G18" s="204"/>
      <c r="H18" s="204"/>
      <c r="I18" s="23" t="s">
        <v>24</v>
      </c>
      <c r="J18" s="24" t="str">
        <f>'Rekapitulácia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3" t="s">
        <v>28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8"/>
      <c r="E27" s="208" t="s">
        <v>1</v>
      </c>
      <c r="F27" s="208"/>
      <c r="G27" s="208"/>
      <c r="H27" s="208"/>
      <c r="L27" s="88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9" t="s">
        <v>31</v>
      </c>
      <c r="J30" s="65">
        <f>ROUND(J130, 2)</f>
        <v>0</v>
      </c>
      <c r="L30" s="28"/>
    </row>
    <row r="31" spans="2:12" s="1" customFormat="1" ht="6.95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5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5" customHeight="1" x14ac:dyDescent="0.2">
      <c r="B33" s="28"/>
      <c r="D33" s="54" t="s">
        <v>35</v>
      </c>
      <c r="E33" s="33" t="s">
        <v>36</v>
      </c>
      <c r="F33" s="90">
        <f>ROUND((SUM(BE130:BE206)),  2)</f>
        <v>0</v>
      </c>
      <c r="G33" s="91"/>
      <c r="H33" s="91"/>
      <c r="I33" s="92">
        <v>0.23</v>
      </c>
      <c r="J33" s="90">
        <f>ROUND(((SUM(BE130:BE206))*I33),  2)</f>
        <v>0</v>
      </c>
      <c r="L33" s="28"/>
    </row>
    <row r="34" spans="2:12" s="1" customFormat="1" ht="14.45" customHeight="1" x14ac:dyDescent="0.2">
      <c r="B34" s="28"/>
      <c r="E34" s="33" t="s">
        <v>37</v>
      </c>
      <c r="F34" s="90">
        <f>ROUND((SUM(BF130:BF206)),  2)</f>
        <v>0</v>
      </c>
      <c r="G34" s="91"/>
      <c r="H34" s="91"/>
      <c r="I34" s="92">
        <v>0.23</v>
      </c>
      <c r="J34" s="90">
        <f>ROUND(((SUM(BF130:BF206))*I34),  2)</f>
        <v>0</v>
      </c>
      <c r="L34" s="28"/>
    </row>
    <row r="35" spans="2:12" s="1" customFormat="1" ht="14.45" hidden="1" customHeight="1" x14ac:dyDescent="0.2">
      <c r="B35" s="28"/>
      <c r="E35" s="23" t="s">
        <v>38</v>
      </c>
      <c r="F35" s="93">
        <f>ROUND((SUM(BG130:BG206)),  2)</f>
        <v>0</v>
      </c>
      <c r="I35" s="94">
        <v>0.23</v>
      </c>
      <c r="J35" s="93">
        <f>0</f>
        <v>0</v>
      </c>
      <c r="L35" s="28"/>
    </row>
    <row r="36" spans="2:12" s="1" customFormat="1" ht="14.45" hidden="1" customHeight="1" x14ac:dyDescent="0.2">
      <c r="B36" s="28"/>
      <c r="E36" s="23" t="s">
        <v>39</v>
      </c>
      <c r="F36" s="93">
        <f>ROUND((SUM(BH130:BH206)),  2)</f>
        <v>0</v>
      </c>
      <c r="I36" s="94">
        <v>0.23</v>
      </c>
      <c r="J36" s="93">
        <f>0</f>
        <v>0</v>
      </c>
      <c r="L36" s="28"/>
    </row>
    <row r="37" spans="2:12" s="1" customFormat="1" ht="14.45" hidden="1" customHeight="1" x14ac:dyDescent="0.2">
      <c r="B37" s="28"/>
      <c r="E37" s="33" t="s">
        <v>40</v>
      </c>
      <c r="F37" s="90">
        <f>ROUND((SUM(BI130:BI206)),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95"/>
      <c r="D39" s="96" t="s">
        <v>41</v>
      </c>
      <c r="E39" s="56"/>
      <c r="F39" s="56"/>
      <c r="G39" s="97" t="s">
        <v>42</v>
      </c>
      <c r="H39" s="98" t="s">
        <v>43</v>
      </c>
      <c r="I39" s="56"/>
      <c r="J39" s="99">
        <f>SUM(J30:J37)</f>
        <v>0</v>
      </c>
      <c r="K39" s="100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8"/>
      <c r="D61" s="42" t="s">
        <v>46</v>
      </c>
      <c r="E61" s="30"/>
      <c r="F61" s="101" t="s">
        <v>47</v>
      </c>
      <c r="G61" s="42" t="s">
        <v>46</v>
      </c>
      <c r="H61" s="30"/>
      <c r="I61" s="30"/>
      <c r="J61" s="102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8"/>
      <c r="D76" s="42" t="s">
        <v>46</v>
      </c>
      <c r="E76" s="30"/>
      <c r="F76" s="101" t="s">
        <v>47</v>
      </c>
      <c r="G76" s="42" t="s">
        <v>46</v>
      </c>
      <c r="H76" s="30"/>
      <c r="I76" s="30"/>
      <c r="J76" s="102" t="s">
        <v>47</v>
      </c>
      <c r="K76" s="30"/>
      <c r="L76" s="28"/>
    </row>
    <row r="77" spans="2:12" s="1" customFormat="1" ht="14.45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5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5" customHeight="1" x14ac:dyDescent="0.2">
      <c r="B82" s="28"/>
      <c r="C82" s="17" t="s">
        <v>108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3" t="s">
        <v>14</v>
      </c>
      <c r="L84" s="28"/>
    </row>
    <row r="85" spans="2:47" s="1" customFormat="1" ht="16.5" customHeight="1" x14ac:dyDescent="0.2">
      <c r="B85" s="28"/>
      <c r="E85" s="210" t="str">
        <f>E7</f>
        <v>MHTH - Stavebné úpravy miestností v budove na KVP v Košiciach</v>
      </c>
      <c r="F85" s="211"/>
      <c r="G85" s="211"/>
      <c r="H85" s="211"/>
      <c r="L85" s="28"/>
    </row>
    <row r="86" spans="2:47" s="1" customFormat="1" ht="12" customHeight="1" x14ac:dyDescent="0.2">
      <c r="B86" s="28"/>
      <c r="C86" s="23" t="s">
        <v>106</v>
      </c>
      <c r="L86" s="28"/>
    </row>
    <row r="87" spans="2:47" s="1" customFormat="1" ht="16.5" customHeight="1" x14ac:dyDescent="0.2">
      <c r="B87" s="28"/>
      <c r="E87" s="188" t="str">
        <f>E9</f>
        <v>08 - Kuchynka na 3.NP</v>
      </c>
      <c r="F87" s="209"/>
      <c r="G87" s="209"/>
      <c r="H87" s="209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3" t="s">
        <v>18</v>
      </c>
      <c r="F89" s="21" t="str">
        <f>F12</f>
        <v xml:space="preserve"> </v>
      </c>
      <c r="I89" s="23" t="s">
        <v>20</v>
      </c>
      <c r="J89" s="51" t="str">
        <f>IF(J12="","",J12)</f>
        <v>18. 9. 2025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2" customHeight="1" x14ac:dyDescent="0.2">
      <c r="B92" s="28"/>
      <c r="C92" s="23" t="s">
        <v>25</v>
      </c>
      <c r="F92" s="21" t="str">
        <f>IF(E18="","",E18)</f>
        <v>Vyplň údaj</v>
      </c>
      <c r="I92" s="23" t="s">
        <v>28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103" t="s">
        <v>109</v>
      </c>
      <c r="D94" s="95"/>
      <c r="E94" s="95"/>
      <c r="F94" s="95"/>
      <c r="G94" s="95"/>
      <c r="H94" s="95"/>
      <c r="I94" s="95"/>
      <c r="J94" s="104" t="s">
        <v>110</v>
      </c>
      <c r="K94" s="95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105" t="s">
        <v>111</v>
      </c>
      <c r="J96" s="65">
        <f>J130</f>
        <v>0</v>
      </c>
      <c r="L96" s="28"/>
      <c r="AU96" s="13" t="s">
        <v>112</v>
      </c>
    </row>
    <row r="97" spans="2:12" s="8" customFormat="1" ht="24.95" customHeight="1" x14ac:dyDescent="0.2">
      <c r="B97" s="106"/>
      <c r="D97" s="107" t="s">
        <v>113</v>
      </c>
      <c r="E97" s="108"/>
      <c r="F97" s="108"/>
      <c r="G97" s="108"/>
      <c r="H97" s="108"/>
      <c r="I97" s="108"/>
      <c r="J97" s="109">
        <f>J131</f>
        <v>0</v>
      </c>
      <c r="L97" s="106"/>
    </row>
    <row r="98" spans="2:12" s="9" customFormat="1" ht="19.899999999999999" customHeight="1" x14ac:dyDescent="0.2">
      <c r="B98" s="110"/>
      <c r="D98" s="111" t="s">
        <v>115</v>
      </c>
      <c r="E98" s="112"/>
      <c r="F98" s="112"/>
      <c r="G98" s="112"/>
      <c r="H98" s="112"/>
      <c r="I98" s="112"/>
      <c r="J98" s="113">
        <f>J132</f>
        <v>0</v>
      </c>
      <c r="L98" s="110"/>
    </row>
    <row r="99" spans="2:12" s="9" customFormat="1" ht="19.899999999999999" customHeight="1" x14ac:dyDescent="0.2">
      <c r="B99" s="110"/>
      <c r="D99" s="111" t="s">
        <v>116</v>
      </c>
      <c r="E99" s="112"/>
      <c r="F99" s="112"/>
      <c r="G99" s="112"/>
      <c r="H99" s="112"/>
      <c r="I99" s="112"/>
      <c r="J99" s="113">
        <f>J139</f>
        <v>0</v>
      </c>
      <c r="L99" s="110"/>
    </row>
    <row r="100" spans="2:12" s="8" customFormat="1" ht="24.95" customHeight="1" x14ac:dyDescent="0.2">
      <c r="B100" s="106"/>
      <c r="D100" s="107" t="s">
        <v>118</v>
      </c>
      <c r="E100" s="108"/>
      <c r="F100" s="108"/>
      <c r="G100" s="108"/>
      <c r="H100" s="108"/>
      <c r="I100" s="108"/>
      <c r="J100" s="109">
        <f>J149</f>
        <v>0</v>
      </c>
      <c r="L100" s="106"/>
    </row>
    <row r="101" spans="2:12" s="9" customFormat="1" ht="19.899999999999999" customHeight="1" x14ac:dyDescent="0.2">
      <c r="B101" s="110"/>
      <c r="D101" s="111" t="s">
        <v>119</v>
      </c>
      <c r="E101" s="112"/>
      <c r="F101" s="112"/>
      <c r="G101" s="112"/>
      <c r="H101" s="112"/>
      <c r="I101" s="112"/>
      <c r="J101" s="113">
        <f>J150</f>
        <v>0</v>
      </c>
      <c r="L101" s="110"/>
    </row>
    <row r="102" spans="2:12" s="9" customFormat="1" ht="19.899999999999999" customHeight="1" x14ac:dyDescent="0.2">
      <c r="B102" s="110"/>
      <c r="D102" s="111" t="s">
        <v>120</v>
      </c>
      <c r="E102" s="112"/>
      <c r="F102" s="112"/>
      <c r="G102" s="112"/>
      <c r="H102" s="112"/>
      <c r="I102" s="112"/>
      <c r="J102" s="113">
        <f>J152</f>
        <v>0</v>
      </c>
      <c r="L102" s="110"/>
    </row>
    <row r="103" spans="2:12" s="9" customFormat="1" ht="19.899999999999999" customHeight="1" x14ac:dyDescent="0.2">
      <c r="B103" s="110"/>
      <c r="D103" s="111" t="s">
        <v>121</v>
      </c>
      <c r="E103" s="112"/>
      <c r="F103" s="112"/>
      <c r="G103" s="112"/>
      <c r="H103" s="112"/>
      <c r="I103" s="112"/>
      <c r="J103" s="113">
        <f>J161</f>
        <v>0</v>
      </c>
      <c r="L103" s="110"/>
    </row>
    <row r="104" spans="2:12" s="9" customFormat="1" ht="19.899999999999999" customHeight="1" x14ac:dyDescent="0.2">
      <c r="B104" s="110"/>
      <c r="D104" s="111" t="s">
        <v>122</v>
      </c>
      <c r="E104" s="112"/>
      <c r="F104" s="112"/>
      <c r="G104" s="112"/>
      <c r="H104" s="112"/>
      <c r="I104" s="112"/>
      <c r="J104" s="113">
        <f>J174</f>
        <v>0</v>
      </c>
      <c r="L104" s="110"/>
    </row>
    <row r="105" spans="2:12" s="9" customFormat="1" ht="19.899999999999999" customHeight="1" x14ac:dyDescent="0.2">
      <c r="B105" s="110"/>
      <c r="D105" s="111" t="s">
        <v>1267</v>
      </c>
      <c r="E105" s="112"/>
      <c r="F105" s="112"/>
      <c r="G105" s="112"/>
      <c r="H105" s="112"/>
      <c r="I105" s="112"/>
      <c r="J105" s="113">
        <f>J181</f>
        <v>0</v>
      </c>
      <c r="L105" s="110"/>
    </row>
    <row r="106" spans="2:12" s="9" customFormat="1" ht="19.899999999999999" customHeight="1" x14ac:dyDescent="0.2">
      <c r="B106" s="110"/>
      <c r="D106" s="111" t="s">
        <v>127</v>
      </c>
      <c r="E106" s="112"/>
      <c r="F106" s="112"/>
      <c r="G106" s="112"/>
      <c r="H106" s="112"/>
      <c r="I106" s="112"/>
      <c r="J106" s="113">
        <f>J187</f>
        <v>0</v>
      </c>
      <c r="L106" s="110"/>
    </row>
    <row r="107" spans="2:12" s="9" customFormat="1" ht="19.899999999999999" customHeight="1" x14ac:dyDescent="0.2">
      <c r="B107" s="110"/>
      <c r="D107" s="111" t="s">
        <v>128</v>
      </c>
      <c r="E107" s="112"/>
      <c r="F107" s="112"/>
      <c r="G107" s="112"/>
      <c r="H107" s="112"/>
      <c r="I107" s="112"/>
      <c r="J107" s="113">
        <f>J189</f>
        <v>0</v>
      </c>
      <c r="L107" s="110"/>
    </row>
    <row r="108" spans="2:12" s="9" customFormat="1" ht="19.899999999999999" customHeight="1" x14ac:dyDescent="0.2">
      <c r="B108" s="110"/>
      <c r="D108" s="111" t="s">
        <v>129</v>
      </c>
      <c r="E108" s="112"/>
      <c r="F108" s="112"/>
      <c r="G108" s="112"/>
      <c r="H108" s="112"/>
      <c r="I108" s="112"/>
      <c r="J108" s="113">
        <f>J194</f>
        <v>0</v>
      </c>
      <c r="L108" s="110"/>
    </row>
    <row r="109" spans="2:12" s="9" customFormat="1" ht="19.899999999999999" customHeight="1" x14ac:dyDescent="0.2">
      <c r="B109" s="110"/>
      <c r="D109" s="111" t="s">
        <v>130</v>
      </c>
      <c r="E109" s="112"/>
      <c r="F109" s="112"/>
      <c r="G109" s="112"/>
      <c r="H109" s="112"/>
      <c r="I109" s="112"/>
      <c r="J109" s="113">
        <f>J196</f>
        <v>0</v>
      </c>
      <c r="L109" s="110"/>
    </row>
    <row r="110" spans="2:12" s="8" customFormat="1" ht="24.95" customHeight="1" x14ac:dyDescent="0.2">
      <c r="B110" s="106"/>
      <c r="D110" s="107" t="s">
        <v>1268</v>
      </c>
      <c r="E110" s="108"/>
      <c r="F110" s="108"/>
      <c r="G110" s="108"/>
      <c r="H110" s="108"/>
      <c r="I110" s="108"/>
      <c r="J110" s="109">
        <f>J205</f>
        <v>0</v>
      </c>
      <c r="L110" s="106"/>
    </row>
    <row r="111" spans="2:12" s="1" customFormat="1" ht="21.75" customHeight="1" x14ac:dyDescent="0.2">
      <c r="B111" s="28"/>
      <c r="L111" s="28"/>
    </row>
    <row r="112" spans="2:12" s="1" customFormat="1" ht="6.95" customHeight="1" x14ac:dyDescent="0.2">
      <c r="B112" s="43"/>
      <c r="C112" s="44"/>
      <c r="D112" s="44"/>
      <c r="E112" s="44"/>
      <c r="F112" s="44"/>
      <c r="G112" s="44"/>
      <c r="H112" s="44"/>
      <c r="I112" s="44"/>
      <c r="J112" s="44"/>
      <c r="K112" s="44"/>
      <c r="L112" s="28"/>
    </row>
    <row r="116" spans="2:12" s="1" customFormat="1" ht="6.95" customHeight="1" x14ac:dyDescent="0.2">
      <c r="B116" s="45"/>
      <c r="C116" s="46"/>
      <c r="D116" s="46"/>
      <c r="E116" s="46"/>
      <c r="F116" s="46"/>
      <c r="G116" s="46"/>
      <c r="H116" s="46"/>
      <c r="I116" s="46"/>
      <c r="J116" s="46"/>
      <c r="K116" s="46"/>
      <c r="L116" s="28"/>
    </row>
    <row r="117" spans="2:12" s="1" customFormat="1" ht="24.95" customHeight="1" x14ac:dyDescent="0.2">
      <c r="B117" s="28"/>
      <c r="C117" s="17" t="s">
        <v>133</v>
      </c>
      <c r="L117" s="28"/>
    </row>
    <row r="118" spans="2:12" s="1" customFormat="1" ht="6.95" customHeight="1" x14ac:dyDescent="0.2">
      <c r="B118" s="28"/>
      <c r="L118" s="28"/>
    </row>
    <row r="119" spans="2:12" s="1" customFormat="1" ht="12" customHeight="1" x14ac:dyDescent="0.2">
      <c r="B119" s="28"/>
      <c r="C119" s="23" t="s">
        <v>14</v>
      </c>
      <c r="L119" s="28"/>
    </row>
    <row r="120" spans="2:12" s="1" customFormat="1" ht="16.5" customHeight="1" x14ac:dyDescent="0.2">
      <c r="B120" s="28"/>
      <c r="E120" s="210" t="str">
        <f>E7</f>
        <v>MHTH - Stavebné úpravy miestností v budove na KVP v Košiciach</v>
      </c>
      <c r="F120" s="211"/>
      <c r="G120" s="211"/>
      <c r="H120" s="211"/>
      <c r="L120" s="28"/>
    </row>
    <row r="121" spans="2:12" s="1" customFormat="1" ht="12" customHeight="1" x14ac:dyDescent="0.2">
      <c r="B121" s="28"/>
      <c r="C121" s="23" t="s">
        <v>106</v>
      </c>
      <c r="L121" s="28"/>
    </row>
    <row r="122" spans="2:12" s="1" customFormat="1" ht="16.5" customHeight="1" x14ac:dyDescent="0.2">
      <c r="B122" s="28"/>
      <c r="E122" s="188" t="str">
        <f>E9</f>
        <v>08 - Kuchynka na 3.NP</v>
      </c>
      <c r="F122" s="209"/>
      <c r="G122" s="209"/>
      <c r="H122" s="209"/>
      <c r="L122" s="28"/>
    </row>
    <row r="123" spans="2:12" s="1" customFormat="1" ht="6.95" customHeight="1" x14ac:dyDescent="0.2">
      <c r="B123" s="28"/>
      <c r="L123" s="28"/>
    </row>
    <row r="124" spans="2:12" s="1" customFormat="1" ht="12" customHeight="1" x14ac:dyDescent="0.2">
      <c r="B124" s="28"/>
      <c r="C124" s="23" t="s">
        <v>18</v>
      </c>
      <c r="F124" s="21" t="str">
        <f>F12</f>
        <v xml:space="preserve"> </v>
      </c>
      <c r="I124" s="23" t="s">
        <v>20</v>
      </c>
      <c r="J124" s="51" t="str">
        <f>IF(J12="","",J12)</f>
        <v>18. 9. 2025</v>
      </c>
      <c r="L124" s="28"/>
    </row>
    <row r="125" spans="2:12" s="1" customFormat="1" ht="6.95" customHeight="1" x14ac:dyDescent="0.2">
      <c r="B125" s="28"/>
      <c r="L125" s="28"/>
    </row>
    <row r="126" spans="2:12" s="1" customFormat="1" ht="15.2" customHeight="1" x14ac:dyDescent="0.2">
      <c r="B126" s="28"/>
      <c r="C126" s="23" t="s">
        <v>22</v>
      </c>
      <c r="F126" s="21" t="str">
        <f>E15</f>
        <v xml:space="preserve"> </v>
      </c>
      <c r="I126" s="23" t="s">
        <v>27</v>
      </c>
      <c r="J126" s="26" t="str">
        <f>E21</f>
        <v xml:space="preserve"> </v>
      </c>
      <c r="L126" s="28"/>
    </row>
    <row r="127" spans="2:12" s="1" customFormat="1" ht="15.2" customHeight="1" x14ac:dyDescent="0.2">
      <c r="B127" s="28"/>
      <c r="C127" s="23" t="s">
        <v>25</v>
      </c>
      <c r="F127" s="21" t="str">
        <f>IF(E18="","",E18)</f>
        <v>Vyplň údaj</v>
      </c>
      <c r="I127" s="23" t="s">
        <v>28</v>
      </c>
      <c r="J127" s="26" t="str">
        <f>E24</f>
        <v xml:space="preserve"> </v>
      </c>
      <c r="L127" s="28"/>
    </row>
    <row r="128" spans="2:12" s="1" customFormat="1" ht="10.35" customHeight="1" x14ac:dyDescent="0.2">
      <c r="B128" s="28"/>
      <c r="L128" s="28"/>
    </row>
    <row r="129" spans="2:65" s="10" customFormat="1" ht="29.25" customHeight="1" x14ac:dyDescent="0.2">
      <c r="B129" s="114"/>
      <c r="C129" s="115" t="s">
        <v>134</v>
      </c>
      <c r="D129" s="116" t="s">
        <v>56</v>
      </c>
      <c r="E129" s="116" t="s">
        <v>52</v>
      </c>
      <c r="F129" s="116" t="s">
        <v>53</v>
      </c>
      <c r="G129" s="116" t="s">
        <v>135</v>
      </c>
      <c r="H129" s="116" t="s">
        <v>136</v>
      </c>
      <c r="I129" s="116" t="s">
        <v>137</v>
      </c>
      <c r="J129" s="117" t="s">
        <v>110</v>
      </c>
      <c r="K129" s="118" t="s">
        <v>138</v>
      </c>
      <c r="L129" s="114"/>
      <c r="M129" s="58" t="s">
        <v>1</v>
      </c>
      <c r="N129" s="59" t="s">
        <v>35</v>
      </c>
      <c r="O129" s="59" t="s">
        <v>139</v>
      </c>
      <c r="P129" s="59" t="s">
        <v>140</v>
      </c>
      <c r="Q129" s="59" t="s">
        <v>141</v>
      </c>
      <c r="R129" s="59" t="s">
        <v>142</v>
      </c>
      <c r="S129" s="59" t="s">
        <v>143</v>
      </c>
      <c r="T129" s="60" t="s">
        <v>144</v>
      </c>
    </row>
    <row r="130" spans="2:65" s="1" customFormat="1" ht="22.9" customHeight="1" x14ac:dyDescent="0.25">
      <c r="B130" s="28"/>
      <c r="C130" s="63" t="s">
        <v>111</v>
      </c>
      <c r="J130" s="119">
        <f>BK130</f>
        <v>0</v>
      </c>
      <c r="L130" s="28"/>
      <c r="M130" s="61"/>
      <c r="N130" s="52"/>
      <c r="O130" s="52"/>
      <c r="P130" s="120">
        <f>P131+P149+P205</f>
        <v>0</v>
      </c>
      <c r="Q130" s="52"/>
      <c r="R130" s="120">
        <f>R131+R149+R205</f>
        <v>0.23988300680000002</v>
      </c>
      <c r="S130" s="52"/>
      <c r="T130" s="121">
        <f>T131+T149+T205</f>
        <v>0.39688999999999997</v>
      </c>
      <c r="AT130" s="13" t="s">
        <v>70</v>
      </c>
      <c r="AU130" s="13" t="s">
        <v>112</v>
      </c>
      <c r="BK130" s="122">
        <f>BK131+BK149+BK205</f>
        <v>0</v>
      </c>
    </row>
    <row r="131" spans="2:65" s="11" customFormat="1" ht="25.9" customHeight="1" x14ac:dyDescent="0.2">
      <c r="B131" s="123"/>
      <c r="D131" s="124" t="s">
        <v>70</v>
      </c>
      <c r="E131" s="125" t="s">
        <v>145</v>
      </c>
      <c r="F131" s="125" t="s">
        <v>146</v>
      </c>
      <c r="I131" s="126"/>
      <c r="J131" s="127">
        <f>BK131</f>
        <v>0</v>
      </c>
      <c r="L131" s="123"/>
      <c r="M131" s="128"/>
      <c r="P131" s="129">
        <f>P132+P139</f>
        <v>0</v>
      </c>
      <c r="R131" s="129">
        <f>R132+R139</f>
        <v>8.7544119999999989E-2</v>
      </c>
      <c r="T131" s="130">
        <f>T132+T139</f>
        <v>0.36499999999999999</v>
      </c>
      <c r="AR131" s="124" t="s">
        <v>79</v>
      </c>
      <c r="AT131" s="131" t="s">
        <v>70</v>
      </c>
      <c r="AU131" s="131" t="s">
        <v>71</v>
      </c>
      <c r="AY131" s="124" t="s">
        <v>147</v>
      </c>
      <c r="BK131" s="132">
        <f>BK132+BK139</f>
        <v>0</v>
      </c>
    </row>
    <row r="132" spans="2:65" s="11" customFormat="1" ht="22.9" customHeight="1" x14ac:dyDescent="0.2">
      <c r="B132" s="123"/>
      <c r="D132" s="124" t="s">
        <v>70</v>
      </c>
      <c r="E132" s="133" t="s">
        <v>157</v>
      </c>
      <c r="F132" s="133" t="s">
        <v>158</v>
      </c>
      <c r="I132" s="126"/>
      <c r="J132" s="134">
        <f>BK132</f>
        <v>0</v>
      </c>
      <c r="L132" s="123"/>
      <c r="M132" s="128"/>
      <c r="P132" s="129">
        <f>SUM(P133:P138)</f>
        <v>0</v>
      </c>
      <c r="R132" s="129">
        <f>SUM(R133:R138)</f>
        <v>8.4864119999999987E-2</v>
      </c>
      <c r="T132" s="130">
        <f>SUM(T133:T138)</f>
        <v>0</v>
      </c>
      <c r="AR132" s="124" t="s">
        <v>79</v>
      </c>
      <c r="AT132" s="131" t="s">
        <v>70</v>
      </c>
      <c r="AU132" s="131" t="s">
        <v>79</v>
      </c>
      <c r="AY132" s="124" t="s">
        <v>147</v>
      </c>
      <c r="BK132" s="132">
        <f>SUM(BK133:BK138)</f>
        <v>0</v>
      </c>
    </row>
    <row r="133" spans="2:65" s="1" customFormat="1" ht="37.9" customHeight="1" x14ac:dyDescent="0.2">
      <c r="B133" s="135"/>
      <c r="C133" s="136" t="s">
        <v>79</v>
      </c>
      <c r="D133" s="136" t="s">
        <v>150</v>
      </c>
      <c r="E133" s="137" t="s">
        <v>165</v>
      </c>
      <c r="F133" s="138" t="s">
        <v>166</v>
      </c>
      <c r="G133" s="139" t="s">
        <v>153</v>
      </c>
      <c r="H133" s="140">
        <v>4.0199999999999996</v>
      </c>
      <c r="I133" s="141"/>
      <c r="J133" s="142">
        <f t="shared" ref="J133:J138" si="0">ROUND(I133*H133,2)</f>
        <v>0</v>
      </c>
      <c r="K133" s="143"/>
      <c r="L133" s="28"/>
      <c r="M133" s="144" t="s">
        <v>1</v>
      </c>
      <c r="N133" s="145" t="s">
        <v>37</v>
      </c>
      <c r="P133" s="146">
        <f t="shared" ref="P133:P138" si="1">O133*H133</f>
        <v>0</v>
      </c>
      <c r="Q133" s="146">
        <v>1.4999999999999999E-4</v>
      </c>
      <c r="R133" s="146">
        <f t="shared" ref="R133:R138" si="2">Q133*H133</f>
        <v>6.0299999999999991E-4</v>
      </c>
      <c r="S133" s="146">
        <v>0</v>
      </c>
      <c r="T133" s="147">
        <f t="shared" ref="T133:T138" si="3">S133*H133</f>
        <v>0</v>
      </c>
      <c r="AR133" s="148" t="s">
        <v>154</v>
      </c>
      <c r="AT133" s="148" t="s">
        <v>150</v>
      </c>
      <c r="AU133" s="148" t="s">
        <v>155</v>
      </c>
      <c r="AY133" s="13" t="s">
        <v>147</v>
      </c>
      <c r="BE133" s="149">
        <f t="shared" ref="BE133:BE138" si="4">IF(N133="základná",J133,0)</f>
        <v>0</v>
      </c>
      <c r="BF133" s="149">
        <f t="shared" ref="BF133:BF138" si="5">IF(N133="znížená",J133,0)</f>
        <v>0</v>
      </c>
      <c r="BG133" s="149">
        <f t="shared" ref="BG133:BG138" si="6">IF(N133="zákl. prenesená",J133,0)</f>
        <v>0</v>
      </c>
      <c r="BH133" s="149">
        <f t="shared" ref="BH133:BH138" si="7">IF(N133="zníž. prenesená",J133,0)</f>
        <v>0</v>
      </c>
      <c r="BI133" s="149">
        <f t="shared" ref="BI133:BI138" si="8">IF(N133="nulová",J133,0)</f>
        <v>0</v>
      </c>
      <c r="BJ133" s="13" t="s">
        <v>155</v>
      </c>
      <c r="BK133" s="149">
        <f t="shared" ref="BK133:BK138" si="9">ROUND(I133*H133,2)</f>
        <v>0</v>
      </c>
      <c r="BL133" s="13" t="s">
        <v>154</v>
      </c>
      <c r="BM133" s="148" t="s">
        <v>1269</v>
      </c>
    </row>
    <row r="134" spans="2:65" s="1" customFormat="1" ht="24.2" customHeight="1" x14ac:dyDescent="0.2">
      <c r="B134" s="135"/>
      <c r="C134" s="136" t="s">
        <v>155</v>
      </c>
      <c r="D134" s="136" t="s">
        <v>150</v>
      </c>
      <c r="E134" s="137" t="s">
        <v>169</v>
      </c>
      <c r="F134" s="138" t="s">
        <v>170</v>
      </c>
      <c r="G134" s="139" t="s">
        <v>153</v>
      </c>
      <c r="H134" s="140">
        <v>4.0199999999999996</v>
      </c>
      <c r="I134" s="141"/>
      <c r="J134" s="142">
        <f t="shared" si="0"/>
        <v>0</v>
      </c>
      <c r="K134" s="143"/>
      <c r="L134" s="28"/>
      <c r="M134" s="144" t="s">
        <v>1</v>
      </c>
      <c r="N134" s="145" t="s">
        <v>37</v>
      </c>
      <c r="P134" s="146">
        <f t="shared" si="1"/>
        <v>0</v>
      </c>
      <c r="Q134" s="146">
        <v>2.0000000000000001E-4</v>
      </c>
      <c r="R134" s="146">
        <f t="shared" si="2"/>
        <v>8.0399999999999992E-4</v>
      </c>
      <c r="S134" s="146">
        <v>0</v>
      </c>
      <c r="T134" s="147">
        <f t="shared" si="3"/>
        <v>0</v>
      </c>
      <c r="AR134" s="148" t="s">
        <v>154</v>
      </c>
      <c r="AT134" s="148" t="s">
        <v>150</v>
      </c>
      <c r="AU134" s="148" t="s">
        <v>155</v>
      </c>
      <c r="AY134" s="13" t="s">
        <v>147</v>
      </c>
      <c r="BE134" s="149">
        <f t="shared" si="4"/>
        <v>0</v>
      </c>
      <c r="BF134" s="149">
        <f t="shared" si="5"/>
        <v>0</v>
      </c>
      <c r="BG134" s="149">
        <f t="shared" si="6"/>
        <v>0</v>
      </c>
      <c r="BH134" s="149">
        <f t="shared" si="7"/>
        <v>0</v>
      </c>
      <c r="BI134" s="149">
        <f t="shared" si="8"/>
        <v>0</v>
      </c>
      <c r="BJ134" s="13" t="s">
        <v>155</v>
      </c>
      <c r="BK134" s="149">
        <f t="shared" si="9"/>
        <v>0</v>
      </c>
      <c r="BL134" s="13" t="s">
        <v>154</v>
      </c>
      <c r="BM134" s="148" t="s">
        <v>1270</v>
      </c>
    </row>
    <row r="135" spans="2:65" s="1" customFormat="1" ht="24.2" customHeight="1" x14ac:dyDescent="0.2">
      <c r="B135" s="135"/>
      <c r="C135" s="136" t="s">
        <v>148</v>
      </c>
      <c r="D135" s="136" t="s">
        <v>150</v>
      </c>
      <c r="E135" s="137" t="s">
        <v>172</v>
      </c>
      <c r="F135" s="138" t="s">
        <v>173</v>
      </c>
      <c r="G135" s="139" t="s">
        <v>153</v>
      </c>
      <c r="H135" s="140">
        <v>1.4039999999999999</v>
      </c>
      <c r="I135" s="141"/>
      <c r="J135" s="142">
        <f t="shared" si="0"/>
        <v>0</v>
      </c>
      <c r="K135" s="143"/>
      <c r="L135" s="28"/>
      <c r="M135" s="144" t="s">
        <v>1</v>
      </c>
      <c r="N135" s="145" t="s">
        <v>37</v>
      </c>
      <c r="P135" s="146">
        <f t="shared" si="1"/>
        <v>0</v>
      </c>
      <c r="Q135" s="146">
        <v>4.0000000000000002E-4</v>
      </c>
      <c r="R135" s="146">
        <f t="shared" si="2"/>
        <v>5.6159999999999999E-4</v>
      </c>
      <c r="S135" s="146">
        <v>0</v>
      </c>
      <c r="T135" s="147">
        <f t="shared" si="3"/>
        <v>0</v>
      </c>
      <c r="AR135" s="148" t="s">
        <v>154</v>
      </c>
      <c r="AT135" s="148" t="s">
        <v>150</v>
      </c>
      <c r="AU135" s="148" t="s">
        <v>155</v>
      </c>
      <c r="AY135" s="13" t="s">
        <v>147</v>
      </c>
      <c r="BE135" s="149">
        <f t="shared" si="4"/>
        <v>0</v>
      </c>
      <c r="BF135" s="149">
        <f t="shared" si="5"/>
        <v>0</v>
      </c>
      <c r="BG135" s="149">
        <f t="shared" si="6"/>
        <v>0</v>
      </c>
      <c r="BH135" s="149">
        <f t="shared" si="7"/>
        <v>0</v>
      </c>
      <c r="BI135" s="149">
        <f t="shared" si="8"/>
        <v>0</v>
      </c>
      <c r="BJ135" s="13" t="s">
        <v>155</v>
      </c>
      <c r="BK135" s="149">
        <f t="shared" si="9"/>
        <v>0</v>
      </c>
      <c r="BL135" s="13" t="s">
        <v>154</v>
      </c>
      <c r="BM135" s="148" t="s">
        <v>1271</v>
      </c>
    </row>
    <row r="136" spans="2:65" s="1" customFormat="1" ht="24.2" customHeight="1" x14ac:dyDescent="0.2">
      <c r="B136" s="135"/>
      <c r="C136" s="136" t="s">
        <v>154</v>
      </c>
      <c r="D136" s="136" t="s">
        <v>150</v>
      </c>
      <c r="E136" s="137" t="s">
        <v>176</v>
      </c>
      <c r="F136" s="138" t="s">
        <v>177</v>
      </c>
      <c r="G136" s="139" t="s">
        <v>153</v>
      </c>
      <c r="H136" s="140">
        <v>4.0199999999999996</v>
      </c>
      <c r="I136" s="141"/>
      <c r="J136" s="142">
        <f t="shared" si="0"/>
        <v>0</v>
      </c>
      <c r="K136" s="143"/>
      <c r="L136" s="28"/>
      <c r="M136" s="144" t="s">
        <v>1</v>
      </c>
      <c r="N136" s="145" t="s">
        <v>37</v>
      </c>
      <c r="P136" s="146">
        <f t="shared" si="1"/>
        <v>0</v>
      </c>
      <c r="Q136" s="146">
        <v>1.575E-2</v>
      </c>
      <c r="R136" s="146">
        <f t="shared" si="2"/>
        <v>6.3314999999999996E-2</v>
      </c>
      <c r="S136" s="146">
        <v>0</v>
      </c>
      <c r="T136" s="147">
        <f t="shared" si="3"/>
        <v>0</v>
      </c>
      <c r="AR136" s="148" t="s">
        <v>154</v>
      </c>
      <c r="AT136" s="148" t="s">
        <v>150</v>
      </c>
      <c r="AU136" s="148" t="s">
        <v>155</v>
      </c>
      <c r="AY136" s="13" t="s">
        <v>147</v>
      </c>
      <c r="BE136" s="149">
        <f t="shared" si="4"/>
        <v>0</v>
      </c>
      <c r="BF136" s="149">
        <f t="shared" si="5"/>
        <v>0</v>
      </c>
      <c r="BG136" s="149">
        <f t="shared" si="6"/>
        <v>0</v>
      </c>
      <c r="BH136" s="149">
        <f t="shared" si="7"/>
        <v>0</v>
      </c>
      <c r="BI136" s="149">
        <f t="shared" si="8"/>
        <v>0</v>
      </c>
      <c r="BJ136" s="13" t="s">
        <v>155</v>
      </c>
      <c r="BK136" s="149">
        <f t="shared" si="9"/>
        <v>0</v>
      </c>
      <c r="BL136" s="13" t="s">
        <v>154</v>
      </c>
      <c r="BM136" s="148" t="s">
        <v>1272</v>
      </c>
    </row>
    <row r="137" spans="2:65" s="1" customFormat="1" ht="24.2" customHeight="1" x14ac:dyDescent="0.2">
      <c r="B137" s="135"/>
      <c r="C137" s="136" t="s">
        <v>168</v>
      </c>
      <c r="D137" s="136" t="s">
        <v>150</v>
      </c>
      <c r="E137" s="137" t="s">
        <v>877</v>
      </c>
      <c r="F137" s="138" t="s">
        <v>878</v>
      </c>
      <c r="G137" s="139" t="s">
        <v>153</v>
      </c>
      <c r="H137" s="140">
        <v>1.4039999999999999</v>
      </c>
      <c r="I137" s="141"/>
      <c r="J137" s="142">
        <f t="shared" si="0"/>
        <v>0</v>
      </c>
      <c r="K137" s="143"/>
      <c r="L137" s="28"/>
      <c r="M137" s="144" t="s">
        <v>1</v>
      </c>
      <c r="N137" s="145" t="s">
        <v>37</v>
      </c>
      <c r="P137" s="146">
        <f t="shared" si="1"/>
        <v>0</v>
      </c>
      <c r="Q137" s="146">
        <v>1.3129999999999999E-2</v>
      </c>
      <c r="R137" s="146">
        <f t="shared" si="2"/>
        <v>1.8434519999999999E-2</v>
      </c>
      <c r="S137" s="146">
        <v>0</v>
      </c>
      <c r="T137" s="147">
        <f t="shared" si="3"/>
        <v>0</v>
      </c>
      <c r="AR137" s="148" t="s">
        <v>154</v>
      </c>
      <c r="AT137" s="148" t="s">
        <v>150</v>
      </c>
      <c r="AU137" s="148" t="s">
        <v>155</v>
      </c>
      <c r="AY137" s="13" t="s">
        <v>147</v>
      </c>
      <c r="BE137" s="149">
        <f t="shared" si="4"/>
        <v>0</v>
      </c>
      <c r="BF137" s="149">
        <f t="shared" si="5"/>
        <v>0</v>
      </c>
      <c r="BG137" s="149">
        <f t="shared" si="6"/>
        <v>0</v>
      </c>
      <c r="BH137" s="149">
        <f t="shared" si="7"/>
        <v>0</v>
      </c>
      <c r="BI137" s="149">
        <f t="shared" si="8"/>
        <v>0</v>
      </c>
      <c r="BJ137" s="13" t="s">
        <v>155</v>
      </c>
      <c r="BK137" s="149">
        <f t="shared" si="9"/>
        <v>0</v>
      </c>
      <c r="BL137" s="13" t="s">
        <v>154</v>
      </c>
      <c r="BM137" s="148" t="s">
        <v>1273</v>
      </c>
    </row>
    <row r="138" spans="2:65" s="1" customFormat="1" ht="24.2" customHeight="1" x14ac:dyDescent="0.2">
      <c r="B138" s="135"/>
      <c r="C138" s="136" t="s">
        <v>157</v>
      </c>
      <c r="D138" s="136" t="s">
        <v>150</v>
      </c>
      <c r="E138" s="137" t="s">
        <v>189</v>
      </c>
      <c r="F138" s="138" t="s">
        <v>190</v>
      </c>
      <c r="G138" s="139" t="s">
        <v>186</v>
      </c>
      <c r="H138" s="140">
        <v>0.6</v>
      </c>
      <c r="I138" s="141"/>
      <c r="J138" s="142">
        <f t="shared" si="0"/>
        <v>0</v>
      </c>
      <c r="K138" s="143"/>
      <c r="L138" s="28"/>
      <c r="M138" s="144" t="s">
        <v>1</v>
      </c>
      <c r="N138" s="145" t="s">
        <v>37</v>
      </c>
      <c r="P138" s="146">
        <f t="shared" si="1"/>
        <v>0</v>
      </c>
      <c r="Q138" s="146">
        <v>1.91E-3</v>
      </c>
      <c r="R138" s="146">
        <f t="shared" si="2"/>
        <v>1.1459999999999999E-3</v>
      </c>
      <c r="S138" s="146">
        <v>0</v>
      </c>
      <c r="T138" s="147">
        <f t="shared" si="3"/>
        <v>0</v>
      </c>
      <c r="AR138" s="148" t="s">
        <v>154</v>
      </c>
      <c r="AT138" s="148" t="s">
        <v>150</v>
      </c>
      <c r="AU138" s="148" t="s">
        <v>155</v>
      </c>
      <c r="AY138" s="13" t="s">
        <v>147</v>
      </c>
      <c r="BE138" s="149">
        <f t="shared" si="4"/>
        <v>0</v>
      </c>
      <c r="BF138" s="149">
        <f t="shared" si="5"/>
        <v>0</v>
      </c>
      <c r="BG138" s="149">
        <f t="shared" si="6"/>
        <v>0</v>
      </c>
      <c r="BH138" s="149">
        <f t="shared" si="7"/>
        <v>0</v>
      </c>
      <c r="BI138" s="149">
        <f t="shared" si="8"/>
        <v>0</v>
      </c>
      <c r="BJ138" s="13" t="s">
        <v>155</v>
      </c>
      <c r="BK138" s="149">
        <f t="shared" si="9"/>
        <v>0</v>
      </c>
      <c r="BL138" s="13" t="s">
        <v>154</v>
      </c>
      <c r="BM138" s="148" t="s">
        <v>1274</v>
      </c>
    </row>
    <row r="139" spans="2:65" s="11" customFormat="1" ht="22.9" customHeight="1" x14ac:dyDescent="0.2">
      <c r="B139" s="123"/>
      <c r="D139" s="124" t="s">
        <v>70</v>
      </c>
      <c r="E139" s="133" t="s">
        <v>183</v>
      </c>
      <c r="F139" s="133" t="s">
        <v>226</v>
      </c>
      <c r="I139" s="126"/>
      <c r="J139" s="134">
        <f>BK139</f>
        <v>0</v>
      </c>
      <c r="L139" s="123"/>
      <c r="M139" s="128"/>
      <c r="P139" s="129">
        <f>SUM(P140:P148)</f>
        <v>0</v>
      </c>
      <c r="R139" s="129">
        <f>SUM(R140:R148)</f>
        <v>2.6800000000000001E-3</v>
      </c>
      <c r="T139" s="130">
        <f>SUM(T140:T148)</f>
        <v>0.36499999999999999</v>
      </c>
      <c r="AR139" s="124" t="s">
        <v>79</v>
      </c>
      <c r="AT139" s="131" t="s">
        <v>70</v>
      </c>
      <c r="AU139" s="131" t="s">
        <v>79</v>
      </c>
      <c r="AY139" s="124" t="s">
        <v>147</v>
      </c>
      <c r="BK139" s="132">
        <f>SUM(BK140:BK148)</f>
        <v>0</v>
      </c>
    </row>
    <row r="140" spans="2:65" s="1" customFormat="1" ht="21.75" customHeight="1" x14ac:dyDescent="0.2">
      <c r="B140" s="135"/>
      <c r="C140" s="136" t="s">
        <v>175</v>
      </c>
      <c r="D140" s="136" t="s">
        <v>150</v>
      </c>
      <c r="E140" s="137" t="s">
        <v>1159</v>
      </c>
      <c r="F140" s="138" t="s">
        <v>1160</v>
      </c>
      <c r="G140" s="139" t="s">
        <v>186</v>
      </c>
      <c r="H140" s="140">
        <v>13.4</v>
      </c>
      <c r="I140" s="141"/>
      <c r="J140" s="142">
        <f t="shared" ref="J140:J148" si="10">ROUND(I140*H140,2)</f>
        <v>0</v>
      </c>
      <c r="K140" s="143"/>
      <c r="L140" s="28"/>
      <c r="M140" s="144" t="s">
        <v>1</v>
      </c>
      <c r="N140" s="145" t="s">
        <v>37</v>
      </c>
      <c r="P140" s="146">
        <f t="shared" ref="P140:P148" si="11">O140*H140</f>
        <v>0</v>
      </c>
      <c r="Q140" s="146">
        <v>2.0000000000000001E-4</v>
      </c>
      <c r="R140" s="146">
        <f t="shared" ref="R140:R148" si="12">Q140*H140</f>
        <v>2.6800000000000001E-3</v>
      </c>
      <c r="S140" s="146">
        <v>0</v>
      </c>
      <c r="T140" s="147">
        <f t="shared" ref="T140:T148" si="13">S140*H140</f>
        <v>0</v>
      </c>
      <c r="AR140" s="148" t="s">
        <v>154</v>
      </c>
      <c r="AT140" s="148" t="s">
        <v>150</v>
      </c>
      <c r="AU140" s="148" t="s">
        <v>155</v>
      </c>
      <c r="AY140" s="13" t="s">
        <v>147</v>
      </c>
      <c r="BE140" s="149">
        <f t="shared" ref="BE140:BE148" si="14">IF(N140="základná",J140,0)</f>
        <v>0</v>
      </c>
      <c r="BF140" s="149">
        <f t="shared" ref="BF140:BF148" si="15">IF(N140="znížená",J140,0)</f>
        <v>0</v>
      </c>
      <c r="BG140" s="149">
        <f t="shared" ref="BG140:BG148" si="16">IF(N140="zákl. prenesená",J140,0)</f>
        <v>0</v>
      </c>
      <c r="BH140" s="149">
        <f t="shared" ref="BH140:BH148" si="17">IF(N140="zníž. prenesená",J140,0)</f>
        <v>0</v>
      </c>
      <c r="BI140" s="149">
        <f t="shared" ref="BI140:BI148" si="18">IF(N140="nulová",J140,0)</f>
        <v>0</v>
      </c>
      <c r="BJ140" s="13" t="s">
        <v>155</v>
      </c>
      <c r="BK140" s="149">
        <f t="shared" ref="BK140:BK148" si="19">ROUND(I140*H140,2)</f>
        <v>0</v>
      </c>
      <c r="BL140" s="13" t="s">
        <v>154</v>
      </c>
      <c r="BM140" s="148" t="s">
        <v>1275</v>
      </c>
    </row>
    <row r="141" spans="2:65" s="1" customFormat="1" ht="33" customHeight="1" x14ac:dyDescent="0.2">
      <c r="B141" s="135"/>
      <c r="C141" s="136" t="s">
        <v>179</v>
      </c>
      <c r="D141" s="136" t="s">
        <v>150</v>
      </c>
      <c r="E141" s="137" t="s">
        <v>893</v>
      </c>
      <c r="F141" s="138" t="s">
        <v>894</v>
      </c>
      <c r="G141" s="139" t="s">
        <v>153</v>
      </c>
      <c r="H141" s="140">
        <v>4.68</v>
      </c>
      <c r="I141" s="141"/>
      <c r="J141" s="142">
        <f t="shared" si="10"/>
        <v>0</v>
      </c>
      <c r="K141" s="143"/>
      <c r="L141" s="28"/>
      <c r="M141" s="144" t="s">
        <v>1</v>
      </c>
      <c r="N141" s="145" t="s">
        <v>37</v>
      </c>
      <c r="P141" s="146">
        <f t="shared" si="11"/>
        <v>0</v>
      </c>
      <c r="Q141" s="146">
        <v>0</v>
      </c>
      <c r="R141" s="146">
        <f t="shared" si="12"/>
        <v>0</v>
      </c>
      <c r="S141" s="146">
        <v>0.01</v>
      </c>
      <c r="T141" s="147">
        <f t="shared" si="13"/>
        <v>4.6800000000000001E-2</v>
      </c>
      <c r="AR141" s="148" t="s">
        <v>154</v>
      </c>
      <c r="AT141" s="148" t="s">
        <v>150</v>
      </c>
      <c r="AU141" s="148" t="s">
        <v>155</v>
      </c>
      <c r="AY141" s="13" t="s">
        <v>147</v>
      </c>
      <c r="BE141" s="149">
        <f t="shared" si="14"/>
        <v>0</v>
      </c>
      <c r="BF141" s="149">
        <f t="shared" si="15"/>
        <v>0</v>
      </c>
      <c r="BG141" s="149">
        <f t="shared" si="16"/>
        <v>0</v>
      </c>
      <c r="BH141" s="149">
        <f t="shared" si="17"/>
        <v>0</v>
      </c>
      <c r="BI141" s="149">
        <f t="shared" si="18"/>
        <v>0</v>
      </c>
      <c r="BJ141" s="13" t="s">
        <v>155</v>
      </c>
      <c r="BK141" s="149">
        <f t="shared" si="19"/>
        <v>0</v>
      </c>
      <c r="BL141" s="13" t="s">
        <v>154</v>
      </c>
      <c r="BM141" s="148" t="s">
        <v>1276</v>
      </c>
    </row>
    <row r="142" spans="2:65" s="1" customFormat="1" ht="33" customHeight="1" x14ac:dyDescent="0.2">
      <c r="B142" s="135"/>
      <c r="C142" s="136" t="s">
        <v>183</v>
      </c>
      <c r="D142" s="136" t="s">
        <v>150</v>
      </c>
      <c r="E142" s="137" t="s">
        <v>309</v>
      </c>
      <c r="F142" s="138" t="s">
        <v>310</v>
      </c>
      <c r="G142" s="139" t="s">
        <v>153</v>
      </c>
      <c r="H142" s="140">
        <v>4.0199999999999996</v>
      </c>
      <c r="I142" s="141"/>
      <c r="J142" s="142">
        <f t="shared" si="10"/>
        <v>0</v>
      </c>
      <c r="K142" s="143"/>
      <c r="L142" s="28"/>
      <c r="M142" s="144" t="s">
        <v>1</v>
      </c>
      <c r="N142" s="145" t="s">
        <v>37</v>
      </c>
      <c r="P142" s="146">
        <f t="shared" si="11"/>
        <v>0</v>
      </c>
      <c r="Q142" s="146">
        <v>0</v>
      </c>
      <c r="R142" s="146">
        <f t="shared" si="12"/>
        <v>0</v>
      </c>
      <c r="S142" s="146">
        <v>4.5999999999999999E-2</v>
      </c>
      <c r="T142" s="147">
        <f t="shared" si="13"/>
        <v>0.18491999999999997</v>
      </c>
      <c r="AR142" s="148" t="s">
        <v>154</v>
      </c>
      <c r="AT142" s="148" t="s">
        <v>150</v>
      </c>
      <c r="AU142" s="148" t="s">
        <v>155</v>
      </c>
      <c r="AY142" s="13" t="s">
        <v>147</v>
      </c>
      <c r="BE142" s="149">
        <f t="shared" si="14"/>
        <v>0</v>
      </c>
      <c r="BF142" s="149">
        <f t="shared" si="15"/>
        <v>0</v>
      </c>
      <c r="BG142" s="149">
        <f t="shared" si="16"/>
        <v>0</v>
      </c>
      <c r="BH142" s="149">
        <f t="shared" si="17"/>
        <v>0</v>
      </c>
      <c r="BI142" s="149">
        <f t="shared" si="18"/>
        <v>0</v>
      </c>
      <c r="BJ142" s="13" t="s">
        <v>155</v>
      </c>
      <c r="BK142" s="149">
        <f t="shared" si="19"/>
        <v>0</v>
      </c>
      <c r="BL142" s="13" t="s">
        <v>154</v>
      </c>
      <c r="BM142" s="148" t="s">
        <v>1277</v>
      </c>
    </row>
    <row r="143" spans="2:65" s="1" customFormat="1" ht="37.9" customHeight="1" x14ac:dyDescent="0.2">
      <c r="B143" s="135"/>
      <c r="C143" s="136" t="s">
        <v>188</v>
      </c>
      <c r="D143" s="136" t="s">
        <v>150</v>
      </c>
      <c r="E143" s="137" t="s">
        <v>313</v>
      </c>
      <c r="F143" s="138" t="s">
        <v>314</v>
      </c>
      <c r="G143" s="139" t="s">
        <v>153</v>
      </c>
      <c r="H143" s="140">
        <v>1.96</v>
      </c>
      <c r="I143" s="141"/>
      <c r="J143" s="142">
        <f t="shared" si="10"/>
        <v>0</v>
      </c>
      <c r="K143" s="143"/>
      <c r="L143" s="28"/>
      <c r="M143" s="144" t="s">
        <v>1</v>
      </c>
      <c r="N143" s="145" t="s">
        <v>37</v>
      </c>
      <c r="P143" s="146">
        <f t="shared" si="11"/>
        <v>0</v>
      </c>
      <c r="Q143" s="146">
        <v>0</v>
      </c>
      <c r="R143" s="146">
        <f t="shared" si="12"/>
        <v>0</v>
      </c>
      <c r="S143" s="146">
        <v>6.8000000000000005E-2</v>
      </c>
      <c r="T143" s="147">
        <f t="shared" si="13"/>
        <v>0.13328000000000001</v>
      </c>
      <c r="AR143" s="148" t="s">
        <v>154</v>
      </c>
      <c r="AT143" s="148" t="s">
        <v>150</v>
      </c>
      <c r="AU143" s="148" t="s">
        <v>155</v>
      </c>
      <c r="AY143" s="13" t="s">
        <v>147</v>
      </c>
      <c r="BE143" s="149">
        <f t="shared" si="14"/>
        <v>0</v>
      </c>
      <c r="BF143" s="149">
        <f t="shared" si="15"/>
        <v>0</v>
      </c>
      <c r="BG143" s="149">
        <f t="shared" si="16"/>
        <v>0</v>
      </c>
      <c r="BH143" s="149">
        <f t="shared" si="17"/>
        <v>0</v>
      </c>
      <c r="BI143" s="149">
        <f t="shared" si="18"/>
        <v>0</v>
      </c>
      <c r="BJ143" s="13" t="s">
        <v>155</v>
      </c>
      <c r="BK143" s="149">
        <f t="shared" si="19"/>
        <v>0</v>
      </c>
      <c r="BL143" s="13" t="s">
        <v>154</v>
      </c>
      <c r="BM143" s="148" t="s">
        <v>1278</v>
      </c>
    </row>
    <row r="144" spans="2:65" s="1" customFormat="1" ht="21.75" customHeight="1" x14ac:dyDescent="0.2">
      <c r="B144" s="135"/>
      <c r="C144" s="136" t="s">
        <v>192</v>
      </c>
      <c r="D144" s="136" t="s">
        <v>150</v>
      </c>
      <c r="E144" s="137" t="s">
        <v>317</v>
      </c>
      <c r="F144" s="138" t="s">
        <v>318</v>
      </c>
      <c r="G144" s="139" t="s">
        <v>319</v>
      </c>
      <c r="H144" s="140">
        <v>0.40100000000000002</v>
      </c>
      <c r="I144" s="141"/>
      <c r="J144" s="142">
        <f t="shared" si="10"/>
        <v>0</v>
      </c>
      <c r="K144" s="143"/>
      <c r="L144" s="28"/>
      <c r="M144" s="144" t="s">
        <v>1</v>
      </c>
      <c r="N144" s="145" t="s">
        <v>37</v>
      </c>
      <c r="P144" s="146">
        <f t="shared" si="11"/>
        <v>0</v>
      </c>
      <c r="Q144" s="146">
        <v>0</v>
      </c>
      <c r="R144" s="146">
        <f t="shared" si="12"/>
        <v>0</v>
      </c>
      <c r="S144" s="146">
        <v>0</v>
      </c>
      <c r="T144" s="147">
        <f t="shared" si="13"/>
        <v>0</v>
      </c>
      <c r="AR144" s="148" t="s">
        <v>154</v>
      </c>
      <c r="AT144" s="148" t="s">
        <v>150</v>
      </c>
      <c r="AU144" s="148" t="s">
        <v>155</v>
      </c>
      <c r="AY144" s="13" t="s">
        <v>147</v>
      </c>
      <c r="BE144" s="149">
        <f t="shared" si="14"/>
        <v>0</v>
      </c>
      <c r="BF144" s="149">
        <f t="shared" si="15"/>
        <v>0</v>
      </c>
      <c r="BG144" s="149">
        <f t="shared" si="16"/>
        <v>0</v>
      </c>
      <c r="BH144" s="149">
        <f t="shared" si="17"/>
        <v>0</v>
      </c>
      <c r="BI144" s="149">
        <f t="shared" si="18"/>
        <v>0</v>
      </c>
      <c r="BJ144" s="13" t="s">
        <v>155</v>
      </c>
      <c r="BK144" s="149">
        <f t="shared" si="19"/>
        <v>0</v>
      </c>
      <c r="BL144" s="13" t="s">
        <v>154</v>
      </c>
      <c r="BM144" s="148" t="s">
        <v>1279</v>
      </c>
    </row>
    <row r="145" spans="2:65" s="1" customFormat="1" ht="24.2" customHeight="1" x14ac:dyDescent="0.2">
      <c r="B145" s="135"/>
      <c r="C145" s="136" t="s">
        <v>196</v>
      </c>
      <c r="D145" s="136" t="s">
        <v>150</v>
      </c>
      <c r="E145" s="137" t="s">
        <v>1166</v>
      </c>
      <c r="F145" s="138" t="s">
        <v>1167</v>
      </c>
      <c r="G145" s="139" t="s">
        <v>319</v>
      </c>
      <c r="H145" s="140">
        <v>0.80200000000000005</v>
      </c>
      <c r="I145" s="141"/>
      <c r="J145" s="142">
        <f t="shared" si="10"/>
        <v>0</v>
      </c>
      <c r="K145" s="143"/>
      <c r="L145" s="28"/>
      <c r="M145" s="144" t="s">
        <v>1</v>
      </c>
      <c r="N145" s="145" t="s">
        <v>37</v>
      </c>
      <c r="P145" s="146">
        <f t="shared" si="11"/>
        <v>0</v>
      </c>
      <c r="Q145" s="146">
        <v>0</v>
      </c>
      <c r="R145" s="146">
        <f t="shared" si="12"/>
        <v>0</v>
      </c>
      <c r="S145" s="146">
        <v>0</v>
      </c>
      <c r="T145" s="147">
        <f t="shared" si="13"/>
        <v>0</v>
      </c>
      <c r="AR145" s="148" t="s">
        <v>154</v>
      </c>
      <c r="AT145" s="148" t="s">
        <v>150</v>
      </c>
      <c r="AU145" s="148" t="s">
        <v>155</v>
      </c>
      <c r="AY145" s="13" t="s">
        <v>147</v>
      </c>
      <c r="BE145" s="149">
        <f t="shared" si="14"/>
        <v>0</v>
      </c>
      <c r="BF145" s="149">
        <f t="shared" si="15"/>
        <v>0</v>
      </c>
      <c r="BG145" s="149">
        <f t="shared" si="16"/>
        <v>0</v>
      </c>
      <c r="BH145" s="149">
        <f t="shared" si="17"/>
        <v>0</v>
      </c>
      <c r="BI145" s="149">
        <f t="shared" si="18"/>
        <v>0</v>
      </c>
      <c r="BJ145" s="13" t="s">
        <v>155</v>
      </c>
      <c r="BK145" s="149">
        <f t="shared" si="19"/>
        <v>0</v>
      </c>
      <c r="BL145" s="13" t="s">
        <v>154</v>
      </c>
      <c r="BM145" s="148" t="s">
        <v>1280</v>
      </c>
    </row>
    <row r="146" spans="2:65" s="1" customFormat="1" ht="24.2" customHeight="1" x14ac:dyDescent="0.2">
      <c r="B146" s="135"/>
      <c r="C146" s="136" t="s">
        <v>201</v>
      </c>
      <c r="D146" s="136" t="s">
        <v>150</v>
      </c>
      <c r="E146" s="137" t="s">
        <v>322</v>
      </c>
      <c r="F146" s="138" t="s">
        <v>323</v>
      </c>
      <c r="G146" s="139" t="s">
        <v>319</v>
      </c>
      <c r="H146" s="140">
        <v>0.40100000000000002</v>
      </c>
      <c r="I146" s="141"/>
      <c r="J146" s="142">
        <f t="shared" si="10"/>
        <v>0</v>
      </c>
      <c r="K146" s="143"/>
      <c r="L146" s="28"/>
      <c r="M146" s="144" t="s">
        <v>1</v>
      </c>
      <c r="N146" s="145" t="s">
        <v>37</v>
      </c>
      <c r="P146" s="146">
        <f t="shared" si="11"/>
        <v>0</v>
      </c>
      <c r="Q146" s="146">
        <v>0</v>
      </c>
      <c r="R146" s="146">
        <f t="shared" si="12"/>
        <v>0</v>
      </c>
      <c r="S146" s="146">
        <v>0</v>
      </c>
      <c r="T146" s="147">
        <f t="shared" si="13"/>
        <v>0</v>
      </c>
      <c r="AR146" s="148" t="s">
        <v>154</v>
      </c>
      <c r="AT146" s="148" t="s">
        <v>150</v>
      </c>
      <c r="AU146" s="148" t="s">
        <v>155</v>
      </c>
      <c r="AY146" s="13" t="s">
        <v>147</v>
      </c>
      <c r="BE146" s="149">
        <f t="shared" si="14"/>
        <v>0</v>
      </c>
      <c r="BF146" s="149">
        <f t="shared" si="15"/>
        <v>0</v>
      </c>
      <c r="BG146" s="149">
        <f t="shared" si="16"/>
        <v>0</v>
      </c>
      <c r="BH146" s="149">
        <f t="shared" si="17"/>
        <v>0</v>
      </c>
      <c r="BI146" s="149">
        <f t="shared" si="18"/>
        <v>0</v>
      </c>
      <c r="BJ146" s="13" t="s">
        <v>155</v>
      </c>
      <c r="BK146" s="149">
        <f t="shared" si="19"/>
        <v>0</v>
      </c>
      <c r="BL146" s="13" t="s">
        <v>154</v>
      </c>
      <c r="BM146" s="148" t="s">
        <v>1281</v>
      </c>
    </row>
    <row r="147" spans="2:65" s="1" customFormat="1" ht="24.2" customHeight="1" x14ac:dyDescent="0.2">
      <c r="B147" s="135"/>
      <c r="C147" s="136" t="s">
        <v>205</v>
      </c>
      <c r="D147" s="136" t="s">
        <v>150</v>
      </c>
      <c r="E147" s="137" t="s">
        <v>326</v>
      </c>
      <c r="F147" s="138" t="s">
        <v>327</v>
      </c>
      <c r="G147" s="139" t="s">
        <v>319</v>
      </c>
      <c r="H147" s="140">
        <v>0.80200000000000005</v>
      </c>
      <c r="I147" s="141"/>
      <c r="J147" s="142">
        <f t="shared" si="10"/>
        <v>0</v>
      </c>
      <c r="K147" s="143"/>
      <c r="L147" s="28"/>
      <c r="M147" s="144" t="s">
        <v>1</v>
      </c>
      <c r="N147" s="145" t="s">
        <v>37</v>
      </c>
      <c r="P147" s="146">
        <f t="shared" si="11"/>
        <v>0</v>
      </c>
      <c r="Q147" s="146">
        <v>0</v>
      </c>
      <c r="R147" s="146">
        <f t="shared" si="12"/>
        <v>0</v>
      </c>
      <c r="S147" s="146">
        <v>0</v>
      </c>
      <c r="T147" s="147">
        <f t="shared" si="13"/>
        <v>0</v>
      </c>
      <c r="AR147" s="148" t="s">
        <v>154</v>
      </c>
      <c r="AT147" s="148" t="s">
        <v>150</v>
      </c>
      <c r="AU147" s="148" t="s">
        <v>155</v>
      </c>
      <c r="AY147" s="13" t="s">
        <v>147</v>
      </c>
      <c r="BE147" s="149">
        <f t="shared" si="14"/>
        <v>0</v>
      </c>
      <c r="BF147" s="149">
        <f t="shared" si="15"/>
        <v>0</v>
      </c>
      <c r="BG147" s="149">
        <f t="shared" si="16"/>
        <v>0</v>
      </c>
      <c r="BH147" s="149">
        <f t="shared" si="17"/>
        <v>0</v>
      </c>
      <c r="BI147" s="149">
        <f t="shared" si="18"/>
        <v>0</v>
      </c>
      <c r="BJ147" s="13" t="s">
        <v>155</v>
      </c>
      <c r="BK147" s="149">
        <f t="shared" si="19"/>
        <v>0</v>
      </c>
      <c r="BL147" s="13" t="s">
        <v>154</v>
      </c>
      <c r="BM147" s="148" t="s">
        <v>1282</v>
      </c>
    </row>
    <row r="148" spans="2:65" s="1" customFormat="1" ht="24.2" customHeight="1" x14ac:dyDescent="0.2">
      <c r="B148" s="135"/>
      <c r="C148" s="136" t="s">
        <v>209</v>
      </c>
      <c r="D148" s="136" t="s">
        <v>150</v>
      </c>
      <c r="E148" s="137" t="s">
        <v>330</v>
      </c>
      <c r="F148" s="138" t="s">
        <v>331</v>
      </c>
      <c r="G148" s="139" t="s">
        <v>319</v>
      </c>
      <c r="H148" s="140">
        <v>0.40100000000000002</v>
      </c>
      <c r="I148" s="141"/>
      <c r="J148" s="142">
        <f t="shared" si="10"/>
        <v>0</v>
      </c>
      <c r="K148" s="143"/>
      <c r="L148" s="28"/>
      <c r="M148" s="144" t="s">
        <v>1</v>
      </c>
      <c r="N148" s="145" t="s">
        <v>37</v>
      </c>
      <c r="P148" s="146">
        <f t="shared" si="11"/>
        <v>0</v>
      </c>
      <c r="Q148" s="146">
        <v>0</v>
      </c>
      <c r="R148" s="146">
        <f t="shared" si="12"/>
        <v>0</v>
      </c>
      <c r="S148" s="146">
        <v>0</v>
      </c>
      <c r="T148" s="147">
        <f t="shared" si="13"/>
        <v>0</v>
      </c>
      <c r="AR148" s="148" t="s">
        <v>154</v>
      </c>
      <c r="AT148" s="148" t="s">
        <v>150</v>
      </c>
      <c r="AU148" s="148" t="s">
        <v>155</v>
      </c>
      <c r="AY148" s="13" t="s">
        <v>147</v>
      </c>
      <c r="BE148" s="149">
        <f t="shared" si="14"/>
        <v>0</v>
      </c>
      <c r="BF148" s="149">
        <f t="shared" si="15"/>
        <v>0</v>
      </c>
      <c r="BG148" s="149">
        <f t="shared" si="16"/>
        <v>0</v>
      </c>
      <c r="BH148" s="149">
        <f t="shared" si="17"/>
        <v>0</v>
      </c>
      <c r="BI148" s="149">
        <f t="shared" si="18"/>
        <v>0</v>
      </c>
      <c r="BJ148" s="13" t="s">
        <v>155</v>
      </c>
      <c r="BK148" s="149">
        <f t="shared" si="19"/>
        <v>0</v>
      </c>
      <c r="BL148" s="13" t="s">
        <v>154</v>
      </c>
      <c r="BM148" s="148" t="s">
        <v>1283</v>
      </c>
    </row>
    <row r="149" spans="2:65" s="11" customFormat="1" ht="25.9" customHeight="1" x14ac:dyDescent="0.2">
      <c r="B149" s="123"/>
      <c r="D149" s="124" t="s">
        <v>70</v>
      </c>
      <c r="E149" s="125" t="s">
        <v>347</v>
      </c>
      <c r="F149" s="125" t="s">
        <v>348</v>
      </c>
      <c r="I149" s="126"/>
      <c r="J149" s="127">
        <f>BK149</f>
        <v>0</v>
      </c>
      <c r="L149" s="123"/>
      <c r="M149" s="128"/>
      <c r="P149" s="129">
        <f>P150+P152+P161+P174+P181+P187+P189+P194+P196</f>
        <v>0</v>
      </c>
      <c r="R149" s="129">
        <f>R150+R152+R161+R174+R181+R187+R189+R194+R196</f>
        <v>0.15233888680000002</v>
      </c>
      <c r="T149" s="130">
        <f>T150+T152+T161+T174+T181+T187+T189+T194+T196</f>
        <v>3.1890000000000002E-2</v>
      </c>
      <c r="AR149" s="124" t="s">
        <v>155</v>
      </c>
      <c r="AT149" s="131" t="s">
        <v>70</v>
      </c>
      <c r="AU149" s="131" t="s">
        <v>71</v>
      </c>
      <c r="AY149" s="124" t="s">
        <v>147</v>
      </c>
      <c r="BK149" s="132">
        <f>BK150+BK152+BK161+BK174+BK181+BK187+BK189+BK194+BK196</f>
        <v>0</v>
      </c>
    </row>
    <row r="150" spans="2:65" s="11" customFormat="1" ht="22.9" customHeight="1" x14ac:dyDescent="0.2">
      <c r="B150" s="123"/>
      <c r="D150" s="124" t="s">
        <v>70</v>
      </c>
      <c r="E150" s="133" t="s">
        <v>349</v>
      </c>
      <c r="F150" s="133" t="s">
        <v>350</v>
      </c>
      <c r="I150" s="126"/>
      <c r="J150" s="134">
        <f>BK150</f>
        <v>0</v>
      </c>
      <c r="L150" s="123"/>
      <c r="M150" s="128"/>
      <c r="P150" s="129">
        <f>P151</f>
        <v>0</v>
      </c>
      <c r="R150" s="129">
        <f>R151</f>
        <v>6.9545999999999992E-3</v>
      </c>
      <c r="T150" s="130">
        <f>T151</f>
        <v>0</v>
      </c>
      <c r="AR150" s="124" t="s">
        <v>155</v>
      </c>
      <c r="AT150" s="131" t="s">
        <v>70</v>
      </c>
      <c r="AU150" s="131" t="s">
        <v>79</v>
      </c>
      <c r="AY150" s="124" t="s">
        <v>147</v>
      </c>
      <c r="BK150" s="132">
        <f>BK151</f>
        <v>0</v>
      </c>
    </row>
    <row r="151" spans="2:65" s="1" customFormat="1" ht="24.2" customHeight="1" x14ac:dyDescent="0.2">
      <c r="B151" s="135"/>
      <c r="C151" s="136" t="s">
        <v>213</v>
      </c>
      <c r="D151" s="136" t="s">
        <v>150</v>
      </c>
      <c r="E151" s="137" t="s">
        <v>356</v>
      </c>
      <c r="F151" s="138" t="s">
        <v>357</v>
      </c>
      <c r="G151" s="139" t="s">
        <v>153</v>
      </c>
      <c r="H151" s="140">
        <v>4.0199999999999996</v>
      </c>
      <c r="I151" s="141"/>
      <c r="J151" s="142">
        <f>ROUND(I151*H151,2)</f>
        <v>0</v>
      </c>
      <c r="K151" s="143"/>
      <c r="L151" s="28"/>
      <c r="M151" s="144" t="s">
        <v>1</v>
      </c>
      <c r="N151" s="145" t="s">
        <v>37</v>
      </c>
      <c r="P151" s="146">
        <f>O151*H151</f>
        <v>0</v>
      </c>
      <c r="Q151" s="146">
        <v>1.73E-3</v>
      </c>
      <c r="R151" s="146">
        <f>Q151*H151</f>
        <v>6.9545999999999992E-3</v>
      </c>
      <c r="S151" s="146">
        <v>0</v>
      </c>
      <c r="T151" s="147">
        <f>S151*H151</f>
        <v>0</v>
      </c>
      <c r="AR151" s="148" t="s">
        <v>213</v>
      </c>
      <c r="AT151" s="148" t="s">
        <v>150</v>
      </c>
      <c r="AU151" s="148" t="s">
        <v>155</v>
      </c>
      <c r="AY151" s="13" t="s">
        <v>147</v>
      </c>
      <c r="BE151" s="149">
        <f>IF(N151="základná",J151,0)</f>
        <v>0</v>
      </c>
      <c r="BF151" s="149">
        <f>IF(N151="znížená",J151,0)</f>
        <v>0</v>
      </c>
      <c r="BG151" s="149">
        <f>IF(N151="zákl. prenesená",J151,0)</f>
        <v>0</v>
      </c>
      <c r="BH151" s="149">
        <f>IF(N151="zníž. prenesená",J151,0)</f>
        <v>0</v>
      </c>
      <c r="BI151" s="149">
        <f>IF(N151="nulová",J151,0)</f>
        <v>0</v>
      </c>
      <c r="BJ151" s="13" t="s">
        <v>155</v>
      </c>
      <c r="BK151" s="149">
        <f>ROUND(I151*H151,2)</f>
        <v>0</v>
      </c>
      <c r="BL151" s="13" t="s">
        <v>213</v>
      </c>
      <c r="BM151" s="148" t="s">
        <v>1284</v>
      </c>
    </row>
    <row r="152" spans="2:65" s="11" customFormat="1" ht="22.9" customHeight="1" x14ac:dyDescent="0.2">
      <c r="B152" s="123"/>
      <c r="D152" s="124" t="s">
        <v>70</v>
      </c>
      <c r="E152" s="133" t="s">
        <v>359</v>
      </c>
      <c r="F152" s="133" t="s">
        <v>360</v>
      </c>
      <c r="I152" s="126"/>
      <c r="J152" s="134">
        <f>BK152</f>
        <v>0</v>
      </c>
      <c r="L152" s="123"/>
      <c r="M152" s="128"/>
      <c r="P152" s="129">
        <f>SUM(P153:P160)</f>
        <v>0</v>
      </c>
      <c r="R152" s="129">
        <f>SUM(R153:R160)</f>
        <v>6.5668950000000005E-3</v>
      </c>
      <c r="T152" s="130">
        <f>SUM(T153:T160)</f>
        <v>4.2199999999999998E-3</v>
      </c>
      <c r="AR152" s="124" t="s">
        <v>155</v>
      </c>
      <c r="AT152" s="131" t="s">
        <v>70</v>
      </c>
      <c r="AU152" s="131" t="s">
        <v>79</v>
      </c>
      <c r="AY152" s="124" t="s">
        <v>147</v>
      </c>
      <c r="BK152" s="132">
        <f>SUM(BK153:BK160)</f>
        <v>0</v>
      </c>
    </row>
    <row r="153" spans="2:65" s="1" customFormat="1" ht="24.2" customHeight="1" x14ac:dyDescent="0.2">
      <c r="B153" s="135"/>
      <c r="C153" s="136" t="s">
        <v>218</v>
      </c>
      <c r="D153" s="136" t="s">
        <v>150</v>
      </c>
      <c r="E153" s="137" t="s">
        <v>362</v>
      </c>
      <c r="F153" s="138" t="s">
        <v>363</v>
      </c>
      <c r="G153" s="139" t="s">
        <v>274</v>
      </c>
      <c r="H153" s="140">
        <v>1</v>
      </c>
      <c r="I153" s="141"/>
      <c r="J153" s="142">
        <f t="shared" ref="J153:J160" si="20">ROUND(I153*H153,2)</f>
        <v>0</v>
      </c>
      <c r="K153" s="143"/>
      <c r="L153" s="28"/>
      <c r="M153" s="144" t="s">
        <v>1</v>
      </c>
      <c r="N153" s="145" t="s">
        <v>37</v>
      </c>
      <c r="P153" s="146">
        <f t="shared" ref="P153:P160" si="21">O153*H153</f>
        <v>0</v>
      </c>
      <c r="Q153" s="146">
        <v>1.3799999999999999E-3</v>
      </c>
      <c r="R153" s="146">
        <f t="shared" ref="R153:R160" si="22">Q153*H153</f>
        <v>1.3799999999999999E-3</v>
      </c>
      <c r="S153" s="146">
        <v>4.2000000000000002E-4</v>
      </c>
      <c r="T153" s="147">
        <f t="shared" ref="T153:T160" si="23">S153*H153</f>
        <v>4.2000000000000002E-4</v>
      </c>
      <c r="AR153" s="148" t="s">
        <v>213</v>
      </c>
      <c r="AT153" s="148" t="s">
        <v>150</v>
      </c>
      <c r="AU153" s="148" t="s">
        <v>155</v>
      </c>
      <c r="AY153" s="13" t="s">
        <v>147</v>
      </c>
      <c r="BE153" s="149">
        <f t="shared" ref="BE153:BE160" si="24">IF(N153="základná",J153,0)</f>
        <v>0</v>
      </c>
      <c r="BF153" s="149">
        <f t="shared" ref="BF153:BF160" si="25">IF(N153="znížená",J153,0)</f>
        <v>0</v>
      </c>
      <c r="BG153" s="149">
        <f t="shared" ref="BG153:BG160" si="26">IF(N153="zákl. prenesená",J153,0)</f>
        <v>0</v>
      </c>
      <c r="BH153" s="149">
        <f t="shared" ref="BH153:BH160" si="27">IF(N153="zníž. prenesená",J153,0)</f>
        <v>0</v>
      </c>
      <c r="BI153" s="149">
        <f t="shared" ref="BI153:BI160" si="28">IF(N153="nulová",J153,0)</f>
        <v>0</v>
      </c>
      <c r="BJ153" s="13" t="s">
        <v>155</v>
      </c>
      <c r="BK153" s="149">
        <f t="shared" ref="BK153:BK160" si="29">ROUND(I153*H153,2)</f>
        <v>0</v>
      </c>
      <c r="BL153" s="13" t="s">
        <v>213</v>
      </c>
      <c r="BM153" s="148" t="s">
        <v>1285</v>
      </c>
    </row>
    <row r="154" spans="2:65" s="1" customFormat="1" ht="24.2" customHeight="1" x14ac:dyDescent="0.2">
      <c r="B154" s="135"/>
      <c r="C154" s="136" t="s">
        <v>222</v>
      </c>
      <c r="D154" s="136" t="s">
        <v>150</v>
      </c>
      <c r="E154" s="137" t="s">
        <v>366</v>
      </c>
      <c r="F154" s="138" t="s">
        <v>367</v>
      </c>
      <c r="G154" s="139" t="s">
        <v>274</v>
      </c>
      <c r="H154" s="140">
        <v>1</v>
      </c>
      <c r="I154" s="141"/>
      <c r="J154" s="142">
        <f t="shared" si="20"/>
        <v>0</v>
      </c>
      <c r="K154" s="143"/>
      <c r="L154" s="28"/>
      <c r="M154" s="144" t="s">
        <v>1</v>
      </c>
      <c r="N154" s="145" t="s">
        <v>37</v>
      </c>
      <c r="P154" s="146">
        <f t="shared" si="21"/>
        <v>0</v>
      </c>
      <c r="Q154" s="146">
        <v>4.7160600000000002E-3</v>
      </c>
      <c r="R154" s="146">
        <f t="shared" si="22"/>
        <v>4.7160600000000002E-3</v>
      </c>
      <c r="S154" s="146">
        <v>0</v>
      </c>
      <c r="T154" s="147">
        <f t="shared" si="23"/>
        <v>0</v>
      </c>
      <c r="AR154" s="148" t="s">
        <v>213</v>
      </c>
      <c r="AT154" s="148" t="s">
        <v>150</v>
      </c>
      <c r="AU154" s="148" t="s">
        <v>155</v>
      </c>
      <c r="AY154" s="13" t="s">
        <v>147</v>
      </c>
      <c r="BE154" s="149">
        <f t="shared" si="24"/>
        <v>0</v>
      </c>
      <c r="BF154" s="149">
        <f t="shared" si="25"/>
        <v>0</v>
      </c>
      <c r="BG154" s="149">
        <f t="shared" si="26"/>
        <v>0</v>
      </c>
      <c r="BH154" s="149">
        <f t="shared" si="27"/>
        <v>0</v>
      </c>
      <c r="BI154" s="149">
        <f t="shared" si="28"/>
        <v>0</v>
      </c>
      <c r="BJ154" s="13" t="s">
        <v>155</v>
      </c>
      <c r="BK154" s="149">
        <f t="shared" si="29"/>
        <v>0</v>
      </c>
      <c r="BL154" s="13" t="s">
        <v>213</v>
      </c>
      <c r="BM154" s="148" t="s">
        <v>1286</v>
      </c>
    </row>
    <row r="155" spans="2:65" s="1" customFormat="1" ht="21.75" customHeight="1" x14ac:dyDescent="0.2">
      <c r="B155" s="135"/>
      <c r="C155" s="136" t="s">
        <v>227</v>
      </c>
      <c r="D155" s="136" t="s">
        <v>150</v>
      </c>
      <c r="E155" s="137" t="s">
        <v>378</v>
      </c>
      <c r="F155" s="138" t="s">
        <v>379</v>
      </c>
      <c r="G155" s="139" t="s">
        <v>186</v>
      </c>
      <c r="H155" s="140">
        <v>0.75</v>
      </c>
      <c r="I155" s="141"/>
      <c r="J155" s="142">
        <f t="shared" si="20"/>
        <v>0</v>
      </c>
      <c r="K155" s="143"/>
      <c r="L155" s="28"/>
      <c r="M155" s="144" t="s">
        <v>1</v>
      </c>
      <c r="N155" s="145" t="s">
        <v>37</v>
      </c>
      <c r="P155" s="146">
        <f t="shared" si="21"/>
        <v>0</v>
      </c>
      <c r="Q155" s="146">
        <v>6.2777999999999998E-4</v>
      </c>
      <c r="R155" s="146">
        <f t="shared" si="22"/>
        <v>4.7083499999999996E-4</v>
      </c>
      <c r="S155" s="146">
        <v>0</v>
      </c>
      <c r="T155" s="147">
        <f t="shared" si="23"/>
        <v>0</v>
      </c>
      <c r="AR155" s="148" t="s">
        <v>213</v>
      </c>
      <c r="AT155" s="148" t="s">
        <v>150</v>
      </c>
      <c r="AU155" s="148" t="s">
        <v>155</v>
      </c>
      <c r="AY155" s="13" t="s">
        <v>147</v>
      </c>
      <c r="BE155" s="149">
        <f t="shared" si="24"/>
        <v>0</v>
      </c>
      <c r="BF155" s="149">
        <f t="shared" si="25"/>
        <v>0</v>
      </c>
      <c r="BG155" s="149">
        <f t="shared" si="26"/>
        <v>0</v>
      </c>
      <c r="BH155" s="149">
        <f t="shared" si="27"/>
        <v>0</v>
      </c>
      <c r="BI155" s="149">
        <f t="shared" si="28"/>
        <v>0</v>
      </c>
      <c r="BJ155" s="13" t="s">
        <v>155</v>
      </c>
      <c r="BK155" s="149">
        <f t="shared" si="29"/>
        <v>0</v>
      </c>
      <c r="BL155" s="13" t="s">
        <v>213</v>
      </c>
      <c r="BM155" s="148" t="s">
        <v>1287</v>
      </c>
    </row>
    <row r="156" spans="2:65" s="1" customFormat="1" ht="24.2" customHeight="1" x14ac:dyDescent="0.2">
      <c r="B156" s="135"/>
      <c r="C156" s="136" t="s">
        <v>232</v>
      </c>
      <c r="D156" s="136" t="s">
        <v>150</v>
      </c>
      <c r="E156" s="137" t="s">
        <v>910</v>
      </c>
      <c r="F156" s="138" t="s">
        <v>911</v>
      </c>
      <c r="G156" s="139" t="s">
        <v>186</v>
      </c>
      <c r="H156" s="140">
        <v>1</v>
      </c>
      <c r="I156" s="141"/>
      <c r="J156" s="142">
        <f t="shared" si="20"/>
        <v>0</v>
      </c>
      <c r="K156" s="143"/>
      <c r="L156" s="28"/>
      <c r="M156" s="144" t="s">
        <v>1</v>
      </c>
      <c r="N156" s="145" t="s">
        <v>37</v>
      </c>
      <c r="P156" s="146">
        <f t="shared" si="21"/>
        <v>0</v>
      </c>
      <c r="Q156" s="146">
        <v>0</v>
      </c>
      <c r="R156" s="146">
        <f t="shared" si="22"/>
        <v>0</v>
      </c>
      <c r="S156" s="146">
        <v>3.8E-3</v>
      </c>
      <c r="T156" s="147">
        <f t="shared" si="23"/>
        <v>3.8E-3</v>
      </c>
      <c r="AR156" s="148" t="s">
        <v>213</v>
      </c>
      <c r="AT156" s="148" t="s">
        <v>150</v>
      </c>
      <c r="AU156" s="148" t="s">
        <v>155</v>
      </c>
      <c r="AY156" s="13" t="s">
        <v>147</v>
      </c>
      <c r="BE156" s="149">
        <f t="shared" si="24"/>
        <v>0</v>
      </c>
      <c r="BF156" s="149">
        <f t="shared" si="25"/>
        <v>0</v>
      </c>
      <c r="BG156" s="149">
        <f t="shared" si="26"/>
        <v>0</v>
      </c>
      <c r="BH156" s="149">
        <f t="shared" si="27"/>
        <v>0</v>
      </c>
      <c r="BI156" s="149">
        <f t="shared" si="28"/>
        <v>0</v>
      </c>
      <c r="BJ156" s="13" t="s">
        <v>155</v>
      </c>
      <c r="BK156" s="149">
        <f t="shared" si="29"/>
        <v>0</v>
      </c>
      <c r="BL156" s="13" t="s">
        <v>213</v>
      </c>
      <c r="BM156" s="148" t="s">
        <v>1288</v>
      </c>
    </row>
    <row r="157" spans="2:65" s="1" customFormat="1" ht="24.2" customHeight="1" x14ac:dyDescent="0.2">
      <c r="B157" s="135"/>
      <c r="C157" s="136" t="s">
        <v>236</v>
      </c>
      <c r="D157" s="136" t="s">
        <v>150</v>
      </c>
      <c r="E157" s="137" t="s">
        <v>913</v>
      </c>
      <c r="F157" s="138" t="s">
        <v>914</v>
      </c>
      <c r="G157" s="139" t="s">
        <v>274</v>
      </c>
      <c r="H157" s="140">
        <v>1</v>
      </c>
      <c r="I157" s="141"/>
      <c r="J157" s="142">
        <f t="shared" si="20"/>
        <v>0</v>
      </c>
      <c r="K157" s="143"/>
      <c r="L157" s="28"/>
      <c r="M157" s="144" t="s">
        <v>1</v>
      </c>
      <c r="N157" s="145" t="s">
        <v>37</v>
      </c>
      <c r="P157" s="146">
        <f t="shared" si="21"/>
        <v>0</v>
      </c>
      <c r="Q157" s="146">
        <v>0</v>
      </c>
      <c r="R157" s="146">
        <f t="shared" si="22"/>
        <v>0</v>
      </c>
      <c r="S157" s="146">
        <v>0</v>
      </c>
      <c r="T157" s="147">
        <f t="shared" si="23"/>
        <v>0</v>
      </c>
      <c r="AR157" s="148" t="s">
        <v>213</v>
      </c>
      <c r="AT157" s="148" t="s">
        <v>150</v>
      </c>
      <c r="AU157" s="148" t="s">
        <v>155</v>
      </c>
      <c r="AY157" s="13" t="s">
        <v>147</v>
      </c>
      <c r="BE157" s="149">
        <f t="shared" si="24"/>
        <v>0</v>
      </c>
      <c r="BF157" s="149">
        <f t="shared" si="25"/>
        <v>0</v>
      </c>
      <c r="BG157" s="149">
        <f t="shared" si="26"/>
        <v>0</v>
      </c>
      <c r="BH157" s="149">
        <f t="shared" si="27"/>
        <v>0</v>
      </c>
      <c r="BI157" s="149">
        <f t="shared" si="28"/>
        <v>0</v>
      </c>
      <c r="BJ157" s="13" t="s">
        <v>155</v>
      </c>
      <c r="BK157" s="149">
        <f t="shared" si="29"/>
        <v>0</v>
      </c>
      <c r="BL157" s="13" t="s">
        <v>213</v>
      </c>
      <c r="BM157" s="148" t="s">
        <v>1289</v>
      </c>
    </row>
    <row r="158" spans="2:65" s="1" customFormat="1" ht="33" customHeight="1" x14ac:dyDescent="0.2">
      <c r="B158" s="135"/>
      <c r="C158" s="136" t="s">
        <v>240</v>
      </c>
      <c r="D158" s="136" t="s">
        <v>150</v>
      </c>
      <c r="E158" s="137" t="s">
        <v>406</v>
      </c>
      <c r="F158" s="138" t="s">
        <v>407</v>
      </c>
      <c r="G158" s="139" t="s">
        <v>319</v>
      </c>
      <c r="H158" s="140">
        <v>4.0000000000000001E-3</v>
      </c>
      <c r="I158" s="141"/>
      <c r="J158" s="142">
        <f t="shared" si="20"/>
        <v>0</v>
      </c>
      <c r="K158" s="143"/>
      <c r="L158" s="28"/>
      <c r="M158" s="144" t="s">
        <v>1</v>
      </c>
      <c r="N158" s="145" t="s">
        <v>37</v>
      </c>
      <c r="P158" s="146">
        <f t="shared" si="21"/>
        <v>0</v>
      </c>
      <c r="Q158" s="146">
        <v>0</v>
      </c>
      <c r="R158" s="146">
        <f t="shared" si="22"/>
        <v>0</v>
      </c>
      <c r="S158" s="146">
        <v>0</v>
      </c>
      <c r="T158" s="147">
        <f t="shared" si="23"/>
        <v>0</v>
      </c>
      <c r="AR158" s="148" t="s">
        <v>213</v>
      </c>
      <c r="AT158" s="148" t="s">
        <v>150</v>
      </c>
      <c r="AU158" s="148" t="s">
        <v>155</v>
      </c>
      <c r="AY158" s="13" t="s">
        <v>147</v>
      </c>
      <c r="BE158" s="149">
        <f t="shared" si="24"/>
        <v>0</v>
      </c>
      <c r="BF158" s="149">
        <f t="shared" si="25"/>
        <v>0</v>
      </c>
      <c r="BG158" s="149">
        <f t="shared" si="26"/>
        <v>0</v>
      </c>
      <c r="BH158" s="149">
        <f t="shared" si="27"/>
        <v>0</v>
      </c>
      <c r="BI158" s="149">
        <f t="shared" si="28"/>
        <v>0</v>
      </c>
      <c r="BJ158" s="13" t="s">
        <v>155</v>
      </c>
      <c r="BK158" s="149">
        <f t="shared" si="29"/>
        <v>0</v>
      </c>
      <c r="BL158" s="13" t="s">
        <v>213</v>
      </c>
      <c r="BM158" s="148" t="s">
        <v>1290</v>
      </c>
    </row>
    <row r="159" spans="2:65" s="1" customFormat="1" ht="24.2" customHeight="1" x14ac:dyDescent="0.2">
      <c r="B159" s="135"/>
      <c r="C159" s="136" t="s">
        <v>7</v>
      </c>
      <c r="D159" s="136" t="s">
        <v>150</v>
      </c>
      <c r="E159" s="137" t="s">
        <v>410</v>
      </c>
      <c r="F159" s="138" t="s">
        <v>411</v>
      </c>
      <c r="G159" s="139" t="s">
        <v>274</v>
      </c>
      <c r="H159" s="140">
        <v>1</v>
      </c>
      <c r="I159" s="141"/>
      <c r="J159" s="142">
        <f t="shared" si="20"/>
        <v>0</v>
      </c>
      <c r="K159" s="143"/>
      <c r="L159" s="28"/>
      <c r="M159" s="144" t="s">
        <v>1</v>
      </c>
      <c r="N159" s="145" t="s">
        <v>37</v>
      </c>
      <c r="P159" s="146">
        <f t="shared" si="21"/>
        <v>0</v>
      </c>
      <c r="Q159" s="146">
        <v>0</v>
      </c>
      <c r="R159" s="146">
        <f t="shared" si="22"/>
        <v>0</v>
      </c>
      <c r="S159" s="146">
        <v>0</v>
      </c>
      <c r="T159" s="147">
        <f t="shared" si="23"/>
        <v>0</v>
      </c>
      <c r="AR159" s="148" t="s">
        <v>213</v>
      </c>
      <c r="AT159" s="148" t="s">
        <v>150</v>
      </c>
      <c r="AU159" s="148" t="s">
        <v>155</v>
      </c>
      <c r="AY159" s="13" t="s">
        <v>147</v>
      </c>
      <c r="BE159" s="149">
        <f t="shared" si="24"/>
        <v>0</v>
      </c>
      <c r="BF159" s="149">
        <f t="shared" si="25"/>
        <v>0</v>
      </c>
      <c r="BG159" s="149">
        <f t="shared" si="26"/>
        <v>0</v>
      </c>
      <c r="BH159" s="149">
        <f t="shared" si="27"/>
        <v>0</v>
      </c>
      <c r="BI159" s="149">
        <f t="shared" si="28"/>
        <v>0</v>
      </c>
      <c r="BJ159" s="13" t="s">
        <v>155</v>
      </c>
      <c r="BK159" s="149">
        <f t="shared" si="29"/>
        <v>0</v>
      </c>
      <c r="BL159" s="13" t="s">
        <v>213</v>
      </c>
      <c r="BM159" s="148" t="s">
        <v>1291</v>
      </c>
    </row>
    <row r="160" spans="2:65" s="1" customFormat="1" ht="24.2" customHeight="1" x14ac:dyDescent="0.2">
      <c r="B160" s="135"/>
      <c r="C160" s="136" t="s">
        <v>247</v>
      </c>
      <c r="D160" s="136" t="s">
        <v>150</v>
      </c>
      <c r="E160" s="137" t="s">
        <v>418</v>
      </c>
      <c r="F160" s="138" t="s">
        <v>419</v>
      </c>
      <c r="G160" s="139" t="s">
        <v>420</v>
      </c>
      <c r="H160" s="161"/>
      <c r="I160" s="141"/>
      <c r="J160" s="142">
        <f t="shared" si="20"/>
        <v>0</v>
      </c>
      <c r="K160" s="143"/>
      <c r="L160" s="28"/>
      <c r="M160" s="144" t="s">
        <v>1</v>
      </c>
      <c r="N160" s="145" t="s">
        <v>37</v>
      </c>
      <c r="P160" s="146">
        <f t="shared" si="21"/>
        <v>0</v>
      </c>
      <c r="Q160" s="146">
        <v>0</v>
      </c>
      <c r="R160" s="146">
        <f t="shared" si="22"/>
        <v>0</v>
      </c>
      <c r="S160" s="146">
        <v>0</v>
      </c>
      <c r="T160" s="147">
        <f t="shared" si="23"/>
        <v>0</v>
      </c>
      <c r="AR160" s="148" t="s">
        <v>213</v>
      </c>
      <c r="AT160" s="148" t="s">
        <v>150</v>
      </c>
      <c r="AU160" s="148" t="s">
        <v>155</v>
      </c>
      <c r="AY160" s="13" t="s">
        <v>147</v>
      </c>
      <c r="BE160" s="149">
        <f t="shared" si="24"/>
        <v>0</v>
      </c>
      <c r="BF160" s="149">
        <f t="shared" si="25"/>
        <v>0</v>
      </c>
      <c r="BG160" s="149">
        <f t="shared" si="26"/>
        <v>0</v>
      </c>
      <c r="BH160" s="149">
        <f t="shared" si="27"/>
        <v>0</v>
      </c>
      <c r="BI160" s="149">
        <f t="shared" si="28"/>
        <v>0</v>
      </c>
      <c r="BJ160" s="13" t="s">
        <v>155</v>
      </c>
      <c r="BK160" s="149">
        <f t="shared" si="29"/>
        <v>0</v>
      </c>
      <c r="BL160" s="13" t="s">
        <v>213</v>
      </c>
      <c r="BM160" s="148" t="s">
        <v>1292</v>
      </c>
    </row>
    <row r="161" spans="2:65" s="11" customFormat="1" ht="22.9" customHeight="1" x14ac:dyDescent="0.2">
      <c r="B161" s="123"/>
      <c r="D161" s="124" t="s">
        <v>70</v>
      </c>
      <c r="E161" s="133" t="s">
        <v>422</v>
      </c>
      <c r="F161" s="133" t="s">
        <v>423</v>
      </c>
      <c r="I161" s="126"/>
      <c r="J161" s="134">
        <f>BK161</f>
        <v>0</v>
      </c>
      <c r="L161" s="123"/>
      <c r="M161" s="128"/>
      <c r="P161" s="129">
        <f>SUM(P162:P173)</f>
        <v>0</v>
      </c>
      <c r="R161" s="129">
        <f>SUM(R162:R173)</f>
        <v>3.088E-3</v>
      </c>
      <c r="T161" s="130">
        <f>SUM(T162:T173)</f>
        <v>4.2599999999999999E-3</v>
      </c>
      <c r="AR161" s="124" t="s">
        <v>155</v>
      </c>
      <c r="AT161" s="131" t="s">
        <v>70</v>
      </c>
      <c r="AU161" s="131" t="s">
        <v>79</v>
      </c>
      <c r="AY161" s="124" t="s">
        <v>147</v>
      </c>
      <c r="BK161" s="132">
        <f>SUM(BK162:BK173)</f>
        <v>0</v>
      </c>
    </row>
    <row r="162" spans="2:65" s="1" customFormat="1" ht="24.2" customHeight="1" x14ac:dyDescent="0.2">
      <c r="B162" s="135"/>
      <c r="C162" s="136" t="s">
        <v>251</v>
      </c>
      <c r="D162" s="136" t="s">
        <v>150</v>
      </c>
      <c r="E162" s="137" t="s">
        <v>425</v>
      </c>
      <c r="F162" s="138" t="s">
        <v>426</v>
      </c>
      <c r="G162" s="139" t="s">
        <v>186</v>
      </c>
      <c r="H162" s="140">
        <v>2</v>
      </c>
      <c r="I162" s="141"/>
      <c r="J162" s="142">
        <f t="shared" ref="J162:J173" si="30">ROUND(I162*H162,2)</f>
        <v>0</v>
      </c>
      <c r="K162" s="143"/>
      <c r="L162" s="28"/>
      <c r="M162" s="144" t="s">
        <v>1</v>
      </c>
      <c r="N162" s="145" t="s">
        <v>37</v>
      </c>
      <c r="P162" s="146">
        <f t="shared" ref="P162:P173" si="31">O162*H162</f>
        <v>0</v>
      </c>
      <c r="Q162" s="146">
        <v>0</v>
      </c>
      <c r="R162" s="146">
        <f t="shared" ref="R162:R173" si="32">Q162*H162</f>
        <v>0</v>
      </c>
      <c r="S162" s="146">
        <v>2.1299999999999999E-3</v>
      </c>
      <c r="T162" s="147">
        <f t="shared" ref="T162:T173" si="33">S162*H162</f>
        <v>4.2599999999999999E-3</v>
      </c>
      <c r="AR162" s="148" t="s">
        <v>213</v>
      </c>
      <c r="AT162" s="148" t="s">
        <v>150</v>
      </c>
      <c r="AU162" s="148" t="s">
        <v>155</v>
      </c>
      <c r="AY162" s="13" t="s">
        <v>147</v>
      </c>
      <c r="BE162" s="149">
        <f t="shared" ref="BE162:BE173" si="34">IF(N162="základná",J162,0)</f>
        <v>0</v>
      </c>
      <c r="BF162" s="149">
        <f t="shared" ref="BF162:BF173" si="35">IF(N162="znížená",J162,0)</f>
        <v>0</v>
      </c>
      <c r="BG162" s="149">
        <f t="shared" ref="BG162:BG173" si="36">IF(N162="zákl. prenesená",J162,0)</f>
        <v>0</v>
      </c>
      <c r="BH162" s="149">
        <f t="shared" ref="BH162:BH173" si="37">IF(N162="zníž. prenesená",J162,0)</f>
        <v>0</v>
      </c>
      <c r="BI162" s="149">
        <f t="shared" ref="BI162:BI173" si="38">IF(N162="nulová",J162,0)</f>
        <v>0</v>
      </c>
      <c r="BJ162" s="13" t="s">
        <v>155</v>
      </c>
      <c r="BK162" s="149">
        <f t="shared" ref="BK162:BK173" si="39">ROUND(I162*H162,2)</f>
        <v>0</v>
      </c>
      <c r="BL162" s="13" t="s">
        <v>213</v>
      </c>
      <c r="BM162" s="148" t="s">
        <v>1293</v>
      </c>
    </row>
    <row r="163" spans="2:65" s="1" customFormat="1" ht="24.2" customHeight="1" x14ac:dyDescent="0.2">
      <c r="B163" s="135"/>
      <c r="C163" s="136" t="s">
        <v>255</v>
      </c>
      <c r="D163" s="136" t="s">
        <v>150</v>
      </c>
      <c r="E163" s="137" t="s">
        <v>429</v>
      </c>
      <c r="F163" s="138" t="s">
        <v>430</v>
      </c>
      <c r="G163" s="139" t="s">
        <v>274</v>
      </c>
      <c r="H163" s="140">
        <v>2</v>
      </c>
      <c r="I163" s="141"/>
      <c r="J163" s="142">
        <f t="shared" si="30"/>
        <v>0</v>
      </c>
      <c r="K163" s="143"/>
      <c r="L163" s="28"/>
      <c r="M163" s="144" t="s">
        <v>1</v>
      </c>
      <c r="N163" s="145" t="s">
        <v>37</v>
      </c>
      <c r="P163" s="146">
        <f t="shared" si="31"/>
        <v>0</v>
      </c>
      <c r="Q163" s="146">
        <v>0</v>
      </c>
      <c r="R163" s="146">
        <f t="shared" si="32"/>
        <v>0</v>
      </c>
      <c r="S163" s="146">
        <v>0</v>
      </c>
      <c r="T163" s="147">
        <f t="shared" si="33"/>
        <v>0</v>
      </c>
      <c r="AR163" s="148" t="s">
        <v>213</v>
      </c>
      <c r="AT163" s="148" t="s">
        <v>150</v>
      </c>
      <c r="AU163" s="148" t="s">
        <v>155</v>
      </c>
      <c r="AY163" s="13" t="s">
        <v>147</v>
      </c>
      <c r="BE163" s="149">
        <f t="shared" si="34"/>
        <v>0</v>
      </c>
      <c r="BF163" s="149">
        <f t="shared" si="35"/>
        <v>0</v>
      </c>
      <c r="BG163" s="149">
        <f t="shared" si="36"/>
        <v>0</v>
      </c>
      <c r="BH163" s="149">
        <f t="shared" si="37"/>
        <v>0</v>
      </c>
      <c r="BI163" s="149">
        <f t="shared" si="38"/>
        <v>0</v>
      </c>
      <c r="BJ163" s="13" t="s">
        <v>155</v>
      </c>
      <c r="BK163" s="149">
        <f t="shared" si="39"/>
        <v>0</v>
      </c>
      <c r="BL163" s="13" t="s">
        <v>213</v>
      </c>
      <c r="BM163" s="148" t="s">
        <v>1294</v>
      </c>
    </row>
    <row r="164" spans="2:65" s="1" customFormat="1" ht="24.2" customHeight="1" x14ac:dyDescent="0.2">
      <c r="B164" s="135"/>
      <c r="C164" s="136" t="s">
        <v>259</v>
      </c>
      <c r="D164" s="136" t="s">
        <v>150</v>
      </c>
      <c r="E164" s="137" t="s">
        <v>433</v>
      </c>
      <c r="F164" s="138" t="s">
        <v>434</v>
      </c>
      <c r="G164" s="139" t="s">
        <v>274</v>
      </c>
      <c r="H164" s="140">
        <v>2</v>
      </c>
      <c r="I164" s="141"/>
      <c r="J164" s="142">
        <f t="shared" si="30"/>
        <v>0</v>
      </c>
      <c r="K164" s="143"/>
      <c r="L164" s="28"/>
      <c r="M164" s="144" t="s">
        <v>1</v>
      </c>
      <c r="N164" s="145" t="s">
        <v>37</v>
      </c>
      <c r="P164" s="146">
        <f t="shared" si="31"/>
        <v>0</v>
      </c>
      <c r="Q164" s="146">
        <v>6.7400000000000001E-4</v>
      </c>
      <c r="R164" s="146">
        <f t="shared" si="32"/>
        <v>1.348E-3</v>
      </c>
      <c r="S164" s="146">
        <v>0</v>
      </c>
      <c r="T164" s="147">
        <f t="shared" si="33"/>
        <v>0</v>
      </c>
      <c r="AR164" s="148" t="s">
        <v>213</v>
      </c>
      <c r="AT164" s="148" t="s">
        <v>150</v>
      </c>
      <c r="AU164" s="148" t="s">
        <v>155</v>
      </c>
      <c r="AY164" s="13" t="s">
        <v>147</v>
      </c>
      <c r="BE164" s="149">
        <f t="shared" si="34"/>
        <v>0</v>
      </c>
      <c r="BF164" s="149">
        <f t="shared" si="35"/>
        <v>0</v>
      </c>
      <c r="BG164" s="149">
        <f t="shared" si="36"/>
        <v>0</v>
      </c>
      <c r="BH164" s="149">
        <f t="shared" si="37"/>
        <v>0</v>
      </c>
      <c r="BI164" s="149">
        <f t="shared" si="38"/>
        <v>0</v>
      </c>
      <c r="BJ164" s="13" t="s">
        <v>155</v>
      </c>
      <c r="BK164" s="149">
        <f t="shared" si="39"/>
        <v>0</v>
      </c>
      <c r="BL164" s="13" t="s">
        <v>213</v>
      </c>
      <c r="BM164" s="148" t="s">
        <v>1295</v>
      </c>
    </row>
    <row r="165" spans="2:65" s="1" customFormat="1" ht="24.2" customHeight="1" x14ac:dyDescent="0.2">
      <c r="B165" s="135"/>
      <c r="C165" s="136" t="s">
        <v>263</v>
      </c>
      <c r="D165" s="136" t="s">
        <v>150</v>
      </c>
      <c r="E165" s="137" t="s">
        <v>437</v>
      </c>
      <c r="F165" s="138" t="s">
        <v>438</v>
      </c>
      <c r="G165" s="139" t="s">
        <v>186</v>
      </c>
      <c r="H165" s="140">
        <v>2</v>
      </c>
      <c r="I165" s="141"/>
      <c r="J165" s="142">
        <f t="shared" si="30"/>
        <v>0</v>
      </c>
      <c r="K165" s="143"/>
      <c r="L165" s="28"/>
      <c r="M165" s="144" t="s">
        <v>1</v>
      </c>
      <c r="N165" s="145" t="s">
        <v>37</v>
      </c>
      <c r="P165" s="146">
        <f t="shared" si="31"/>
        <v>0</v>
      </c>
      <c r="Q165" s="146">
        <v>6.0000000000000002E-5</v>
      </c>
      <c r="R165" s="146">
        <f t="shared" si="32"/>
        <v>1.2E-4</v>
      </c>
      <c r="S165" s="146">
        <v>0</v>
      </c>
      <c r="T165" s="147">
        <f t="shared" si="33"/>
        <v>0</v>
      </c>
      <c r="AR165" s="148" t="s">
        <v>213</v>
      </c>
      <c r="AT165" s="148" t="s">
        <v>150</v>
      </c>
      <c r="AU165" s="148" t="s">
        <v>155</v>
      </c>
      <c r="AY165" s="13" t="s">
        <v>147</v>
      </c>
      <c r="BE165" s="149">
        <f t="shared" si="34"/>
        <v>0</v>
      </c>
      <c r="BF165" s="149">
        <f t="shared" si="35"/>
        <v>0</v>
      </c>
      <c r="BG165" s="149">
        <f t="shared" si="36"/>
        <v>0</v>
      </c>
      <c r="BH165" s="149">
        <f t="shared" si="37"/>
        <v>0</v>
      </c>
      <c r="BI165" s="149">
        <f t="shared" si="38"/>
        <v>0</v>
      </c>
      <c r="BJ165" s="13" t="s">
        <v>155</v>
      </c>
      <c r="BK165" s="149">
        <f t="shared" si="39"/>
        <v>0</v>
      </c>
      <c r="BL165" s="13" t="s">
        <v>213</v>
      </c>
      <c r="BM165" s="148" t="s">
        <v>1296</v>
      </c>
    </row>
    <row r="166" spans="2:65" s="1" customFormat="1" ht="16.5" customHeight="1" x14ac:dyDescent="0.2">
      <c r="B166" s="135"/>
      <c r="C166" s="150" t="s">
        <v>267</v>
      </c>
      <c r="D166" s="150" t="s">
        <v>197</v>
      </c>
      <c r="E166" s="151" t="s">
        <v>441</v>
      </c>
      <c r="F166" s="152" t="s">
        <v>442</v>
      </c>
      <c r="G166" s="153" t="s">
        <v>186</v>
      </c>
      <c r="H166" s="154">
        <v>2</v>
      </c>
      <c r="I166" s="155"/>
      <c r="J166" s="156">
        <f t="shared" si="30"/>
        <v>0</v>
      </c>
      <c r="K166" s="157"/>
      <c r="L166" s="158"/>
      <c r="M166" s="159" t="s">
        <v>1</v>
      </c>
      <c r="N166" s="160" t="s">
        <v>37</v>
      </c>
      <c r="P166" s="146">
        <f t="shared" si="31"/>
        <v>0</v>
      </c>
      <c r="Q166" s="146">
        <v>2.9999999999999997E-4</v>
      </c>
      <c r="R166" s="146">
        <f t="shared" si="32"/>
        <v>5.9999999999999995E-4</v>
      </c>
      <c r="S166" s="146">
        <v>0</v>
      </c>
      <c r="T166" s="147">
        <f t="shared" si="33"/>
        <v>0</v>
      </c>
      <c r="AR166" s="148" t="s">
        <v>280</v>
      </c>
      <c r="AT166" s="148" t="s">
        <v>197</v>
      </c>
      <c r="AU166" s="148" t="s">
        <v>155</v>
      </c>
      <c r="AY166" s="13" t="s">
        <v>147</v>
      </c>
      <c r="BE166" s="149">
        <f t="shared" si="34"/>
        <v>0</v>
      </c>
      <c r="BF166" s="149">
        <f t="shared" si="35"/>
        <v>0</v>
      </c>
      <c r="BG166" s="149">
        <f t="shared" si="36"/>
        <v>0</v>
      </c>
      <c r="BH166" s="149">
        <f t="shared" si="37"/>
        <v>0</v>
      </c>
      <c r="BI166" s="149">
        <f t="shared" si="38"/>
        <v>0</v>
      </c>
      <c r="BJ166" s="13" t="s">
        <v>155</v>
      </c>
      <c r="BK166" s="149">
        <f t="shared" si="39"/>
        <v>0</v>
      </c>
      <c r="BL166" s="13" t="s">
        <v>213</v>
      </c>
      <c r="BM166" s="148" t="s">
        <v>1297</v>
      </c>
    </row>
    <row r="167" spans="2:65" s="1" customFormat="1" ht="24.2" customHeight="1" x14ac:dyDescent="0.2">
      <c r="B167" s="135"/>
      <c r="C167" s="136" t="s">
        <v>271</v>
      </c>
      <c r="D167" s="136" t="s">
        <v>150</v>
      </c>
      <c r="E167" s="137" t="s">
        <v>445</v>
      </c>
      <c r="F167" s="138" t="s">
        <v>446</v>
      </c>
      <c r="G167" s="139" t="s">
        <v>274</v>
      </c>
      <c r="H167" s="140">
        <v>2</v>
      </c>
      <c r="I167" s="141"/>
      <c r="J167" s="142">
        <f t="shared" si="30"/>
        <v>0</v>
      </c>
      <c r="K167" s="143"/>
      <c r="L167" s="28"/>
      <c r="M167" s="144" t="s">
        <v>1</v>
      </c>
      <c r="N167" s="145" t="s">
        <v>37</v>
      </c>
      <c r="P167" s="146">
        <f t="shared" si="31"/>
        <v>0</v>
      </c>
      <c r="Q167" s="146">
        <v>0</v>
      </c>
      <c r="R167" s="146">
        <f t="shared" si="32"/>
        <v>0</v>
      </c>
      <c r="S167" s="146">
        <v>0</v>
      </c>
      <c r="T167" s="147">
        <f t="shared" si="33"/>
        <v>0</v>
      </c>
      <c r="AR167" s="148" t="s">
        <v>213</v>
      </c>
      <c r="AT167" s="148" t="s">
        <v>150</v>
      </c>
      <c r="AU167" s="148" t="s">
        <v>155</v>
      </c>
      <c r="AY167" s="13" t="s">
        <v>147</v>
      </c>
      <c r="BE167" s="149">
        <f t="shared" si="34"/>
        <v>0</v>
      </c>
      <c r="BF167" s="149">
        <f t="shared" si="35"/>
        <v>0</v>
      </c>
      <c r="BG167" s="149">
        <f t="shared" si="36"/>
        <v>0</v>
      </c>
      <c r="BH167" s="149">
        <f t="shared" si="37"/>
        <v>0</v>
      </c>
      <c r="BI167" s="149">
        <f t="shared" si="38"/>
        <v>0</v>
      </c>
      <c r="BJ167" s="13" t="s">
        <v>155</v>
      </c>
      <c r="BK167" s="149">
        <f t="shared" si="39"/>
        <v>0</v>
      </c>
      <c r="BL167" s="13" t="s">
        <v>213</v>
      </c>
      <c r="BM167" s="148" t="s">
        <v>1298</v>
      </c>
    </row>
    <row r="168" spans="2:65" s="1" customFormat="1" ht="21.75" customHeight="1" x14ac:dyDescent="0.2">
      <c r="B168" s="135"/>
      <c r="C168" s="150" t="s">
        <v>276</v>
      </c>
      <c r="D168" s="150" t="s">
        <v>197</v>
      </c>
      <c r="E168" s="151" t="s">
        <v>449</v>
      </c>
      <c r="F168" s="152" t="s">
        <v>450</v>
      </c>
      <c r="G168" s="153" t="s">
        <v>274</v>
      </c>
      <c r="H168" s="154">
        <v>2</v>
      </c>
      <c r="I168" s="155"/>
      <c r="J168" s="156">
        <f t="shared" si="30"/>
        <v>0</v>
      </c>
      <c r="K168" s="157"/>
      <c r="L168" s="158"/>
      <c r="M168" s="159" t="s">
        <v>1</v>
      </c>
      <c r="N168" s="160" t="s">
        <v>37</v>
      </c>
      <c r="P168" s="146">
        <f t="shared" si="31"/>
        <v>0</v>
      </c>
      <c r="Q168" s="146">
        <v>2.7E-4</v>
      </c>
      <c r="R168" s="146">
        <f t="shared" si="32"/>
        <v>5.4000000000000001E-4</v>
      </c>
      <c r="S168" s="146">
        <v>0</v>
      </c>
      <c r="T168" s="147">
        <f t="shared" si="33"/>
        <v>0</v>
      </c>
      <c r="AR168" s="148" t="s">
        <v>280</v>
      </c>
      <c r="AT168" s="148" t="s">
        <v>197</v>
      </c>
      <c r="AU168" s="148" t="s">
        <v>155</v>
      </c>
      <c r="AY168" s="13" t="s">
        <v>147</v>
      </c>
      <c r="BE168" s="149">
        <f t="shared" si="34"/>
        <v>0</v>
      </c>
      <c r="BF168" s="149">
        <f t="shared" si="35"/>
        <v>0</v>
      </c>
      <c r="BG168" s="149">
        <f t="shared" si="36"/>
        <v>0</v>
      </c>
      <c r="BH168" s="149">
        <f t="shared" si="37"/>
        <v>0</v>
      </c>
      <c r="BI168" s="149">
        <f t="shared" si="38"/>
        <v>0</v>
      </c>
      <c r="BJ168" s="13" t="s">
        <v>155</v>
      </c>
      <c r="BK168" s="149">
        <f t="shared" si="39"/>
        <v>0</v>
      </c>
      <c r="BL168" s="13" t="s">
        <v>213</v>
      </c>
      <c r="BM168" s="148" t="s">
        <v>1299</v>
      </c>
    </row>
    <row r="169" spans="2:65" s="1" customFormat="1" ht="24.2" customHeight="1" x14ac:dyDescent="0.2">
      <c r="B169" s="135"/>
      <c r="C169" s="136" t="s">
        <v>280</v>
      </c>
      <c r="D169" s="136" t="s">
        <v>150</v>
      </c>
      <c r="E169" s="137" t="s">
        <v>926</v>
      </c>
      <c r="F169" s="138" t="s">
        <v>927</v>
      </c>
      <c r="G169" s="139" t="s">
        <v>274</v>
      </c>
      <c r="H169" s="140">
        <v>2</v>
      </c>
      <c r="I169" s="141"/>
      <c r="J169" s="142">
        <f t="shared" si="30"/>
        <v>0</v>
      </c>
      <c r="K169" s="143"/>
      <c r="L169" s="28"/>
      <c r="M169" s="144" t="s">
        <v>1</v>
      </c>
      <c r="N169" s="145" t="s">
        <v>37</v>
      </c>
      <c r="P169" s="146">
        <f t="shared" si="31"/>
        <v>0</v>
      </c>
      <c r="Q169" s="146">
        <v>0</v>
      </c>
      <c r="R169" s="146">
        <f t="shared" si="32"/>
        <v>0</v>
      </c>
      <c r="S169" s="146">
        <v>0</v>
      </c>
      <c r="T169" s="147">
        <f t="shared" si="33"/>
        <v>0</v>
      </c>
      <c r="AR169" s="148" t="s">
        <v>213</v>
      </c>
      <c r="AT169" s="148" t="s">
        <v>150</v>
      </c>
      <c r="AU169" s="148" t="s">
        <v>155</v>
      </c>
      <c r="AY169" s="13" t="s">
        <v>147</v>
      </c>
      <c r="BE169" s="149">
        <f t="shared" si="34"/>
        <v>0</v>
      </c>
      <c r="BF169" s="149">
        <f t="shared" si="35"/>
        <v>0</v>
      </c>
      <c r="BG169" s="149">
        <f t="shared" si="36"/>
        <v>0</v>
      </c>
      <c r="BH169" s="149">
        <f t="shared" si="37"/>
        <v>0</v>
      </c>
      <c r="BI169" s="149">
        <f t="shared" si="38"/>
        <v>0</v>
      </c>
      <c r="BJ169" s="13" t="s">
        <v>155</v>
      </c>
      <c r="BK169" s="149">
        <f t="shared" si="39"/>
        <v>0</v>
      </c>
      <c r="BL169" s="13" t="s">
        <v>213</v>
      </c>
      <c r="BM169" s="148" t="s">
        <v>1300</v>
      </c>
    </row>
    <row r="170" spans="2:65" s="1" customFormat="1" ht="24.2" customHeight="1" x14ac:dyDescent="0.2">
      <c r="B170" s="135"/>
      <c r="C170" s="150" t="s">
        <v>284</v>
      </c>
      <c r="D170" s="150" t="s">
        <v>197</v>
      </c>
      <c r="E170" s="151" t="s">
        <v>929</v>
      </c>
      <c r="F170" s="152" t="s">
        <v>930</v>
      </c>
      <c r="G170" s="153" t="s">
        <v>274</v>
      </c>
      <c r="H170" s="154">
        <v>2</v>
      </c>
      <c r="I170" s="155"/>
      <c r="J170" s="156">
        <f t="shared" si="30"/>
        <v>0</v>
      </c>
      <c r="K170" s="157"/>
      <c r="L170" s="158"/>
      <c r="M170" s="159" t="s">
        <v>1</v>
      </c>
      <c r="N170" s="160" t="s">
        <v>37</v>
      </c>
      <c r="P170" s="146">
        <f t="shared" si="31"/>
        <v>0</v>
      </c>
      <c r="Q170" s="146">
        <v>2.4000000000000001E-4</v>
      </c>
      <c r="R170" s="146">
        <f t="shared" si="32"/>
        <v>4.8000000000000001E-4</v>
      </c>
      <c r="S170" s="146">
        <v>0</v>
      </c>
      <c r="T170" s="147">
        <f t="shared" si="33"/>
        <v>0</v>
      </c>
      <c r="AR170" s="148" t="s">
        <v>280</v>
      </c>
      <c r="AT170" s="148" t="s">
        <v>197</v>
      </c>
      <c r="AU170" s="148" t="s">
        <v>155</v>
      </c>
      <c r="AY170" s="13" t="s">
        <v>147</v>
      </c>
      <c r="BE170" s="149">
        <f t="shared" si="34"/>
        <v>0</v>
      </c>
      <c r="BF170" s="149">
        <f t="shared" si="35"/>
        <v>0</v>
      </c>
      <c r="BG170" s="149">
        <f t="shared" si="36"/>
        <v>0</v>
      </c>
      <c r="BH170" s="149">
        <f t="shared" si="37"/>
        <v>0</v>
      </c>
      <c r="BI170" s="149">
        <f t="shared" si="38"/>
        <v>0</v>
      </c>
      <c r="BJ170" s="13" t="s">
        <v>155</v>
      </c>
      <c r="BK170" s="149">
        <f t="shared" si="39"/>
        <v>0</v>
      </c>
      <c r="BL170" s="13" t="s">
        <v>213</v>
      </c>
      <c r="BM170" s="148" t="s">
        <v>1301</v>
      </c>
    </row>
    <row r="171" spans="2:65" s="1" customFormat="1" ht="16.5" customHeight="1" x14ac:dyDescent="0.2">
      <c r="B171" s="135"/>
      <c r="C171" s="136" t="s">
        <v>288</v>
      </c>
      <c r="D171" s="136" t="s">
        <v>150</v>
      </c>
      <c r="E171" s="137" t="s">
        <v>453</v>
      </c>
      <c r="F171" s="138" t="s">
        <v>454</v>
      </c>
      <c r="G171" s="139" t="s">
        <v>274</v>
      </c>
      <c r="H171" s="140">
        <v>2</v>
      </c>
      <c r="I171" s="141"/>
      <c r="J171" s="142">
        <f t="shared" si="30"/>
        <v>0</v>
      </c>
      <c r="K171" s="143"/>
      <c r="L171" s="28"/>
      <c r="M171" s="144" t="s">
        <v>1</v>
      </c>
      <c r="N171" s="145" t="s">
        <v>37</v>
      </c>
      <c r="P171" s="146">
        <f t="shared" si="31"/>
        <v>0</v>
      </c>
      <c r="Q171" s="146">
        <v>0</v>
      </c>
      <c r="R171" s="146">
        <f t="shared" si="32"/>
        <v>0</v>
      </c>
      <c r="S171" s="146">
        <v>0</v>
      </c>
      <c r="T171" s="147">
        <f t="shared" si="33"/>
        <v>0</v>
      </c>
      <c r="AR171" s="148" t="s">
        <v>213</v>
      </c>
      <c r="AT171" s="148" t="s">
        <v>150</v>
      </c>
      <c r="AU171" s="148" t="s">
        <v>155</v>
      </c>
      <c r="AY171" s="13" t="s">
        <v>147</v>
      </c>
      <c r="BE171" s="149">
        <f t="shared" si="34"/>
        <v>0</v>
      </c>
      <c r="BF171" s="149">
        <f t="shared" si="35"/>
        <v>0</v>
      </c>
      <c r="BG171" s="149">
        <f t="shared" si="36"/>
        <v>0</v>
      </c>
      <c r="BH171" s="149">
        <f t="shared" si="37"/>
        <v>0</v>
      </c>
      <c r="BI171" s="149">
        <f t="shared" si="38"/>
        <v>0</v>
      </c>
      <c r="BJ171" s="13" t="s">
        <v>155</v>
      </c>
      <c r="BK171" s="149">
        <f t="shared" si="39"/>
        <v>0</v>
      </c>
      <c r="BL171" s="13" t="s">
        <v>213</v>
      </c>
      <c r="BM171" s="148" t="s">
        <v>1302</v>
      </c>
    </row>
    <row r="172" spans="2:65" s="1" customFormat="1" ht="33" customHeight="1" x14ac:dyDescent="0.2">
      <c r="B172" s="135"/>
      <c r="C172" s="136" t="s">
        <v>292</v>
      </c>
      <c r="D172" s="136" t="s">
        <v>150</v>
      </c>
      <c r="E172" s="137" t="s">
        <v>457</v>
      </c>
      <c r="F172" s="138" t="s">
        <v>458</v>
      </c>
      <c r="G172" s="139" t="s">
        <v>319</v>
      </c>
      <c r="H172" s="140">
        <v>4.0000000000000001E-3</v>
      </c>
      <c r="I172" s="141"/>
      <c r="J172" s="142">
        <f t="shared" si="30"/>
        <v>0</v>
      </c>
      <c r="K172" s="143"/>
      <c r="L172" s="28"/>
      <c r="M172" s="144" t="s">
        <v>1</v>
      </c>
      <c r="N172" s="145" t="s">
        <v>37</v>
      </c>
      <c r="P172" s="146">
        <f t="shared" si="31"/>
        <v>0</v>
      </c>
      <c r="Q172" s="146">
        <v>0</v>
      </c>
      <c r="R172" s="146">
        <f t="shared" si="32"/>
        <v>0</v>
      </c>
      <c r="S172" s="146">
        <v>0</v>
      </c>
      <c r="T172" s="147">
        <f t="shared" si="33"/>
        <v>0</v>
      </c>
      <c r="AR172" s="148" t="s">
        <v>213</v>
      </c>
      <c r="AT172" s="148" t="s">
        <v>150</v>
      </c>
      <c r="AU172" s="148" t="s">
        <v>155</v>
      </c>
      <c r="AY172" s="13" t="s">
        <v>147</v>
      </c>
      <c r="BE172" s="149">
        <f t="shared" si="34"/>
        <v>0</v>
      </c>
      <c r="BF172" s="149">
        <f t="shared" si="35"/>
        <v>0</v>
      </c>
      <c r="BG172" s="149">
        <f t="shared" si="36"/>
        <v>0</v>
      </c>
      <c r="BH172" s="149">
        <f t="shared" si="37"/>
        <v>0</v>
      </c>
      <c r="BI172" s="149">
        <f t="shared" si="38"/>
        <v>0</v>
      </c>
      <c r="BJ172" s="13" t="s">
        <v>155</v>
      </c>
      <c r="BK172" s="149">
        <f t="shared" si="39"/>
        <v>0</v>
      </c>
      <c r="BL172" s="13" t="s">
        <v>213</v>
      </c>
      <c r="BM172" s="148" t="s">
        <v>1303</v>
      </c>
    </row>
    <row r="173" spans="2:65" s="1" customFormat="1" ht="24.2" customHeight="1" x14ac:dyDescent="0.2">
      <c r="B173" s="135"/>
      <c r="C173" s="136" t="s">
        <v>296</v>
      </c>
      <c r="D173" s="136" t="s">
        <v>150</v>
      </c>
      <c r="E173" s="137" t="s">
        <v>461</v>
      </c>
      <c r="F173" s="138" t="s">
        <v>462</v>
      </c>
      <c r="G173" s="139" t="s">
        <v>420</v>
      </c>
      <c r="H173" s="161"/>
      <c r="I173" s="141"/>
      <c r="J173" s="142">
        <f t="shared" si="30"/>
        <v>0</v>
      </c>
      <c r="K173" s="143"/>
      <c r="L173" s="28"/>
      <c r="M173" s="144" t="s">
        <v>1</v>
      </c>
      <c r="N173" s="145" t="s">
        <v>37</v>
      </c>
      <c r="P173" s="146">
        <f t="shared" si="31"/>
        <v>0</v>
      </c>
      <c r="Q173" s="146">
        <v>0</v>
      </c>
      <c r="R173" s="146">
        <f t="shared" si="32"/>
        <v>0</v>
      </c>
      <c r="S173" s="146">
        <v>0</v>
      </c>
      <c r="T173" s="147">
        <f t="shared" si="33"/>
        <v>0</v>
      </c>
      <c r="AR173" s="148" t="s">
        <v>213</v>
      </c>
      <c r="AT173" s="148" t="s">
        <v>150</v>
      </c>
      <c r="AU173" s="148" t="s">
        <v>155</v>
      </c>
      <c r="AY173" s="13" t="s">
        <v>147</v>
      </c>
      <c r="BE173" s="149">
        <f t="shared" si="34"/>
        <v>0</v>
      </c>
      <c r="BF173" s="149">
        <f t="shared" si="35"/>
        <v>0</v>
      </c>
      <c r="BG173" s="149">
        <f t="shared" si="36"/>
        <v>0</v>
      </c>
      <c r="BH173" s="149">
        <f t="shared" si="37"/>
        <v>0</v>
      </c>
      <c r="BI173" s="149">
        <f t="shared" si="38"/>
        <v>0</v>
      </c>
      <c r="BJ173" s="13" t="s">
        <v>155</v>
      </c>
      <c r="BK173" s="149">
        <f t="shared" si="39"/>
        <v>0</v>
      </c>
      <c r="BL173" s="13" t="s">
        <v>213</v>
      </c>
      <c r="BM173" s="148" t="s">
        <v>1304</v>
      </c>
    </row>
    <row r="174" spans="2:65" s="11" customFormat="1" ht="22.9" customHeight="1" x14ac:dyDescent="0.2">
      <c r="B174" s="123"/>
      <c r="D174" s="124" t="s">
        <v>70</v>
      </c>
      <c r="E174" s="133" t="s">
        <v>464</v>
      </c>
      <c r="F174" s="133" t="s">
        <v>465</v>
      </c>
      <c r="I174" s="126"/>
      <c r="J174" s="134">
        <f>BK174</f>
        <v>0</v>
      </c>
      <c r="L174" s="123"/>
      <c r="M174" s="128"/>
      <c r="P174" s="129">
        <f>SUM(P175:P180)</f>
        <v>0</v>
      </c>
      <c r="R174" s="129">
        <f>SUM(R175:R180)</f>
        <v>4.8000000000000007E-4</v>
      </c>
      <c r="T174" s="130">
        <f>SUM(T175:T180)</f>
        <v>2.2060000000000003E-2</v>
      </c>
      <c r="AR174" s="124" t="s">
        <v>155</v>
      </c>
      <c r="AT174" s="131" t="s">
        <v>70</v>
      </c>
      <c r="AU174" s="131" t="s">
        <v>79</v>
      </c>
      <c r="AY174" s="124" t="s">
        <v>147</v>
      </c>
      <c r="BK174" s="132">
        <f>SUM(BK175:BK180)</f>
        <v>0</v>
      </c>
    </row>
    <row r="175" spans="2:65" s="1" customFormat="1" ht="24.2" customHeight="1" x14ac:dyDescent="0.2">
      <c r="B175" s="135"/>
      <c r="C175" s="136" t="s">
        <v>300</v>
      </c>
      <c r="D175" s="136" t="s">
        <v>150</v>
      </c>
      <c r="E175" s="137" t="s">
        <v>941</v>
      </c>
      <c r="F175" s="138" t="s">
        <v>942</v>
      </c>
      <c r="G175" s="139" t="s">
        <v>943</v>
      </c>
      <c r="H175" s="140">
        <v>1</v>
      </c>
      <c r="I175" s="141"/>
      <c r="J175" s="142">
        <f t="shared" ref="J175:J180" si="40">ROUND(I175*H175,2)</f>
        <v>0</v>
      </c>
      <c r="K175" s="143"/>
      <c r="L175" s="28"/>
      <c r="M175" s="144" t="s">
        <v>1</v>
      </c>
      <c r="N175" s="145" t="s">
        <v>37</v>
      </c>
      <c r="P175" s="146">
        <f t="shared" ref="P175:P180" si="41">O175*H175</f>
        <v>0</v>
      </c>
      <c r="Q175" s="146">
        <v>0</v>
      </c>
      <c r="R175" s="146">
        <f t="shared" ref="R175:R180" si="42">Q175*H175</f>
        <v>0</v>
      </c>
      <c r="S175" s="146">
        <v>1.9460000000000002E-2</v>
      </c>
      <c r="T175" s="147">
        <f t="shared" ref="T175:T180" si="43">S175*H175</f>
        <v>1.9460000000000002E-2</v>
      </c>
      <c r="AR175" s="148" t="s">
        <v>213</v>
      </c>
      <c r="AT175" s="148" t="s">
        <v>150</v>
      </c>
      <c r="AU175" s="148" t="s">
        <v>155</v>
      </c>
      <c r="AY175" s="13" t="s">
        <v>147</v>
      </c>
      <c r="BE175" s="149">
        <f t="shared" ref="BE175:BE180" si="44">IF(N175="základná",J175,0)</f>
        <v>0</v>
      </c>
      <c r="BF175" s="149">
        <f t="shared" ref="BF175:BF180" si="45">IF(N175="znížená",J175,0)</f>
        <v>0</v>
      </c>
      <c r="BG175" s="149">
        <f t="shared" ref="BG175:BG180" si="46">IF(N175="zákl. prenesená",J175,0)</f>
        <v>0</v>
      </c>
      <c r="BH175" s="149">
        <f t="shared" ref="BH175:BH180" si="47">IF(N175="zníž. prenesená",J175,0)</f>
        <v>0</v>
      </c>
      <c r="BI175" s="149">
        <f t="shared" ref="BI175:BI180" si="48">IF(N175="nulová",J175,0)</f>
        <v>0</v>
      </c>
      <c r="BJ175" s="13" t="s">
        <v>155</v>
      </c>
      <c r="BK175" s="149">
        <f t="shared" ref="BK175:BK180" si="49">ROUND(I175*H175,2)</f>
        <v>0</v>
      </c>
      <c r="BL175" s="13" t="s">
        <v>213</v>
      </c>
      <c r="BM175" s="148" t="s">
        <v>1305</v>
      </c>
    </row>
    <row r="176" spans="2:65" s="1" customFormat="1" ht="37.9" customHeight="1" x14ac:dyDescent="0.2">
      <c r="B176" s="135"/>
      <c r="C176" s="136" t="s">
        <v>304</v>
      </c>
      <c r="D176" s="136" t="s">
        <v>150</v>
      </c>
      <c r="E176" s="137" t="s">
        <v>484</v>
      </c>
      <c r="F176" s="138" t="s">
        <v>485</v>
      </c>
      <c r="G176" s="139" t="s">
        <v>319</v>
      </c>
      <c r="H176" s="140">
        <v>2.5999999999999999E-2</v>
      </c>
      <c r="I176" s="141"/>
      <c r="J176" s="142">
        <f t="shared" si="40"/>
        <v>0</v>
      </c>
      <c r="K176" s="143"/>
      <c r="L176" s="28"/>
      <c r="M176" s="144" t="s">
        <v>1</v>
      </c>
      <c r="N176" s="145" t="s">
        <v>37</v>
      </c>
      <c r="P176" s="146">
        <f t="shared" si="41"/>
        <v>0</v>
      </c>
      <c r="Q176" s="146">
        <v>0</v>
      </c>
      <c r="R176" s="146">
        <f t="shared" si="42"/>
        <v>0</v>
      </c>
      <c r="S176" s="146">
        <v>0</v>
      </c>
      <c r="T176" s="147">
        <f t="shared" si="43"/>
        <v>0</v>
      </c>
      <c r="AR176" s="148" t="s">
        <v>213</v>
      </c>
      <c r="AT176" s="148" t="s">
        <v>150</v>
      </c>
      <c r="AU176" s="148" t="s">
        <v>155</v>
      </c>
      <c r="AY176" s="13" t="s">
        <v>147</v>
      </c>
      <c r="BE176" s="149">
        <f t="shared" si="44"/>
        <v>0</v>
      </c>
      <c r="BF176" s="149">
        <f t="shared" si="45"/>
        <v>0</v>
      </c>
      <c r="BG176" s="149">
        <f t="shared" si="46"/>
        <v>0</v>
      </c>
      <c r="BH176" s="149">
        <f t="shared" si="47"/>
        <v>0</v>
      </c>
      <c r="BI176" s="149">
        <f t="shared" si="48"/>
        <v>0</v>
      </c>
      <c r="BJ176" s="13" t="s">
        <v>155</v>
      </c>
      <c r="BK176" s="149">
        <f t="shared" si="49"/>
        <v>0</v>
      </c>
      <c r="BL176" s="13" t="s">
        <v>213</v>
      </c>
      <c r="BM176" s="148" t="s">
        <v>1306</v>
      </c>
    </row>
    <row r="177" spans="2:65" s="1" customFormat="1" ht="21.75" customHeight="1" x14ac:dyDescent="0.2">
      <c r="B177" s="135"/>
      <c r="C177" s="136" t="s">
        <v>308</v>
      </c>
      <c r="D177" s="136" t="s">
        <v>150</v>
      </c>
      <c r="E177" s="137" t="s">
        <v>952</v>
      </c>
      <c r="F177" s="138" t="s">
        <v>953</v>
      </c>
      <c r="G177" s="139" t="s">
        <v>274</v>
      </c>
      <c r="H177" s="140">
        <v>2</v>
      </c>
      <c r="I177" s="141"/>
      <c r="J177" s="142">
        <f t="shared" si="40"/>
        <v>0</v>
      </c>
      <c r="K177" s="143"/>
      <c r="L177" s="28"/>
      <c r="M177" s="144" t="s">
        <v>1</v>
      </c>
      <c r="N177" s="145" t="s">
        <v>37</v>
      </c>
      <c r="P177" s="146">
        <f t="shared" si="41"/>
        <v>0</v>
      </c>
      <c r="Q177" s="146">
        <v>8.0000000000000007E-5</v>
      </c>
      <c r="R177" s="146">
        <f t="shared" si="42"/>
        <v>1.6000000000000001E-4</v>
      </c>
      <c r="S177" s="146">
        <v>0</v>
      </c>
      <c r="T177" s="147">
        <f t="shared" si="43"/>
        <v>0</v>
      </c>
      <c r="AR177" s="148" t="s">
        <v>213</v>
      </c>
      <c r="AT177" s="148" t="s">
        <v>150</v>
      </c>
      <c r="AU177" s="148" t="s">
        <v>155</v>
      </c>
      <c r="AY177" s="13" t="s">
        <v>147</v>
      </c>
      <c r="BE177" s="149">
        <f t="shared" si="44"/>
        <v>0</v>
      </c>
      <c r="BF177" s="149">
        <f t="shared" si="45"/>
        <v>0</v>
      </c>
      <c r="BG177" s="149">
        <f t="shared" si="46"/>
        <v>0</v>
      </c>
      <c r="BH177" s="149">
        <f t="shared" si="47"/>
        <v>0</v>
      </c>
      <c r="BI177" s="149">
        <f t="shared" si="48"/>
        <v>0</v>
      </c>
      <c r="BJ177" s="13" t="s">
        <v>155</v>
      </c>
      <c r="BK177" s="149">
        <f t="shared" si="49"/>
        <v>0</v>
      </c>
      <c r="BL177" s="13" t="s">
        <v>213</v>
      </c>
      <c r="BM177" s="148" t="s">
        <v>1307</v>
      </c>
    </row>
    <row r="178" spans="2:65" s="1" customFormat="1" ht="24.2" customHeight="1" x14ac:dyDescent="0.2">
      <c r="B178" s="135"/>
      <c r="C178" s="150" t="s">
        <v>312</v>
      </c>
      <c r="D178" s="150" t="s">
        <v>197</v>
      </c>
      <c r="E178" s="151" t="s">
        <v>955</v>
      </c>
      <c r="F178" s="152" t="s">
        <v>956</v>
      </c>
      <c r="G178" s="153" t="s">
        <v>274</v>
      </c>
      <c r="H178" s="154">
        <v>2</v>
      </c>
      <c r="I178" s="155"/>
      <c r="J178" s="156">
        <f t="shared" si="40"/>
        <v>0</v>
      </c>
      <c r="K178" s="157"/>
      <c r="L178" s="158"/>
      <c r="M178" s="159" t="s">
        <v>1</v>
      </c>
      <c r="N178" s="160" t="s">
        <v>37</v>
      </c>
      <c r="P178" s="146">
        <f t="shared" si="41"/>
        <v>0</v>
      </c>
      <c r="Q178" s="146">
        <v>1.6000000000000001E-4</v>
      </c>
      <c r="R178" s="146">
        <f t="shared" si="42"/>
        <v>3.2000000000000003E-4</v>
      </c>
      <c r="S178" s="146">
        <v>0</v>
      </c>
      <c r="T178" s="147">
        <f t="shared" si="43"/>
        <v>0</v>
      </c>
      <c r="AR178" s="148" t="s">
        <v>280</v>
      </c>
      <c r="AT178" s="148" t="s">
        <v>197</v>
      </c>
      <c r="AU178" s="148" t="s">
        <v>155</v>
      </c>
      <c r="AY178" s="13" t="s">
        <v>147</v>
      </c>
      <c r="BE178" s="149">
        <f t="shared" si="44"/>
        <v>0</v>
      </c>
      <c r="BF178" s="149">
        <f t="shared" si="45"/>
        <v>0</v>
      </c>
      <c r="BG178" s="149">
        <f t="shared" si="46"/>
        <v>0</v>
      </c>
      <c r="BH178" s="149">
        <f t="shared" si="47"/>
        <v>0</v>
      </c>
      <c r="BI178" s="149">
        <f t="shared" si="48"/>
        <v>0</v>
      </c>
      <c r="BJ178" s="13" t="s">
        <v>155</v>
      </c>
      <c r="BK178" s="149">
        <f t="shared" si="49"/>
        <v>0</v>
      </c>
      <c r="BL178" s="13" t="s">
        <v>213</v>
      </c>
      <c r="BM178" s="148" t="s">
        <v>1308</v>
      </c>
    </row>
    <row r="179" spans="2:65" s="1" customFormat="1" ht="24.2" customHeight="1" x14ac:dyDescent="0.2">
      <c r="B179" s="135"/>
      <c r="C179" s="136" t="s">
        <v>316</v>
      </c>
      <c r="D179" s="136" t="s">
        <v>150</v>
      </c>
      <c r="E179" s="137" t="s">
        <v>958</v>
      </c>
      <c r="F179" s="138" t="s">
        <v>959</v>
      </c>
      <c r="G179" s="139" t="s">
        <v>943</v>
      </c>
      <c r="H179" s="140">
        <v>1</v>
      </c>
      <c r="I179" s="141"/>
      <c r="J179" s="142">
        <f t="shared" si="40"/>
        <v>0</v>
      </c>
      <c r="K179" s="143"/>
      <c r="L179" s="28"/>
      <c r="M179" s="144" t="s">
        <v>1</v>
      </c>
      <c r="N179" s="145" t="s">
        <v>37</v>
      </c>
      <c r="P179" s="146">
        <f t="shared" si="41"/>
        <v>0</v>
      </c>
      <c r="Q179" s="146">
        <v>0</v>
      </c>
      <c r="R179" s="146">
        <f t="shared" si="42"/>
        <v>0</v>
      </c>
      <c r="S179" s="146">
        <v>2.5999999999999999E-3</v>
      </c>
      <c r="T179" s="147">
        <f t="shared" si="43"/>
        <v>2.5999999999999999E-3</v>
      </c>
      <c r="AR179" s="148" t="s">
        <v>213</v>
      </c>
      <c r="AT179" s="148" t="s">
        <v>150</v>
      </c>
      <c r="AU179" s="148" t="s">
        <v>155</v>
      </c>
      <c r="AY179" s="13" t="s">
        <v>147</v>
      </c>
      <c r="BE179" s="149">
        <f t="shared" si="44"/>
        <v>0</v>
      </c>
      <c r="BF179" s="149">
        <f t="shared" si="45"/>
        <v>0</v>
      </c>
      <c r="BG179" s="149">
        <f t="shared" si="46"/>
        <v>0</v>
      </c>
      <c r="BH179" s="149">
        <f t="shared" si="47"/>
        <v>0</v>
      </c>
      <c r="BI179" s="149">
        <f t="shared" si="48"/>
        <v>0</v>
      </c>
      <c r="BJ179" s="13" t="s">
        <v>155</v>
      </c>
      <c r="BK179" s="149">
        <f t="shared" si="49"/>
        <v>0</v>
      </c>
      <c r="BL179" s="13" t="s">
        <v>213</v>
      </c>
      <c r="BM179" s="148" t="s">
        <v>1309</v>
      </c>
    </row>
    <row r="180" spans="2:65" s="1" customFormat="1" ht="24.2" customHeight="1" x14ac:dyDescent="0.2">
      <c r="B180" s="135"/>
      <c r="C180" s="136" t="s">
        <v>325</v>
      </c>
      <c r="D180" s="136" t="s">
        <v>150</v>
      </c>
      <c r="E180" s="137" t="s">
        <v>524</v>
      </c>
      <c r="F180" s="138" t="s">
        <v>525</v>
      </c>
      <c r="G180" s="139" t="s">
        <v>420</v>
      </c>
      <c r="H180" s="161"/>
      <c r="I180" s="141"/>
      <c r="J180" s="142">
        <f t="shared" si="40"/>
        <v>0</v>
      </c>
      <c r="K180" s="143"/>
      <c r="L180" s="28"/>
      <c r="M180" s="144" t="s">
        <v>1</v>
      </c>
      <c r="N180" s="145" t="s">
        <v>37</v>
      </c>
      <c r="P180" s="146">
        <f t="shared" si="41"/>
        <v>0</v>
      </c>
      <c r="Q180" s="146">
        <v>0</v>
      </c>
      <c r="R180" s="146">
        <f t="shared" si="42"/>
        <v>0</v>
      </c>
      <c r="S180" s="146">
        <v>0</v>
      </c>
      <c r="T180" s="147">
        <f t="shared" si="43"/>
        <v>0</v>
      </c>
      <c r="AR180" s="148" t="s">
        <v>213</v>
      </c>
      <c r="AT180" s="148" t="s">
        <v>150</v>
      </c>
      <c r="AU180" s="148" t="s">
        <v>155</v>
      </c>
      <c r="AY180" s="13" t="s">
        <v>147</v>
      </c>
      <c r="BE180" s="149">
        <f t="shared" si="44"/>
        <v>0</v>
      </c>
      <c r="BF180" s="149">
        <f t="shared" si="45"/>
        <v>0</v>
      </c>
      <c r="BG180" s="149">
        <f t="shared" si="46"/>
        <v>0</v>
      </c>
      <c r="BH180" s="149">
        <f t="shared" si="47"/>
        <v>0</v>
      </c>
      <c r="BI180" s="149">
        <f t="shared" si="48"/>
        <v>0</v>
      </c>
      <c r="BJ180" s="13" t="s">
        <v>155</v>
      </c>
      <c r="BK180" s="149">
        <f t="shared" si="49"/>
        <v>0</v>
      </c>
      <c r="BL180" s="13" t="s">
        <v>213</v>
      </c>
      <c r="BM180" s="148" t="s">
        <v>1310</v>
      </c>
    </row>
    <row r="181" spans="2:65" s="11" customFormat="1" ht="22.9" customHeight="1" x14ac:dyDescent="0.2">
      <c r="B181" s="123"/>
      <c r="D181" s="124" t="s">
        <v>70</v>
      </c>
      <c r="E181" s="133" t="s">
        <v>1311</v>
      </c>
      <c r="F181" s="133" t="s">
        <v>1312</v>
      </c>
      <c r="I181" s="126"/>
      <c r="J181" s="134">
        <f>BK181</f>
        <v>0</v>
      </c>
      <c r="L181" s="123"/>
      <c r="M181" s="128"/>
      <c r="P181" s="129">
        <f>SUM(P182:P186)</f>
        <v>0</v>
      </c>
      <c r="R181" s="129">
        <f>SUM(R182:R186)</f>
        <v>3.9790100000000002E-2</v>
      </c>
      <c r="T181" s="130">
        <f>SUM(T182:T186)</f>
        <v>0</v>
      </c>
      <c r="AR181" s="124" t="s">
        <v>155</v>
      </c>
      <c r="AT181" s="131" t="s">
        <v>70</v>
      </c>
      <c r="AU181" s="131" t="s">
        <v>79</v>
      </c>
      <c r="AY181" s="124" t="s">
        <v>147</v>
      </c>
      <c r="BK181" s="132">
        <f>SUM(BK182:BK186)</f>
        <v>0</v>
      </c>
    </row>
    <row r="182" spans="2:65" s="1" customFormat="1" ht="24.2" customHeight="1" x14ac:dyDescent="0.2">
      <c r="B182" s="135"/>
      <c r="C182" s="136" t="s">
        <v>329</v>
      </c>
      <c r="D182" s="136" t="s">
        <v>150</v>
      </c>
      <c r="E182" s="137" t="s">
        <v>1313</v>
      </c>
      <c r="F182" s="138" t="s">
        <v>1314</v>
      </c>
      <c r="G182" s="139" t="s">
        <v>274</v>
      </c>
      <c r="H182" s="140">
        <v>3</v>
      </c>
      <c r="I182" s="141"/>
      <c r="J182" s="142">
        <f>ROUND(I182*H182,2)</f>
        <v>0</v>
      </c>
      <c r="K182" s="143"/>
      <c r="L182" s="28"/>
      <c r="M182" s="144" t="s">
        <v>1</v>
      </c>
      <c r="N182" s="145" t="s">
        <v>37</v>
      </c>
      <c r="P182" s="146">
        <f>O182*H182</f>
        <v>0</v>
      </c>
      <c r="Q182" s="146">
        <v>1.7670000000000001E-4</v>
      </c>
      <c r="R182" s="146">
        <f>Q182*H182</f>
        <v>5.3010000000000004E-4</v>
      </c>
      <c r="S182" s="146">
        <v>0</v>
      </c>
      <c r="T182" s="147">
        <f>S182*H182</f>
        <v>0</v>
      </c>
      <c r="AR182" s="148" t="s">
        <v>213</v>
      </c>
      <c r="AT182" s="148" t="s">
        <v>150</v>
      </c>
      <c r="AU182" s="148" t="s">
        <v>155</v>
      </c>
      <c r="AY182" s="13" t="s">
        <v>147</v>
      </c>
      <c r="BE182" s="149">
        <f>IF(N182="základná",J182,0)</f>
        <v>0</v>
      </c>
      <c r="BF182" s="149">
        <f>IF(N182="znížená",J182,0)</f>
        <v>0</v>
      </c>
      <c r="BG182" s="149">
        <f>IF(N182="zákl. prenesená",J182,0)</f>
        <v>0</v>
      </c>
      <c r="BH182" s="149">
        <f>IF(N182="zníž. prenesená",J182,0)</f>
        <v>0</v>
      </c>
      <c r="BI182" s="149">
        <f>IF(N182="nulová",J182,0)</f>
        <v>0</v>
      </c>
      <c r="BJ182" s="13" t="s">
        <v>155</v>
      </c>
      <c r="BK182" s="149">
        <f>ROUND(I182*H182,2)</f>
        <v>0</v>
      </c>
      <c r="BL182" s="13" t="s">
        <v>213</v>
      </c>
      <c r="BM182" s="148" t="s">
        <v>1315</v>
      </c>
    </row>
    <row r="183" spans="2:65" s="1" customFormat="1" ht="24.2" customHeight="1" x14ac:dyDescent="0.2">
      <c r="B183" s="135"/>
      <c r="C183" s="150" t="s">
        <v>335</v>
      </c>
      <c r="D183" s="150" t="s">
        <v>197</v>
      </c>
      <c r="E183" s="151" t="s">
        <v>1316</v>
      </c>
      <c r="F183" s="152" t="s">
        <v>1317</v>
      </c>
      <c r="G183" s="153" t="s">
        <v>274</v>
      </c>
      <c r="H183" s="154">
        <v>3</v>
      </c>
      <c r="I183" s="155"/>
      <c r="J183" s="156">
        <f>ROUND(I183*H183,2)</f>
        <v>0</v>
      </c>
      <c r="K183" s="157"/>
      <c r="L183" s="158"/>
      <c r="M183" s="159" t="s">
        <v>1</v>
      </c>
      <c r="N183" s="160" t="s">
        <v>37</v>
      </c>
      <c r="P183" s="146">
        <f>O183*H183</f>
        <v>0</v>
      </c>
      <c r="Q183" s="146">
        <v>4.2000000000000002E-4</v>
      </c>
      <c r="R183" s="146">
        <f>Q183*H183</f>
        <v>1.2600000000000001E-3</v>
      </c>
      <c r="S183" s="146">
        <v>0</v>
      </c>
      <c r="T183" s="147">
        <f>S183*H183</f>
        <v>0</v>
      </c>
      <c r="AR183" s="148" t="s">
        <v>280</v>
      </c>
      <c r="AT183" s="148" t="s">
        <v>197</v>
      </c>
      <c r="AU183" s="148" t="s">
        <v>155</v>
      </c>
      <c r="AY183" s="13" t="s">
        <v>147</v>
      </c>
      <c r="BE183" s="149">
        <f>IF(N183="základná",J183,0)</f>
        <v>0</v>
      </c>
      <c r="BF183" s="149">
        <f>IF(N183="znížená",J183,0)</f>
        <v>0</v>
      </c>
      <c r="BG183" s="149">
        <f>IF(N183="zákl. prenesená",J183,0)</f>
        <v>0</v>
      </c>
      <c r="BH183" s="149">
        <f>IF(N183="zníž. prenesená",J183,0)</f>
        <v>0</v>
      </c>
      <c r="BI183" s="149">
        <f>IF(N183="nulová",J183,0)</f>
        <v>0</v>
      </c>
      <c r="BJ183" s="13" t="s">
        <v>155</v>
      </c>
      <c r="BK183" s="149">
        <f>ROUND(I183*H183,2)</f>
        <v>0</v>
      </c>
      <c r="BL183" s="13" t="s">
        <v>213</v>
      </c>
      <c r="BM183" s="148" t="s">
        <v>1318</v>
      </c>
    </row>
    <row r="184" spans="2:65" s="1" customFormat="1" ht="33" customHeight="1" x14ac:dyDescent="0.2">
      <c r="B184" s="135"/>
      <c r="C184" s="136" t="s">
        <v>339</v>
      </c>
      <c r="D184" s="136" t="s">
        <v>150</v>
      </c>
      <c r="E184" s="137" t="s">
        <v>1319</v>
      </c>
      <c r="F184" s="138" t="s">
        <v>1320</v>
      </c>
      <c r="G184" s="139" t="s">
        <v>216</v>
      </c>
      <c r="H184" s="140">
        <v>38</v>
      </c>
      <c r="I184" s="141"/>
      <c r="J184" s="142">
        <f>ROUND(I184*H184,2)</f>
        <v>0</v>
      </c>
      <c r="K184" s="143"/>
      <c r="L184" s="28"/>
      <c r="M184" s="144" t="s">
        <v>1</v>
      </c>
      <c r="N184" s="145" t="s">
        <v>37</v>
      </c>
      <c r="P184" s="146">
        <f>O184*H184</f>
        <v>0</v>
      </c>
      <c r="Q184" s="146">
        <v>0</v>
      </c>
      <c r="R184" s="146">
        <f>Q184*H184</f>
        <v>0</v>
      </c>
      <c r="S184" s="146">
        <v>0</v>
      </c>
      <c r="T184" s="147">
        <f>S184*H184</f>
        <v>0</v>
      </c>
      <c r="AR184" s="148" t="s">
        <v>213</v>
      </c>
      <c r="AT184" s="148" t="s">
        <v>150</v>
      </c>
      <c r="AU184" s="148" t="s">
        <v>155</v>
      </c>
      <c r="AY184" s="13" t="s">
        <v>147</v>
      </c>
      <c r="BE184" s="149">
        <f>IF(N184="základná",J184,0)</f>
        <v>0</v>
      </c>
      <c r="BF184" s="149">
        <f>IF(N184="znížená",J184,0)</f>
        <v>0</v>
      </c>
      <c r="BG184" s="149">
        <f>IF(N184="zákl. prenesená",J184,0)</f>
        <v>0</v>
      </c>
      <c r="BH184" s="149">
        <f>IF(N184="zníž. prenesená",J184,0)</f>
        <v>0</v>
      </c>
      <c r="BI184" s="149">
        <f>IF(N184="nulová",J184,0)</f>
        <v>0</v>
      </c>
      <c r="BJ184" s="13" t="s">
        <v>155</v>
      </c>
      <c r="BK184" s="149">
        <f>ROUND(I184*H184,2)</f>
        <v>0</v>
      </c>
      <c r="BL184" s="13" t="s">
        <v>213</v>
      </c>
      <c r="BM184" s="148" t="s">
        <v>1321</v>
      </c>
    </row>
    <row r="185" spans="2:65" s="1" customFormat="1" ht="24.2" customHeight="1" x14ac:dyDescent="0.2">
      <c r="B185" s="135"/>
      <c r="C185" s="150" t="s">
        <v>343</v>
      </c>
      <c r="D185" s="150" t="s">
        <v>197</v>
      </c>
      <c r="E185" s="151" t="s">
        <v>1322</v>
      </c>
      <c r="F185" s="152" t="s">
        <v>1323</v>
      </c>
      <c r="G185" s="153" t="s">
        <v>319</v>
      </c>
      <c r="H185" s="154">
        <v>3.7999999999999999E-2</v>
      </c>
      <c r="I185" s="155"/>
      <c r="J185" s="156">
        <f>ROUND(I185*H185,2)</f>
        <v>0</v>
      </c>
      <c r="K185" s="157"/>
      <c r="L185" s="158"/>
      <c r="M185" s="159" t="s">
        <v>1</v>
      </c>
      <c r="N185" s="160" t="s">
        <v>37</v>
      </c>
      <c r="P185" s="146">
        <f>O185*H185</f>
        <v>0</v>
      </c>
      <c r="Q185" s="146">
        <v>1</v>
      </c>
      <c r="R185" s="146">
        <f>Q185*H185</f>
        <v>3.7999999999999999E-2</v>
      </c>
      <c r="S185" s="146">
        <v>0</v>
      </c>
      <c r="T185" s="147">
        <f>S185*H185</f>
        <v>0</v>
      </c>
      <c r="AR185" s="148" t="s">
        <v>280</v>
      </c>
      <c r="AT185" s="148" t="s">
        <v>197</v>
      </c>
      <c r="AU185" s="148" t="s">
        <v>155</v>
      </c>
      <c r="AY185" s="13" t="s">
        <v>147</v>
      </c>
      <c r="BE185" s="149">
        <f>IF(N185="základná",J185,0)</f>
        <v>0</v>
      </c>
      <c r="BF185" s="149">
        <f>IF(N185="znížená",J185,0)</f>
        <v>0</v>
      </c>
      <c r="BG185" s="149">
        <f>IF(N185="zákl. prenesená",J185,0)</f>
        <v>0</v>
      </c>
      <c r="BH185" s="149">
        <f>IF(N185="zníž. prenesená",J185,0)</f>
        <v>0</v>
      </c>
      <c r="BI185" s="149">
        <f>IF(N185="nulová",J185,0)</f>
        <v>0</v>
      </c>
      <c r="BJ185" s="13" t="s">
        <v>155</v>
      </c>
      <c r="BK185" s="149">
        <f>ROUND(I185*H185,2)</f>
        <v>0</v>
      </c>
      <c r="BL185" s="13" t="s">
        <v>213</v>
      </c>
      <c r="BM185" s="148" t="s">
        <v>1324</v>
      </c>
    </row>
    <row r="186" spans="2:65" s="1" customFormat="1" ht="24.2" customHeight="1" x14ac:dyDescent="0.2">
      <c r="B186" s="135"/>
      <c r="C186" s="136" t="s">
        <v>351</v>
      </c>
      <c r="D186" s="136" t="s">
        <v>150</v>
      </c>
      <c r="E186" s="137" t="s">
        <v>1325</v>
      </c>
      <c r="F186" s="138" t="s">
        <v>1326</v>
      </c>
      <c r="G186" s="139" t="s">
        <v>420</v>
      </c>
      <c r="H186" s="161"/>
      <c r="I186" s="141"/>
      <c r="J186" s="142">
        <f>ROUND(I186*H186,2)</f>
        <v>0</v>
      </c>
      <c r="K186" s="143"/>
      <c r="L186" s="28"/>
      <c r="M186" s="144" t="s">
        <v>1</v>
      </c>
      <c r="N186" s="145" t="s">
        <v>37</v>
      </c>
      <c r="P186" s="146">
        <f>O186*H186</f>
        <v>0</v>
      </c>
      <c r="Q186" s="146">
        <v>0</v>
      </c>
      <c r="R186" s="146">
        <f>Q186*H186</f>
        <v>0</v>
      </c>
      <c r="S186" s="146">
        <v>0</v>
      </c>
      <c r="T186" s="147">
        <f>S186*H186</f>
        <v>0</v>
      </c>
      <c r="AR186" s="148" t="s">
        <v>213</v>
      </c>
      <c r="AT186" s="148" t="s">
        <v>150</v>
      </c>
      <c r="AU186" s="148" t="s">
        <v>155</v>
      </c>
      <c r="AY186" s="13" t="s">
        <v>147</v>
      </c>
      <c r="BE186" s="149">
        <f>IF(N186="základná",J186,0)</f>
        <v>0</v>
      </c>
      <c r="BF186" s="149">
        <f>IF(N186="znížená",J186,0)</f>
        <v>0</v>
      </c>
      <c r="BG186" s="149">
        <f>IF(N186="zákl. prenesená",J186,0)</f>
        <v>0</v>
      </c>
      <c r="BH186" s="149">
        <f>IF(N186="zníž. prenesená",J186,0)</f>
        <v>0</v>
      </c>
      <c r="BI186" s="149">
        <f>IF(N186="nulová",J186,0)</f>
        <v>0</v>
      </c>
      <c r="BJ186" s="13" t="s">
        <v>155</v>
      </c>
      <c r="BK186" s="149">
        <f>ROUND(I186*H186,2)</f>
        <v>0</v>
      </c>
      <c r="BL186" s="13" t="s">
        <v>213</v>
      </c>
      <c r="BM186" s="148" t="s">
        <v>1327</v>
      </c>
    </row>
    <row r="187" spans="2:65" s="11" customFormat="1" ht="22.9" customHeight="1" x14ac:dyDescent="0.2">
      <c r="B187" s="123"/>
      <c r="D187" s="124" t="s">
        <v>70</v>
      </c>
      <c r="E187" s="133" t="s">
        <v>594</v>
      </c>
      <c r="F187" s="133" t="s">
        <v>595</v>
      </c>
      <c r="I187" s="126"/>
      <c r="J187" s="134">
        <f>BK187</f>
        <v>0</v>
      </c>
      <c r="L187" s="123"/>
      <c r="M187" s="128"/>
      <c r="P187" s="129">
        <f>P188</f>
        <v>0</v>
      </c>
      <c r="R187" s="129">
        <f>R188</f>
        <v>0</v>
      </c>
      <c r="T187" s="130">
        <f>T188</f>
        <v>0</v>
      </c>
      <c r="AR187" s="124" t="s">
        <v>155</v>
      </c>
      <c r="AT187" s="131" t="s">
        <v>70</v>
      </c>
      <c r="AU187" s="131" t="s">
        <v>79</v>
      </c>
      <c r="AY187" s="124" t="s">
        <v>147</v>
      </c>
      <c r="BK187" s="132">
        <f>BK188</f>
        <v>0</v>
      </c>
    </row>
    <row r="188" spans="2:65" s="1" customFormat="1" ht="16.5" customHeight="1" x14ac:dyDescent="0.2">
      <c r="B188" s="135"/>
      <c r="C188" s="136" t="s">
        <v>355</v>
      </c>
      <c r="D188" s="136" t="s">
        <v>150</v>
      </c>
      <c r="E188" s="137" t="s">
        <v>1173</v>
      </c>
      <c r="F188" s="138" t="s">
        <v>1174</v>
      </c>
      <c r="G188" s="139" t="s">
        <v>153</v>
      </c>
      <c r="H188" s="140">
        <v>7</v>
      </c>
      <c r="I188" s="141"/>
      <c r="J188" s="142">
        <f>ROUND(I188*H188,2)</f>
        <v>0</v>
      </c>
      <c r="K188" s="143"/>
      <c r="L188" s="28"/>
      <c r="M188" s="144" t="s">
        <v>1</v>
      </c>
      <c r="N188" s="145" t="s">
        <v>37</v>
      </c>
      <c r="P188" s="146">
        <f>O188*H188</f>
        <v>0</v>
      </c>
      <c r="Q188" s="146">
        <v>0</v>
      </c>
      <c r="R188" s="146">
        <f>Q188*H188</f>
        <v>0</v>
      </c>
      <c r="S188" s="146">
        <v>0</v>
      </c>
      <c r="T188" s="147">
        <f>S188*H188</f>
        <v>0</v>
      </c>
      <c r="AR188" s="148" t="s">
        <v>213</v>
      </c>
      <c r="AT188" s="148" t="s">
        <v>150</v>
      </c>
      <c r="AU188" s="148" t="s">
        <v>155</v>
      </c>
      <c r="AY188" s="13" t="s">
        <v>147</v>
      </c>
      <c r="BE188" s="149">
        <f>IF(N188="základná",J188,0)</f>
        <v>0</v>
      </c>
      <c r="BF188" s="149">
        <f>IF(N188="znížená",J188,0)</f>
        <v>0</v>
      </c>
      <c r="BG188" s="149">
        <f>IF(N188="zákl. prenesená",J188,0)</f>
        <v>0</v>
      </c>
      <c r="BH188" s="149">
        <f>IF(N188="zníž. prenesená",J188,0)</f>
        <v>0</v>
      </c>
      <c r="BI188" s="149">
        <f>IF(N188="nulová",J188,0)</f>
        <v>0</v>
      </c>
      <c r="BJ188" s="13" t="s">
        <v>155</v>
      </c>
      <c r="BK188" s="149">
        <f>ROUND(I188*H188,2)</f>
        <v>0</v>
      </c>
      <c r="BL188" s="13" t="s">
        <v>213</v>
      </c>
      <c r="BM188" s="148" t="s">
        <v>1328</v>
      </c>
    </row>
    <row r="189" spans="2:65" s="11" customFormat="1" ht="22.9" customHeight="1" x14ac:dyDescent="0.2">
      <c r="B189" s="123"/>
      <c r="D189" s="124" t="s">
        <v>70</v>
      </c>
      <c r="E189" s="133" t="s">
        <v>640</v>
      </c>
      <c r="F189" s="133" t="s">
        <v>641</v>
      </c>
      <c r="I189" s="126"/>
      <c r="J189" s="134">
        <f>BK189</f>
        <v>0</v>
      </c>
      <c r="L189" s="123"/>
      <c r="M189" s="128"/>
      <c r="P189" s="129">
        <f>SUM(P190:P193)</f>
        <v>0</v>
      </c>
      <c r="R189" s="129">
        <f>SUM(R190:R193)</f>
        <v>8.9566719999999989E-2</v>
      </c>
      <c r="T189" s="130">
        <f>SUM(T190:T193)</f>
        <v>0</v>
      </c>
      <c r="AR189" s="124" t="s">
        <v>155</v>
      </c>
      <c r="AT189" s="131" t="s">
        <v>70</v>
      </c>
      <c r="AU189" s="131" t="s">
        <v>79</v>
      </c>
      <c r="AY189" s="124" t="s">
        <v>147</v>
      </c>
      <c r="BK189" s="132">
        <f>SUM(BK190:BK193)</f>
        <v>0</v>
      </c>
    </row>
    <row r="190" spans="2:65" s="1" customFormat="1" ht="33" customHeight="1" x14ac:dyDescent="0.2">
      <c r="B190" s="135"/>
      <c r="C190" s="136" t="s">
        <v>361</v>
      </c>
      <c r="D190" s="136" t="s">
        <v>150</v>
      </c>
      <c r="E190" s="137" t="s">
        <v>643</v>
      </c>
      <c r="F190" s="138" t="s">
        <v>644</v>
      </c>
      <c r="G190" s="139" t="s">
        <v>153</v>
      </c>
      <c r="H190" s="140">
        <v>4.0199999999999996</v>
      </c>
      <c r="I190" s="141"/>
      <c r="J190" s="142">
        <f>ROUND(I190*H190,2)</f>
        <v>0</v>
      </c>
      <c r="K190" s="143"/>
      <c r="L190" s="28"/>
      <c r="M190" s="144" t="s">
        <v>1</v>
      </c>
      <c r="N190" s="145" t="s">
        <v>37</v>
      </c>
      <c r="P190" s="146">
        <f>O190*H190</f>
        <v>0</v>
      </c>
      <c r="Q190" s="146">
        <v>2.65E-3</v>
      </c>
      <c r="R190" s="146">
        <f>Q190*H190</f>
        <v>1.0652999999999999E-2</v>
      </c>
      <c r="S190" s="146">
        <v>0</v>
      </c>
      <c r="T190" s="147">
        <f>S190*H190</f>
        <v>0</v>
      </c>
      <c r="AR190" s="148" t="s">
        <v>213</v>
      </c>
      <c r="AT190" s="148" t="s">
        <v>150</v>
      </c>
      <c r="AU190" s="148" t="s">
        <v>155</v>
      </c>
      <c r="AY190" s="13" t="s">
        <v>147</v>
      </c>
      <c r="BE190" s="149">
        <f>IF(N190="základná",J190,0)</f>
        <v>0</v>
      </c>
      <c r="BF190" s="149">
        <f>IF(N190="znížená",J190,0)</f>
        <v>0</v>
      </c>
      <c r="BG190" s="149">
        <f>IF(N190="zákl. prenesená",J190,0)</f>
        <v>0</v>
      </c>
      <c r="BH190" s="149">
        <f>IF(N190="zníž. prenesená",J190,0)</f>
        <v>0</v>
      </c>
      <c r="BI190" s="149">
        <f>IF(N190="nulová",J190,0)</f>
        <v>0</v>
      </c>
      <c r="BJ190" s="13" t="s">
        <v>155</v>
      </c>
      <c r="BK190" s="149">
        <f>ROUND(I190*H190,2)</f>
        <v>0</v>
      </c>
      <c r="BL190" s="13" t="s">
        <v>213</v>
      </c>
      <c r="BM190" s="148" t="s">
        <v>1329</v>
      </c>
    </row>
    <row r="191" spans="2:65" s="1" customFormat="1" ht="16.5" customHeight="1" x14ac:dyDescent="0.2">
      <c r="B191" s="135"/>
      <c r="C191" s="150" t="s">
        <v>365</v>
      </c>
      <c r="D191" s="150" t="s">
        <v>197</v>
      </c>
      <c r="E191" s="151" t="s">
        <v>647</v>
      </c>
      <c r="F191" s="152" t="s">
        <v>648</v>
      </c>
      <c r="G191" s="153" t="s">
        <v>153</v>
      </c>
      <c r="H191" s="154">
        <v>4.2610000000000001</v>
      </c>
      <c r="I191" s="155"/>
      <c r="J191" s="156">
        <f>ROUND(I191*H191,2)</f>
        <v>0</v>
      </c>
      <c r="K191" s="157"/>
      <c r="L191" s="158"/>
      <c r="M191" s="159" t="s">
        <v>1</v>
      </c>
      <c r="N191" s="160" t="s">
        <v>37</v>
      </c>
      <c r="P191" s="146">
        <f>O191*H191</f>
        <v>0</v>
      </c>
      <c r="Q191" s="146">
        <v>1.8519999999999998E-2</v>
      </c>
      <c r="R191" s="146">
        <f>Q191*H191</f>
        <v>7.8913719999999993E-2</v>
      </c>
      <c r="S191" s="146">
        <v>0</v>
      </c>
      <c r="T191" s="147">
        <f>S191*H191</f>
        <v>0</v>
      </c>
      <c r="AR191" s="148" t="s">
        <v>280</v>
      </c>
      <c r="AT191" s="148" t="s">
        <v>197</v>
      </c>
      <c r="AU191" s="148" t="s">
        <v>155</v>
      </c>
      <c r="AY191" s="13" t="s">
        <v>147</v>
      </c>
      <c r="BE191" s="149">
        <f>IF(N191="základná",J191,0)</f>
        <v>0</v>
      </c>
      <c r="BF191" s="149">
        <f>IF(N191="znížená",J191,0)</f>
        <v>0</v>
      </c>
      <c r="BG191" s="149">
        <f>IF(N191="zákl. prenesená",J191,0)</f>
        <v>0</v>
      </c>
      <c r="BH191" s="149">
        <f>IF(N191="zníž. prenesená",J191,0)</f>
        <v>0</v>
      </c>
      <c r="BI191" s="149">
        <f>IF(N191="nulová",J191,0)</f>
        <v>0</v>
      </c>
      <c r="BJ191" s="13" t="s">
        <v>155</v>
      </c>
      <c r="BK191" s="149">
        <f>ROUND(I191*H191,2)</f>
        <v>0</v>
      </c>
      <c r="BL191" s="13" t="s">
        <v>213</v>
      </c>
      <c r="BM191" s="148" t="s">
        <v>1330</v>
      </c>
    </row>
    <row r="192" spans="2:65" s="1" customFormat="1" ht="24.2" customHeight="1" x14ac:dyDescent="0.2">
      <c r="B192" s="135"/>
      <c r="C192" s="136" t="s">
        <v>369</v>
      </c>
      <c r="D192" s="136" t="s">
        <v>150</v>
      </c>
      <c r="E192" s="137" t="s">
        <v>651</v>
      </c>
      <c r="F192" s="138" t="s">
        <v>652</v>
      </c>
      <c r="G192" s="139" t="s">
        <v>274</v>
      </c>
      <c r="H192" s="140">
        <v>3</v>
      </c>
      <c r="I192" s="141"/>
      <c r="J192" s="142">
        <f>ROUND(I192*H192,2)</f>
        <v>0</v>
      </c>
      <c r="K192" s="143"/>
      <c r="L192" s="28"/>
      <c r="M192" s="144" t="s">
        <v>1</v>
      </c>
      <c r="N192" s="145" t="s">
        <v>37</v>
      </c>
      <c r="P192" s="146">
        <f>O192*H192</f>
        <v>0</v>
      </c>
      <c r="Q192" s="146">
        <v>0</v>
      </c>
      <c r="R192" s="146">
        <f>Q192*H192</f>
        <v>0</v>
      </c>
      <c r="S192" s="146">
        <v>0</v>
      </c>
      <c r="T192" s="147">
        <f>S192*H192</f>
        <v>0</v>
      </c>
      <c r="AR192" s="148" t="s">
        <v>213</v>
      </c>
      <c r="AT192" s="148" t="s">
        <v>150</v>
      </c>
      <c r="AU192" s="148" t="s">
        <v>155</v>
      </c>
      <c r="AY192" s="13" t="s">
        <v>147</v>
      </c>
      <c r="BE192" s="149">
        <f>IF(N192="základná",J192,0)</f>
        <v>0</v>
      </c>
      <c r="BF192" s="149">
        <f>IF(N192="znížená",J192,0)</f>
        <v>0</v>
      </c>
      <c r="BG192" s="149">
        <f>IF(N192="zákl. prenesená",J192,0)</f>
        <v>0</v>
      </c>
      <c r="BH192" s="149">
        <f>IF(N192="zníž. prenesená",J192,0)</f>
        <v>0</v>
      </c>
      <c r="BI192" s="149">
        <f>IF(N192="nulová",J192,0)</f>
        <v>0</v>
      </c>
      <c r="BJ192" s="13" t="s">
        <v>155</v>
      </c>
      <c r="BK192" s="149">
        <f>ROUND(I192*H192,2)</f>
        <v>0</v>
      </c>
      <c r="BL192" s="13" t="s">
        <v>213</v>
      </c>
      <c r="BM192" s="148" t="s">
        <v>1331</v>
      </c>
    </row>
    <row r="193" spans="2:65" s="1" customFormat="1" ht="24.2" customHeight="1" x14ac:dyDescent="0.2">
      <c r="B193" s="135"/>
      <c r="C193" s="136" t="s">
        <v>373</v>
      </c>
      <c r="D193" s="136" t="s">
        <v>150</v>
      </c>
      <c r="E193" s="137" t="s">
        <v>655</v>
      </c>
      <c r="F193" s="138" t="s">
        <v>656</v>
      </c>
      <c r="G193" s="139" t="s">
        <v>420</v>
      </c>
      <c r="H193" s="161"/>
      <c r="I193" s="141"/>
      <c r="J193" s="142">
        <f>ROUND(I193*H193,2)</f>
        <v>0</v>
      </c>
      <c r="K193" s="143"/>
      <c r="L193" s="28"/>
      <c r="M193" s="144" t="s">
        <v>1</v>
      </c>
      <c r="N193" s="145" t="s">
        <v>37</v>
      </c>
      <c r="P193" s="146">
        <f>O193*H193</f>
        <v>0</v>
      </c>
      <c r="Q193" s="146">
        <v>0</v>
      </c>
      <c r="R193" s="146">
        <f>Q193*H193</f>
        <v>0</v>
      </c>
      <c r="S193" s="146">
        <v>0</v>
      </c>
      <c r="T193" s="147">
        <f>S193*H193</f>
        <v>0</v>
      </c>
      <c r="AR193" s="148" t="s">
        <v>213</v>
      </c>
      <c r="AT193" s="148" t="s">
        <v>150</v>
      </c>
      <c r="AU193" s="148" t="s">
        <v>155</v>
      </c>
      <c r="AY193" s="13" t="s">
        <v>147</v>
      </c>
      <c r="BE193" s="149">
        <f>IF(N193="základná",J193,0)</f>
        <v>0</v>
      </c>
      <c r="BF193" s="149">
        <f>IF(N193="znížená",J193,0)</f>
        <v>0</v>
      </c>
      <c r="BG193" s="149">
        <f>IF(N193="zákl. prenesená",J193,0)</f>
        <v>0</v>
      </c>
      <c r="BH193" s="149">
        <f>IF(N193="zníž. prenesená",J193,0)</f>
        <v>0</v>
      </c>
      <c r="BI193" s="149">
        <f>IF(N193="nulová",J193,0)</f>
        <v>0</v>
      </c>
      <c r="BJ193" s="13" t="s">
        <v>155</v>
      </c>
      <c r="BK193" s="149">
        <f>ROUND(I193*H193,2)</f>
        <v>0</v>
      </c>
      <c r="BL193" s="13" t="s">
        <v>213</v>
      </c>
      <c r="BM193" s="148" t="s">
        <v>1332</v>
      </c>
    </row>
    <row r="194" spans="2:65" s="11" customFormat="1" ht="22.9" customHeight="1" x14ac:dyDescent="0.2">
      <c r="B194" s="123"/>
      <c r="D194" s="124" t="s">
        <v>70</v>
      </c>
      <c r="E194" s="133" t="s">
        <v>658</v>
      </c>
      <c r="F194" s="133" t="s">
        <v>659</v>
      </c>
      <c r="I194" s="126"/>
      <c r="J194" s="134">
        <f>BK194</f>
        <v>0</v>
      </c>
      <c r="L194" s="123"/>
      <c r="M194" s="128"/>
      <c r="P194" s="129">
        <f>P195</f>
        <v>0</v>
      </c>
      <c r="R194" s="129">
        <f>R195</f>
        <v>7.7914299999999994E-4</v>
      </c>
      <c r="T194" s="130">
        <f>T195</f>
        <v>0</v>
      </c>
      <c r="AR194" s="124" t="s">
        <v>155</v>
      </c>
      <c r="AT194" s="131" t="s">
        <v>70</v>
      </c>
      <c r="AU194" s="131" t="s">
        <v>79</v>
      </c>
      <c r="AY194" s="124" t="s">
        <v>147</v>
      </c>
      <c r="BK194" s="132">
        <f>BK195</f>
        <v>0</v>
      </c>
    </row>
    <row r="195" spans="2:65" s="1" customFormat="1" ht="24.2" customHeight="1" x14ac:dyDescent="0.2">
      <c r="B195" s="135"/>
      <c r="C195" s="136" t="s">
        <v>377</v>
      </c>
      <c r="D195" s="136" t="s">
        <v>150</v>
      </c>
      <c r="E195" s="137" t="s">
        <v>1333</v>
      </c>
      <c r="F195" s="138" t="s">
        <v>1334</v>
      </c>
      <c r="G195" s="139" t="s">
        <v>153</v>
      </c>
      <c r="H195" s="140">
        <v>2.9</v>
      </c>
      <c r="I195" s="141"/>
      <c r="J195" s="142">
        <f>ROUND(I195*H195,2)</f>
        <v>0</v>
      </c>
      <c r="K195" s="143"/>
      <c r="L195" s="28"/>
      <c r="M195" s="144" t="s">
        <v>1</v>
      </c>
      <c r="N195" s="145" t="s">
        <v>37</v>
      </c>
      <c r="P195" s="146">
        <f>O195*H195</f>
        <v>0</v>
      </c>
      <c r="Q195" s="146">
        <v>2.6866999999999999E-4</v>
      </c>
      <c r="R195" s="146">
        <f>Q195*H195</f>
        <v>7.7914299999999994E-4</v>
      </c>
      <c r="S195" s="146">
        <v>0</v>
      </c>
      <c r="T195" s="147">
        <f>S195*H195</f>
        <v>0</v>
      </c>
      <c r="AR195" s="148" t="s">
        <v>213</v>
      </c>
      <c r="AT195" s="148" t="s">
        <v>150</v>
      </c>
      <c r="AU195" s="148" t="s">
        <v>155</v>
      </c>
      <c r="AY195" s="13" t="s">
        <v>147</v>
      </c>
      <c r="BE195" s="149">
        <f>IF(N195="základná",J195,0)</f>
        <v>0</v>
      </c>
      <c r="BF195" s="149">
        <f>IF(N195="znížená",J195,0)</f>
        <v>0</v>
      </c>
      <c r="BG195" s="149">
        <f>IF(N195="zákl. prenesená",J195,0)</f>
        <v>0</v>
      </c>
      <c r="BH195" s="149">
        <f>IF(N195="zníž. prenesená",J195,0)</f>
        <v>0</v>
      </c>
      <c r="BI195" s="149">
        <f>IF(N195="nulová",J195,0)</f>
        <v>0</v>
      </c>
      <c r="BJ195" s="13" t="s">
        <v>155</v>
      </c>
      <c r="BK195" s="149">
        <f>ROUND(I195*H195,2)</f>
        <v>0</v>
      </c>
      <c r="BL195" s="13" t="s">
        <v>213</v>
      </c>
      <c r="BM195" s="148" t="s">
        <v>1335</v>
      </c>
    </row>
    <row r="196" spans="2:65" s="11" customFormat="1" ht="22.9" customHeight="1" x14ac:dyDescent="0.2">
      <c r="B196" s="123"/>
      <c r="D196" s="124" t="s">
        <v>70</v>
      </c>
      <c r="E196" s="133" t="s">
        <v>668</v>
      </c>
      <c r="F196" s="133" t="s">
        <v>669</v>
      </c>
      <c r="I196" s="126"/>
      <c r="J196" s="134">
        <f>BK196</f>
        <v>0</v>
      </c>
      <c r="L196" s="123"/>
      <c r="M196" s="128"/>
      <c r="P196" s="129">
        <f>SUM(P197:P204)</f>
        <v>0</v>
      </c>
      <c r="R196" s="129">
        <f>SUM(R197:R204)</f>
        <v>5.1134288E-3</v>
      </c>
      <c r="T196" s="130">
        <f>SUM(T197:T204)</f>
        <v>1.3499999999999999E-3</v>
      </c>
      <c r="AR196" s="124" t="s">
        <v>155</v>
      </c>
      <c r="AT196" s="131" t="s">
        <v>70</v>
      </c>
      <c r="AU196" s="131" t="s">
        <v>79</v>
      </c>
      <c r="AY196" s="124" t="s">
        <v>147</v>
      </c>
      <c r="BK196" s="132">
        <f>SUM(BK197:BK204)</f>
        <v>0</v>
      </c>
    </row>
    <row r="197" spans="2:65" s="1" customFormat="1" ht="24.2" customHeight="1" x14ac:dyDescent="0.2">
      <c r="B197" s="135"/>
      <c r="C197" s="136" t="s">
        <v>381</v>
      </c>
      <c r="D197" s="136" t="s">
        <v>150</v>
      </c>
      <c r="E197" s="137" t="s">
        <v>671</v>
      </c>
      <c r="F197" s="138" t="s">
        <v>672</v>
      </c>
      <c r="G197" s="139" t="s">
        <v>153</v>
      </c>
      <c r="H197" s="140">
        <v>4.5</v>
      </c>
      <c r="I197" s="141"/>
      <c r="J197" s="142">
        <f t="shared" ref="J197:J204" si="50">ROUND(I197*H197,2)</f>
        <v>0</v>
      </c>
      <c r="K197" s="143"/>
      <c r="L197" s="28"/>
      <c r="M197" s="144" t="s">
        <v>1</v>
      </c>
      <c r="N197" s="145" t="s">
        <v>37</v>
      </c>
      <c r="P197" s="146">
        <f t="shared" ref="P197:P204" si="51">O197*H197</f>
        <v>0</v>
      </c>
      <c r="Q197" s="146">
        <v>0</v>
      </c>
      <c r="R197" s="146">
        <f t="shared" ref="R197:R204" si="52">Q197*H197</f>
        <v>0</v>
      </c>
      <c r="S197" s="146">
        <v>2.9999999999999997E-4</v>
      </c>
      <c r="T197" s="147">
        <f t="shared" ref="T197:T204" si="53">S197*H197</f>
        <v>1.3499999999999999E-3</v>
      </c>
      <c r="AR197" s="148" t="s">
        <v>213</v>
      </c>
      <c r="AT197" s="148" t="s">
        <v>150</v>
      </c>
      <c r="AU197" s="148" t="s">
        <v>155</v>
      </c>
      <c r="AY197" s="13" t="s">
        <v>147</v>
      </c>
      <c r="BE197" s="149">
        <f t="shared" ref="BE197:BE204" si="54">IF(N197="základná",J197,0)</f>
        <v>0</v>
      </c>
      <c r="BF197" s="149">
        <f t="shared" ref="BF197:BF204" si="55">IF(N197="znížená",J197,0)</f>
        <v>0</v>
      </c>
      <c r="BG197" s="149">
        <f t="shared" ref="BG197:BG204" si="56">IF(N197="zákl. prenesená",J197,0)</f>
        <v>0</v>
      </c>
      <c r="BH197" s="149">
        <f t="shared" ref="BH197:BH204" si="57">IF(N197="zníž. prenesená",J197,0)</f>
        <v>0</v>
      </c>
      <c r="BI197" s="149">
        <f t="shared" ref="BI197:BI204" si="58">IF(N197="nulová",J197,0)</f>
        <v>0</v>
      </c>
      <c r="BJ197" s="13" t="s">
        <v>155</v>
      </c>
      <c r="BK197" s="149">
        <f t="shared" ref="BK197:BK204" si="59">ROUND(I197*H197,2)</f>
        <v>0</v>
      </c>
      <c r="BL197" s="13" t="s">
        <v>213</v>
      </c>
      <c r="BM197" s="148" t="s">
        <v>1336</v>
      </c>
    </row>
    <row r="198" spans="2:65" s="1" customFormat="1" ht="24.2" customHeight="1" x14ac:dyDescent="0.2">
      <c r="B198" s="135"/>
      <c r="C198" s="136" t="s">
        <v>385</v>
      </c>
      <c r="D198" s="136" t="s">
        <v>150</v>
      </c>
      <c r="E198" s="137" t="s">
        <v>679</v>
      </c>
      <c r="F198" s="138" t="s">
        <v>680</v>
      </c>
      <c r="G198" s="139" t="s">
        <v>186</v>
      </c>
      <c r="H198" s="140">
        <v>7</v>
      </c>
      <c r="I198" s="141"/>
      <c r="J198" s="142">
        <f t="shared" si="50"/>
        <v>0</v>
      </c>
      <c r="K198" s="143"/>
      <c r="L198" s="28"/>
      <c r="M198" s="144" t="s">
        <v>1</v>
      </c>
      <c r="N198" s="145" t="s">
        <v>37</v>
      </c>
      <c r="P198" s="146">
        <f t="shared" si="51"/>
        <v>0</v>
      </c>
      <c r="Q198" s="146">
        <v>0</v>
      </c>
      <c r="R198" s="146">
        <f t="shared" si="52"/>
        <v>0</v>
      </c>
      <c r="S198" s="146">
        <v>0</v>
      </c>
      <c r="T198" s="147">
        <f t="shared" si="53"/>
        <v>0</v>
      </c>
      <c r="AR198" s="148" t="s">
        <v>213</v>
      </c>
      <c r="AT198" s="148" t="s">
        <v>150</v>
      </c>
      <c r="AU198" s="148" t="s">
        <v>155</v>
      </c>
      <c r="AY198" s="13" t="s">
        <v>147</v>
      </c>
      <c r="BE198" s="149">
        <f t="shared" si="54"/>
        <v>0</v>
      </c>
      <c r="BF198" s="149">
        <f t="shared" si="55"/>
        <v>0</v>
      </c>
      <c r="BG198" s="149">
        <f t="shared" si="56"/>
        <v>0</v>
      </c>
      <c r="BH198" s="149">
        <f t="shared" si="57"/>
        <v>0</v>
      </c>
      <c r="BI198" s="149">
        <f t="shared" si="58"/>
        <v>0</v>
      </c>
      <c r="BJ198" s="13" t="s">
        <v>155</v>
      </c>
      <c r="BK198" s="149">
        <f t="shared" si="59"/>
        <v>0</v>
      </c>
      <c r="BL198" s="13" t="s">
        <v>213</v>
      </c>
      <c r="BM198" s="148" t="s">
        <v>1337</v>
      </c>
    </row>
    <row r="199" spans="2:65" s="1" customFormat="1" ht="24.2" customHeight="1" x14ac:dyDescent="0.2">
      <c r="B199" s="135"/>
      <c r="C199" s="136" t="s">
        <v>389</v>
      </c>
      <c r="D199" s="136" t="s">
        <v>150</v>
      </c>
      <c r="E199" s="137" t="s">
        <v>683</v>
      </c>
      <c r="F199" s="138" t="s">
        <v>684</v>
      </c>
      <c r="G199" s="139" t="s">
        <v>153</v>
      </c>
      <c r="H199" s="140">
        <v>4.68</v>
      </c>
      <c r="I199" s="141"/>
      <c r="J199" s="142">
        <f t="shared" si="50"/>
        <v>0</v>
      </c>
      <c r="K199" s="143"/>
      <c r="L199" s="28"/>
      <c r="M199" s="144" t="s">
        <v>1</v>
      </c>
      <c r="N199" s="145" t="s">
        <v>37</v>
      </c>
      <c r="P199" s="146">
        <f t="shared" si="51"/>
        <v>0</v>
      </c>
      <c r="Q199" s="146">
        <v>1.2999999999999999E-4</v>
      </c>
      <c r="R199" s="146">
        <f t="shared" si="52"/>
        <v>6.0839999999999993E-4</v>
      </c>
      <c r="S199" s="146">
        <v>0</v>
      </c>
      <c r="T199" s="147">
        <f t="shared" si="53"/>
        <v>0</v>
      </c>
      <c r="AR199" s="148" t="s">
        <v>213</v>
      </c>
      <c r="AT199" s="148" t="s">
        <v>150</v>
      </c>
      <c r="AU199" s="148" t="s">
        <v>155</v>
      </c>
      <c r="AY199" s="13" t="s">
        <v>147</v>
      </c>
      <c r="BE199" s="149">
        <f t="shared" si="54"/>
        <v>0</v>
      </c>
      <c r="BF199" s="149">
        <f t="shared" si="55"/>
        <v>0</v>
      </c>
      <c r="BG199" s="149">
        <f t="shared" si="56"/>
        <v>0</v>
      </c>
      <c r="BH199" s="149">
        <f t="shared" si="57"/>
        <v>0</v>
      </c>
      <c r="BI199" s="149">
        <f t="shared" si="58"/>
        <v>0</v>
      </c>
      <c r="BJ199" s="13" t="s">
        <v>155</v>
      </c>
      <c r="BK199" s="149">
        <f t="shared" si="59"/>
        <v>0</v>
      </c>
      <c r="BL199" s="13" t="s">
        <v>213</v>
      </c>
      <c r="BM199" s="148" t="s">
        <v>1338</v>
      </c>
    </row>
    <row r="200" spans="2:65" s="1" customFormat="1" ht="24.2" customHeight="1" x14ac:dyDescent="0.2">
      <c r="B200" s="135"/>
      <c r="C200" s="136" t="s">
        <v>393</v>
      </c>
      <c r="D200" s="136" t="s">
        <v>150</v>
      </c>
      <c r="E200" s="137" t="s">
        <v>687</v>
      </c>
      <c r="F200" s="138" t="s">
        <v>688</v>
      </c>
      <c r="G200" s="139" t="s">
        <v>153</v>
      </c>
      <c r="H200" s="140">
        <v>4.68</v>
      </c>
      <c r="I200" s="141"/>
      <c r="J200" s="142">
        <f t="shared" si="50"/>
        <v>0</v>
      </c>
      <c r="K200" s="143"/>
      <c r="L200" s="28"/>
      <c r="M200" s="144" t="s">
        <v>1</v>
      </c>
      <c r="N200" s="145" t="s">
        <v>37</v>
      </c>
      <c r="P200" s="146">
        <f t="shared" si="51"/>
        <v>0</v>
      </c>
      <c r="Q200" s="146">
        <v>0</v>
      </c>
      <c r="R200" s="146">
        <f t="shared" si="52"/>
        <v>0</v>
      </c>
      <c r="S200" s="146">
        <v>0</v>
      </c>
      <c r="T200" s="147">
        <f t="shared" si="53"/>
        <v>0</v>
      </c>
      <c r="AR200" s="148" t="s">
        <v>213</v>
      </c>
      <c r="AT200" s="148" t="s">
        <v>150</v>
      </c>
      <c r="AU200" s="148" t="s">
        <v>155</v>
      </c>
      <c r="AY200" s="13" t="s">
        <v>147</v>
      </c>
      <c r="BE200" s="149">
        <f t="shared" si="54"/>
        <v>0</v>
      </c>
      <c r="BF200" s="149">
        <f t="shared" si="55"/>
        <v>0</v>
      </c>
      <c r="BG200" s="149">
        <f t="shared" si="56"/>
        <v>0</v>
      </c>
      <c r="BH200" s="149">
        <f t="shared" si="57"/>
        <v>0</v>
      </c>
      <c r="BI200" s="149">
        <f t="shared" si="58"/>
        <v>0</v>
      </c>
      <c r="BJ200" s="13" t="s">
        <v>155</v>
      </c>
      <c r="BK200" s="149">
        <f t="shared" si="59"/>
        <v>0</v>
      </c>
      <c r="BL200" s="13" t="s">
        <v>213</v>
      </c>
      <c r="BM200" s="148" t="s">
        <v>1339</v>
      </c>
    </row>
    <row r="201" spans="2:65" s="1" customFormat="1" ht="24.2" customHeight="1" x14ac:dyDescent="0.2">
      <c r="B201" s="135"/>
      <c r="C201" s="136" t="s">
        <v>397</v>
      </c>
      <c r="D201" s="136" t="s">
        <v>150</v>
      </c>
      <c r="E201" s="137" t="s">
        <v>691</v>
      </c>
      <c r="F201" s="138" t="s">
        <v>692</v>
      </c>
      <c r="G201" s="139" t="s">
        <v>153</v>
      </c>
      <c r="H201" s="140">
        <v>4.68</v>
      </c>
      <c r="I201" s="141"/>
      <c r="J201" s="142">
        <f t="shared" si="50"/>
        <v>0</v>
      </c>
      <c r="K201" s="143"/>
      <c r="L201" s="28"/>
      <c r="M201" s="144" t="s">
        <v>1</v>
      </c>
      <c r="N201" s="145" t="s">
        <v>37</v>
      </c>
      <c r="P201" s="146">
        <f t="shared" si="51"/>
        <v>0</v>
      </c>
      <c r="Q201" s="146">
        <v>3.116E-5</v>
      </c>
      <c r="R201" s="146">
        <f t="shared" si="52"/>
        <v>1.458288E-4</v>
      </c>
      <c r="S201" s="146">
        <v>0</v>
      </c>
      <c r="T201" s="147">
        <f t="shared" si="53"/>
        <v>0</v>
      </c>
      <c r="AR201" s="148" t="s">
        <v>213</v>
      </c>
      <c r="AT201" s="148" t="s">
        <v>150</v>
      </c>
      <c r="AU201" s="148" t="s">
        <v>155</v>
      </c>
      <c r="AY201" s="13" t="s">
        <v>147</v>
      </c>
      <c r="BE201" s="149">
        <f t="shared" si="54"/>
        <v>0</v>
      </c>
      <c r="BF201" s="149">
        <f t="shared" si="55"/>
        <v>0</v>
      </c>
      <c r="BG201" s="149">
        <f t="shared" si="56"/>
        <v>0</v>
      </c>
      <c r="BH201" s="149">
        <f t="shared" si="57"/>
        <v>0</v>
      </c>
      <c r="BI201" s="149">
        <f t="shared" si="58"/>
        <v>0</v>
      </c>
      <c r="BJ201" s="13" t="s">
        <v>155</v>
      </c>
      <c r="BK201" s="149">
        <f t="shared" si="59"/>
        <v>0</v>
      </c>
      <c r="BL201" s="13" t="s">
        <v>213</v>
      </c>
      <c r="BM201" s="148" t="s">
        <v>1340</v>
      </c>
    </row>
    <row r="202" spans="2:65" s="1" customFormat="1" ht="24.2" customHeight="1" x14ac:dyDescent="0.2">
      <c r="B202" s="135"/>
      <c r="C202" s="136" t="s">
        <v>401</v>
      </c>
      <c r="D202" s="136" t="s">
        <v>150</v>
      </c>
      <c r="E202" s="137" t="s">
        <v>699</v>
      </c>
      <c r="F202" s="138" t="s">
        <v>700</v>
      </c>
      <c r="G202" s="139" t="s">
        <v>153</v>
      </c>
      <c r="H202" s="140">
        <v>7</v>
      </c>
      <c r="I202" s="141"/>
      <c r="J202" s="142">
        <f t="shared" si="50"/>
        <v>0</v>
      </c>
      <c r="K202" s="143"/>
      <c r="L202" s="28"/>
      <c r="M202" s="144" t="s">
        <v>1</v>
      </c>
      <c r="N202" s="145" t="s">
        <v>37</v>
      </c>
      <c r="P202" s="146">
        <f t="shared" si="51"/>
        <v>0</v>
      </c>
      <c r="Q202" s="146">
        <v>2.0000000000000001E-4</v>
      </c>
      <c r="R202" s="146">
        <f t="shared" si="52"/>
        <v>1.4E-3</v>
      </c>
      <c r="S202" s="146">
        <v>0</v>
      </c>
      <c r="T202" s="147">
        <f t="shared" si="53"/>
        <v>0</v>
      </c>
      <c r="AR202" s="148" t="s">
        <v>213</v>
      </c>
      <c r="AT202" s="148" t="s">
        <v>150</v>
      </c>
      <c r="AU202" s="148" t="s">
        <v>155</v>
      </c>
      <c r="AY202" s="13" t="s">
        <v>147</v>
      </c>
      <c r="BE202" s="149">
        <f t="shared" si="54"/>
        <v>0</v>
      </c>
      <c r="BF202" s="149">
        <f t="shared" si="55"/>
        <v>0</v>
      </c>
      <c r="BG202" s="149">
        <f t="shared" si="56"/>
        <v>0</v>
      </c>
      <c r="BH202" s="149">
        <f t="shared" si="57"/>
        <v>0</v>
      </c>
      <c r="BI202" s="149">
        <f t="shared" si="58"/>
        <v>0</v>
      </c>
      <c r="BJ202" s="13" t="s">
        <v>155</v>
      </c>
      <c r="BK202" s="149">
        <f t="shared" si="59"/>
        <v>0</v>
      </c>
      <c r="BL202" s="13" t="s">
        <v>213</v>
      </c>
      <c r="BM202" s="148" t="s">
        <v>1341</v>
      </c>
    </row>
    <row r="203" spans="2:65" s="1" customFormat="1" ht="24.2" customHeight="1" x14ac:dyDescent="0.2">
      <c r="B203" s="135"/>
      <c r="C203" s="136" t="s">
        <v>405</v>
      </c>
      <c r="D203" s="136" t="s">
        <v>150</v>
      </c>
      <c r="E203" s="137" t="s">
        <v>703</v>
      </c>
      <c r="F203" s="138" t="s">
        <v>704</v>
      </c>
      <c r="G203" s="139" t="s">
        <v>186</v>
      </c>
      <c r="H203" s="140">
        <v>10</v>
      </c>
      <c r="I203" s="141"/>
      <c r="J203" s="142">
        <f t="shared" si="50"/>
        <v>0</v>
      </c>
      <c r="K203" s="143"/>
      <c r="L203" s="28"/>
      <c r="M203" s="144" t="s">
        <v>1</v>
      </c>
      <c r="N203" s="145" t="s">
        <v>37</v>
      </c>
      <c r="P203" s="146">
        <f t="shared" si="51"/>
        <v>0</v>
      </c>
      <c r="Q203" s="146">
        <v>9.0000000000000006E-5</v>
      </c>
      <c r="R203" s="146">
        <f t="shared" si="52"/>
        <v>9.0000000000000008E-4</v>
      </c>
      <c r="S203" s="146">
        <v>0</v>
      </c>
      <c r="T203" s="147">
        <f t="shared" si="53"/>
        <v>0</v>
      </c>
      <c r="AR203" s="148" t="s">
        <v>213</v>
      </c>
      <c r="AT203" s="148" t="s">
        <v>150</v>
      </c>
      <c r="AU203" s="148" t="s">
        <v>155</v>
      </c>
      <c r="AY203" s="13" t="s">
        <v>147</v>
      </c>
      <c r="BE203" s="149">
        <f t="shared" si="54"/>
        <v>0</v>
      </c>
      <c r="BF203" s="149">
        <f t="shared" si="55"/>
        <v>0</v>
      </c>
      <c r="BG203" s="149">
        <f t="shared" si="56"/>
        <v>0</v>
      </c>
      <c r="BH203" s="149">
        <f t="shared" si="57"/>
        <v>0</v>
      </c>
      <c r="BI203" s="149">
        <f t="shared" si="58"/>
        <v>0</v>
      </c>
      <c r="BJ203" s="13" t="s">
        <v>155</v>
      </c>
      <c r="BK203" s="149">
        <f t="shared" si="59"/>
        <v>0</v>
      </c>
      <c r="BL203" s="13" t="s">
        <v>213</v>
      </c>
      <c r="BM203" s="148" t="s">
        <v>1342</v>
      </c>
    </row>
    <row r="204" spans="2:65" s="1" customFormat="1" ht="44.25" customHeight="1" x14ac:dyDescent="0.2">
      <c r="B204" s="135"/>
      <c r="C204" s="136" t="s">
        <v>409</v>
      </c>
      <c r="D204" s="136" t="s">
        <v>150</v>
      </c>
      <c r="E204" s="137" t="s">
        <v>707</v>
      </c>
      <c r="F204" s="138" t="s">
        <v>708</v>
      </c>
      <c r="G204" s="139" t="s">
        <v>153</v>
      </c>
      <c r="H204" s="140">
        <v>4.68</v>
      </c>
      <c r="I204" s="141"/>
      <c r="J204" s="142">
        <f t="shared" si="50"/>
        <v>0</v>
      </c>
      <c r="K204" s="143"/>
      <c r="L204" s="28"/>
      <c r="M204" s="144" t="s">
        <v>1</v>
      </c>
      <c r="N204" s="145" t="s">
        <v>37</v>
      </c>
      <c r="P204" s="146">
        <f t="shared" si="51"/>
        <v>0</v>
      </c>
      <c r="Q204" s="146">
        <v>4.4000000000000002E-4</v>
      </c>
      <c r="R204" s="146">
        <f t="shared" si="52"/>
        <v>2.0591999999999997E-3</v>
      </c>
      <c r="S204" s="146">
        <v>0</v>
      </c>
      <c r="T204" s="147">
        <f t="shared" si="53"/>
        <v>0</v>
      </c>
      <c r="AR204" s="148" t="s">
        <v>213</v>
      </c>
      <c r="AT204" s="148" t="s">
        <v>150</v>
      </c>
      <c r="AU204" s="148" t="s">
        <v>155</v>
      </c>
      <c r="AY204" s="13" t="s">
        <v>147</v>
      </c>
      <c r="BE204" s="149">
        <f t="shared" si="54"/>
        <v>0</v>
      </c>
      <c r="BF204" s="149">
        <f t="shared" si="55"/>
        <v>0</v>
      </c>
      <c r="BG204" s="149">
        <f t="shared" si="56"/>
        <v>0</v>
      </c>
      <c r="BH204" s="149">
        <f t="shared" si="57"/>
        <v>0</v>
      </c>
      <c r="BI204" s="149">
        <f t="shared" si="58"/>
        <v>0</v>
      </c>
      <c r="BJ204" s="13" t="s">
        <v>155</v>
      </c>
      <c r="BK204" s="149">
        <f t="shared" si="59"/>
        <v>0</v>
      </c>
      <c r="BL204" s="13" t="s">
        <v>213</v>
      </c>
      <c r="BM204" s="148" t="s">
        <v>1343</v>
      </c>
    </row>
    <row r="205" spans="2:65" s="11" customFormat="1" ht="25.9" customHeight="1" x14ac:dyDescent="0.2">
      <c r="B205" s="123"/>
      <c r="D205" s="124" t="s">
        <v>70</v>
      </c>
      <c r="E205" s="125" t="s">
        <v>1344</v>
      </c>
      <c r="F205" s="125" t="s">
        <v>1345</v>
      </c>
      <c r="I205" s="126"/>
      <c r="J205" s="127">
        <f>BK205</f>
        <v>0</v>
      </c>
      <c r="L205" s="123"/>
      <c r="M205" s="128"/>
      <c r="P205" s="129">
        <f>P206</f>
        <v>0</v>
      </c>
      <c r="R205" s="129">
        <f>R206</f>
        <v>0</v>
      </c>
      <c r="T205" s="130">
        <f>T206</f>
        <v>0</v>
      </c>
      <c r="AR205" s="124" t="s">
        <v>154</v>
      </c>
      <c r="AT205" s="131" t="s">
        <v>70</v>
      </c>
      <c r="AU205" s="131" t="s">
        <v>71</v>
      </c>
      <c r="AY205" s="124" t="s">
        <v>147</v>
      </c>
      <c r="BK205" s="132">
        <f>BK206</f>
        <v>0</v>
      </c>
    </row>
    <row r="206" spans="2:65" s="1" customFormat="1" ht="33" customHeight="1" x14ac:dyDescent="0.2">
      <c r="B206" s="135"/>
      <c r="C206" s="136" t="s">
        <v>413</v>
      </c>
      <c r="D206" s="136" t="s">
        <v>150</v>
      </c>
      <c r="E206" s="137" t="s">
        <v>1346</v>
      </c>
      <c r="F206" s="138" t="s">
        <v>1347</v>
      </c>
      <c r="G206" s="139" t="s">
        <v>1348</v>
      </c>
      <c r="H206" s="140">
        <v>100</v>
      </c>
      <c r="I206" s="141"/>
      <c r="J206" s="142">
        <f>ROUND(I206*H206,2)</f>
        <v>0</v>
      </c>
      <c r="K206" s="143"/>
      <c r="L206" s="28"/>
      <c r="M206" s="162" t="s">
        <v>1</v>
      </c>
      <c r="N206" s="163" t="s">
        <v>37</v>
      </c>
      <c r="O206" s="164"/>
      <c r="P206" s="165">
        <f>O206*H206</f>
        <v>0</v>
      </c>
      <c r="Q206" s="165">
        <v>0</v>
      </c>
      <c r="R206" s="165">
        <f>Q206*H206</f>
        <v>0</v>
      </c>
      <c r="S206" s="165">
        <v>0</v>
      </c>
      <c r="T206" s="166">
        <f>S206*H206</f>
        <v>0</v>
      </c>
      <c r="AR206" s="148" t="s">
        <v>1349</v>
      </c>
      <c r="AT206" s="148" t="s">
        <v>150</v>
      </c>
      <c r="AU206" s="148" t="s">
        <v>79</v>
      </c>
      <c r="AY206" s="13" t="s">
        <v>147</v>
      </c>
      <c r="BE206" s="149">
        <f>IF(N206="základná",J206,0)</f>
        <v>0</v>
      </c>
      <c r="BF206" s="149">
        <f>IF(N206="znížená",J206,0)</f>
        <v>0</v>
      </c>
      <c r="BG206" s="149">
        <f>IF(N206="zákl. prenesená",J206,0)</f>
        <v>0</v>
      </c>
      <c r="BH206" s="149">
        <f>IF(N206="zníž. prenesená",J206,0)</f>
        <v>0</v>
      </c>
      <c r="BI206" s="149">
        <f>IF(N206="nulová",J206,0)</f>
        <v>0</v>
      </c>
      <c r="BJ206" s="13" t="s">
        <v>155</v>
      </c>
      <c r="BK206" s="149">
        <f>ROUND(I206*H206,2)</f>
        <v>0</v>
      </c>
      <c r="BL206" s="13" t="s">
        <v>1349</v>
      </c>
      <c r="BM206" s="148" t="s">
        <v>1350</v>
      </c>
    </row>
    <row r="207" spans="2:65" s="1" customFormat="1" ht="6.95" customHeight="1" x14ac:dyDescent="0.2">
      <c r="B207" s="43"/>
      <c r="C207" s="44"/>
      <c r="D207" s="44"/>
      <c r="E207" s="44"/>
      <c r="F207" s="44"/>
      <c r="G207" s="44"/>
      <c r="H207" s="44"/>
      <c r="I207" s="44"/>
      <c r="J207" s="44"/>
      <c r="K207" s="44"/>
      <c r="L207" s="28"/>
    </row>
  </sheetData>
  <autoFilter ref="C129:K206" xr:uid="{00000000-0009-0000-0000-000008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e50403bd56e3ab7d710b0ad9027cadb0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53ada0e6d7766dd993f86a02bc1345dd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14199C-5430-425B-926D-6DD959272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D96EB0-C16C-497B-96AA-7792822670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916D3-975F-49D1-AF58-F992399073B8}">
  <ds:schemaRefs>
    <ds:schemaRef ds:uri="http://schemas.openxmlformats.org/package/2006/metadata/core-properties"/>
    <ds:schemaRef ds:uri="http://purl.org/dc/terms/"/>
    <ds:schemaRef ds:uri="efb84e91-7284-4238-8333-85dd15e132d7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20</vt:i4>
      </vt:variant>
    </vt:vector>
  </HeadingPairs>
  <TitlesOfParts>
    <vt:vector size="30" baseType="lpstr">
      <vt:lpstr>Rekapitulácia stavby</vt:lpstr>
      <vt:lpstr>01 - Menšia miestnosť pre...</vt:lpstr>
      <vt:lpstr>02 - Väčšia miestnosť pre...</vt:lpstr>
      <vt:lpstr>03 - Umyváreň na 1.NP</vt:lpstr>
      <vt:lpstr>04 - WC na 1.NP</vt:lpstr>
      <vt:lpstr>05 - Kuchynka na 2.NP</vt:lpstr>
      <vt:lpstr>06 - WC na 2.NP</vt:lpstr>
      <vt:lpstr>07 - Predsieň pred kuchyn...</vt:lpstr>
      <vt:lpstr>08 - Kuchynka na 3.NP</vt:lpstr>
      <vt:lpstr>VRN - Vedľajšie rozpočtov...</vt:lpstr>
      <vt:lpstr>'01 - Menšia miestnosť pre...'!Názvy_tlače</vt:lpstr>
      <vt:lpstr>'02 - Väčšia miestnosť pre...'!Názvy_tlače</vt:lpstr>
      <vt:lpstr>'03 - Umyváreň na 1.NP'!Názvy_tlače</vt:lpstr>
      <vt:lpstr>'04 - WC na 1.NP'!Názvy_tlače</vt:lpstr>
      <vt:lpstr>'05 - Kuchynka na 2.NP'!Názvy_tlače</vt:lpstr>
      <vt:lpstr>'06 - WC na 2.NP'!Názvy_tlače</vt:lpstr>
      <vt:lpstr>'07 - Predsieň pred kuchyn...'!Názvy_tlače</vt:lpstr>
      <vt:lpstr>'08 - Kuchynka na 3.NP'!Názvy_tlače</vt:lpstr>
      <vt:lpstr>'Rekapitulácia stavby'!Názvy_tlače</vt:lpstr>
      <vt:lpstr>'VRN - Vedľajšie rozpočtov...'!Názvy_tlače</vt:lpstr>
      <vt:lpstr>'01 - Menšia miestnosť pre...'!Oblasť_tlače</vt:lpstr>
      <vt:lpstr>'02 - Väčšia miestnosť pre...'!Oblasť_tlače</vt:lpstr>
      <vt:lpstr>'03 - Umyváreň na 1.NP'!Oblasť_tlače</vt:lpstr>
      <vt:lpstr>'04 - WC na 1.NP'!Oblasť_tlače</vt:lpstr>
      <vt:lpstr>'05 - Kuchynka na 2.NP'!Oblasť_tlače</vt:lpstr>
      <vt:lpstr>'06 - WC na 2.NP'!Oblasť_tlače</vt:lpstr>
      <vt:lpstr>'07 - Predsieň pred kuchyn...'!Oblasť_tlače</vt:lpstr>
      <vt:lpstr>'08 - Kuchynka na 3.NP'!Oblasť_tlače</vt:lpstr>
      <vt:lpstr>'Rekapitulácia stavby'!Oblasť_tlače</vt:lpstr>
      <vt:lpstr>'VRN - Vedľajšie rozpočtov...'!Oblasť_tlače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Henrich Petras</dc:creator>
  <cp:lastModifiedBy>Kretovičová Mária</cp:lastModifiedBy>
  <dcterms:created xsi:type="dcterms:W3CDTF">2025-10-02T07:01:59Z</dcterms:created>
  <dcterms:modified xsi:type="dcterms:W3CDTF">2026-06-02T13:26:16Z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Order">
    <vt:r8>192700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