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zuzana_mitterpak_mhth_sk/Documents/Pracovná plocha/"/>
    </mc:Choice>
  </mc:AlternateContent>
  <xr:revisionPtr revIDLastSave="0" documentId="8_{524BE576-A822-4257-AB54-6EC33B5C43D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ácia stavby" sheetId="1" state="veryHidden" r:id="rId1"/>
    <sheet name="PS 01 - Potrubné rozvody" sheetId="2" r:id="rId2"/>
  </sheets>
  <definedNames>
    <definedName name="_xlnm._FilterDatabase" localSheetId="1" hidden="1">'PS 01 - Potrubné rozvody'!$C$160:$K$911</definedName>
    <definedName name="_xlnm.Print_Titles" localSheetId="1">'PS 01 - Potrubné rozvody'!$160:$160</definedName>
    <definedName name="_xlnm.Print_Titles" localSheetId="0">'Rekapitulácia stavby'!$92:$92</definedName>
    <definedName name="_xlnm.Print_Area" localSheetId="1">'PS 01 - Potrubné rozvody'!$C$4:$J$76,'PS 01 - Potrubné rozvody'!$C$82:$J$142,'PS 01 - Potrubné rozvody'!$C$148:$J$911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9" i="2"/>
  <c r="BH909" i="2"/>
  <c r="BG909" i="2"/>
  <c r="BE909" i="2"/>
  <c r="T909" i="2"/>
  <c r="R909" i="2"/>
  <c r="P909" i="2"/>
  <c r="BI908" i="2"/>
  <c r="BH908" i="2"/>
  <c r="BG908" i="2"/>
  <c r="BE908" i="2"/>
  <c r="T908" i="2"/>
  <c r="R908" i="2"/>
  <c r="P908" i="2"/>
  <c r="BI907" i="2"/>
  <c r="BH907" i="2"/>
  <c r="BG907" i="2"/>
  <c r="BE907" i="2"/>
  <c r="T907" i="2"/>
  <c r="R907" i="2"/>
  <c r="P907" i="2"/>
  <c r="BI905" i="2"/>
  <c r="BH905" i="2"/>
  <c r="BG905" i="2"/>
  <c r="BE905" i="2"/>
  <c r="T905" i="2"/>
  <c r="R905" i="2"/>
  <c r="P905" i="2"/>
  <c r="BI904" i="2"/>
  <c r="BH904" i="2"/>
  <c r="BG904" i="2"/>
  <c r="BE904" i="2"/>
  <c r="T904" i="2"/>
  <c r="R904" i="2"/>
  <c r="P904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900" i="2"/>
  <c r="BH900" i="2"/>
  <c r="BG900" i="2"/>
  <c r="BE900" i="2"/>
  <c r="T900" i="2"/>
  <c r="R900" i="2"/>
  <c r="P900" i="2"/>
  <c r="BI899" i="2"/>
  <c r="BH899" i="2"/>
  <c r="BG899" i="2"/>
  <c r="BE899" i="2"/>
  <c r="T899" i="2"/>
  <c r="R899" i="2"/>
  <c r="P899" i="2"/>
  <c r="BI898" i="2"/>
  <c r="BH898" i="2"/>
  <c r="BG898" i="2"/>
  <c r="BE898" i="2"/>
  <c r="T898" i="2"/>
  <c r="R898" i="2"/>
  <c r="P898" i="2"/>
  <c r="BI897" i="2"/>
  <c r="BH897" i="2"/>
  <c r="BG897" i="2"/>
  <c r="BE897" i="2"/>
  <c r="T897" i="2"/>
  <c r="R897" i="2"/>
  <c r="P897" i="2"/>
  <c r="BI896" i="2"/>
  <c r="BH896" i="2"/>
  <c r="BG896" i="2"/>
  <c r="BE896" i="2"/>
  <c r="T896" i="2"/>
  <c r="R896" i="2"/>
  <c r="P896" i="2"/>
  <c r="BI895" i="2"/>
  <c r="BH895" i="2"/>
  <c r="BG895" i="2"/>
  <c r="BE895" i="2"/>
  <c r="T895" i="2"/>
  <c r="R895" i="2"/>
  <c r="P895" i="2"/>
  <c r="BI894" i="2"/>
  <c r="BH894" i="2"/>
  <c r="BG894" i="2"/>
  <c r="BE894" i="2"/>
  <c r="T894" i="2"/>
  <c r="R894" i="2"/>
  <c r="P894" i="2"/>
  <c r="BI893" i="2"/>
  <c r="BH893" i="2"/>
  <c r="BG893" i="2"/>
  <c r="BE893" i="2"/>
  <c r="T893" i="2"/>
  <c r="R893" i="2"/>
  <c r="P893" i="2"/>
  <c r="BI892" i="2"/>
  <c r="BH892" i="2"/>
  <c r="BG892" i="2"/>
  <c r="BE892" i="2"/>
  <c r="T892" i="2"/>
  <c r="R892" i="2"/>
  <c r="P892" i="2"/>
  <c r="BI891" i="2"/>
  <c r="BH891" i="2"/>
  <c r="BG891" i="2"/>
  <c r="BE891" i="2"/>
  <c r="T891" i="2"/>
  <c r="R891" i="2"/>
  <c r="P891" i="2"/>
  <c r="BI889" i="2"/>
  <c r="BH889" i="2"/>
  <c r="BG889" i="2"/>
  <c r="BE889" i="2"/>
  <c r="T889" i="2"/>
  <c r="R889" i="2"/>
  <c r="P889" i="2"/>
  <c r="BI888" i="2"/>
  <c r="BH888" i="2"/>
  <c r="BG888" i="2"/>
  <c r="BE888" i="2"/>
  <c r="T888" i="2"/>
  <c r="R888" i="2"/>
  <c r="P888" i="2"/>
  <c r="BI887" i="2"/>
  <c r="BH887" i="2"/>
  <c r="BG887" i="2"/>
  <c r="BE887" i="2"/>
  <c r="T887" i="2"/>
  <c r="R887" i="2"/>
  <c r="P887" i="2"/>
  <c r="BI886" i="2"/>
  <c r="BH886" i="2"/>
  <c r="BG886" i="2"/>
  <c r="BE886" i="2"/>
  <c r="T886" i="2"/>
  <c r="R886" i="2"/>
  <c r="P886" i="2"/>
  <c r="BI885" i="2"/>
  <c r="BH885" i="2"/>
  <c r="BG885" i="2"/>
  <c r="BE885" i="2"/>
  <c r="T885" i="2"/>
  <c r="R885" i="2"/>
  <c r="P885" i="2"/>
  <c r="BI884" i="2"/>
  <c r="BH884" i="2"/>
  <c r="BG884" i="2"/>
  <c r="BE884" i="2"/>
  <c r="T884" i="2"/>
  <c r="R884" i="2"/>
  <c r="P884" i="2"/>
  <c r="BI878" i="2"/>
  <c r="BH878" i="2"/>
  <c r="BG878" i="2"/>
  <c r="BE878" i="2"/>
  <c r="T878" i="2"/>
  <c r="R878" i="2"/>
  <c r="P878" i="2"/>
  <c r="BI872" i="2"/>
  <c r="BH872" i="2"/>
  <c r="BG872" i="2"/>
  <c r="BE872" i="2"/>
  <c r="T872" i="2"/>
  <c r="R872" i="2"/>
  <c r="P872" i="2"/>
  <c r="BI866" i="2"/>
  <c r="BH866" i="2"/>
  <c r="BG866" i="2"/>
  <c r="BE866" i="2"/>
  <c r="T866" i="2"/>
  <c r="R866" i="2"/>
  <c r="P866" i="2"/>
  <c r="BI865" i="2"/>
  <c r="BH865" i="2"/>
  <c r="BG865" i="2"/>
  <c r="BE865" i="2"/>
  <c r="T865" i="2"/>
  <c r="R865" i="2"/>
  <c r="P865" i="2"/>
  <c r="BI864" i="2"/>
  <c r="BH864" i="2"/>
  <c r="BG864" i="2"/>
  <c r="BE864" i="2"/>
  <c r="T864" i="2"/>
  <c r="R864" i="2"/>
  <c r="P864" i="2"/>
  <c r="BI863" i="2"/>
  <c r="BH863" i="2"/>
  <c r="BG863" i="2"/>
  <c r="BE863" i="2"/>
  <c r="T863" i="2"/>
  <c r="R863" i="2"/>
  <c r="P863" i="2"/>
  <c r="BI861" i="2"/>
  <c r="BH861" i="2"/>
  <c r="BG861" i="2"/>
  <c r="BE861" i="2"/>
  <c r="T861" i="2"/>
  <c r="R861" i="2"/>
  <c r="P861" i="2"/>
  <c r="BI860" i="2"/>
  <c r="BH860" i="2"/>
  <c r="BG860" i="2"/>
  <c r="BE860" i="2"/>
  <c r="T860" i="2"/>
  <c r="R860" i="2"/>
  <c r="P860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7" i="2"/>
  <c r="BH857" i="2"/>
  <c r="BG857" i="2"/>
  <c r="BE857" i="2"/>
  <c r="T857" i="2"/>
  <c r="R857" i="2"/>
  <c r="P857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37" i="2"/>
  <c r="BH837" i="2"/>
  <c r="BG837" i="2"/>
  <c r="BE837" i="2"/>
  <c r="T837" i="2"/>
  <c r="R837" i="2"/>
  <c r="P837" i="2"/>
  <c r="BI835" i="2"/>
  <c r="BH835" i="2"/>
  <c r="BG835" i="2"/>
  <c r="BE835" i="2"/>
  <c r="T835" i="2"/>
  <c r="R835" i="2"/>
  <c r="P835" i="2"/>
  <c r="BI834" i="2"/>
  <c r="BH834" i="2"/>
  <c r="BG834" i="2"/>
  <c r="BE834" i="2"/>
  <c r="T834" i="2"/>
  <c r="R834" i="2"/>
  <c r="P834" i="2"/>
  <c r="BI833" i="2"/>
  <c r="BH833" i="2"/>
  <c r="BG833" i="2"/>
  <c r="BE833" i="2"/>
  <c r="T833" i="2"/>
  <c r="R833" i="2"/>
  <c r="P833" i="2"/>
  <c r="BI832" i="2"/>
  <c r="BH832" i="2"/>
  <c r="BG832" i="2"/>
  <c r="BE832" i="2"/>
  <c r="T832" i="2"/>
  <c r="R832" i="2"/>
  <c r="P832" i="2"/>
  <c r="BI831" i="2"/>
  <c r="BH831" i="2"/>
  <c r="BG831" i="2"/>
  <c r="BE831" i="2"/>
  <c r="T831" i="2"/>
  <c r="R831" i="2"/>
  <c r="P831" i="2"/>
  <c r="BI830" i="2"/>
  <c r="BH830" i="2"/>
  <c r="BG830" i="2"/>
  <c r="BE830" i="2"/>
  <c r="T830" i="2"/>
  <c r="R830" i="2"/>
  <c r="P830" i="2"/>
  <c r="BI825" i="2"/>
  <c r="BH825" i="2"/>
  <c r="BG825" i="2"/>
  <c r="BE825" i="2"/>
  <c r="T825" i="2"/>
  <c r="R825" i="2"/>
  <c r="P825" i="2"/>
  <c r="BI822" i="2"/>
  <c r="BH822" i="2"/>
  <c r="BG822" i="2"/>
  <c r="BE822" i="2"/>
  <c r="T822" i="2"/>
  <c r="R822" i="2"/>
  <c r="P822" i="2"/>
  <c r="BI819" i="2"/>
  <c r="BH819" i="2"/>
  <c r="BG819" i="2"/>
  <c r="BE819" i="2"/>
  <c r="T819" i="2"/>
  <c r="R819" i="2"/>
  <c r="P819" i="2"/>
  <c r="BI817" i="2"/>
  <c r="BH817" i="2"/>
  <c r="BG817" i="2"/>
  <c r="BE817" i="2"/>
  <c r="T817" i="2"/>
  <c r="R817" i="2"/>
  <c r="P817" i="2"/>
  <c r="BI813" i="2"/>
  <c r="BH813" i="2"/>
  <c r="BG813" i="2"/>
  <c r="BE813" i="2"/>
  <c r="T813" i="2"/>
  <c r="R813" i="2"/>
  <c r="P813" i="2"/>
  <c r="BI810" i="2"/>
  <c r="BH810" i="2"/>
  <c r="BG810" i="2"/>
  <c r="BE810" i="2"/>
  <c r="T810" i="2"/>
  <c r="R810" i="2"/>
  <c r="P810" i="2"/>
  <c r="BI807" i="2"/>
  <c r="BH807" i="2"/>
  <c r="BG807" i="2"/>
  <c r="BE807" i="2"/>
  <c r="T807" i="2"/>
  <c r="R807" i="2"/>
  <c r="P807" i="2"/>
  <c r="BI803" i="2"/>
  <c r="BH803" i="2"/>
  <c r="BG803" i="2"/>
  <c r="BE803" i="2"/>
  <c r="T803" i="2"/>
  <c r="R803" i="2"/>
  <c r="P803" i="2"/>
  <c r="BI800" i="2"/>
  <c r="BH800" i="2"/>
  <c r="BG800" i="2"/>
  <c r="BE800" i="2"/>
  <c r="T800" i="2"/>
  <c r="R800" i="2"/>
  <c r="P800" i="2"/>
  <c r="BI795" i="2"/>
  <c r="BH795" i="2"/>
  <c r="BG795" i="2"/>
  <c r="BE795" i="2"/>
  <c r="T795" i="2"/>
  <c r="R795" i="2"/>
  <c r="P795" i="2"/>
  <c r="BI790" i="2"/>
  <c r="BH790" i="2"/>
  <c r="BG790" i="2"/>
  <c r="BE790" i="2"/>
  <c r="T790" i="2"/>
  <c r="R790" i="2"/>
  <c r="P790" i="2"/>
  <c r="BI787" i="2"/>
  <c r="BH787" i="2"/>
  <c r="BG787" i="2"/>
  <c r="BE787" i="2"/>
  <c r="T787" i="2"/>
  <c r="R787" i="2"/>
  <c r="P787" i="2"/>
  <c r="BI782" i="2"/>
  <c r="BH782" i="2"/>
  <c r="BG782" i="2"/>
  <c r="BE782" i="2"/>
  <c r="T782" i="2"/>
  <c r="R782" i="2"/>
  <c r="P782" i="2"/>
  <c r="BI779" i="2"/>
  <c r="BH779" i="2"/>
  <c r="BG779" i="2"/>
  <c r="BE779" i="2"/>
  <c r="T779" i="2"/>
  <c r="R779" i="2"/>
  <c r="P779" i="2"/>
  <c r="BI776" i="2"/>
  <c r="BH776" i="2"/>
  <c r="BG776" i="2"/>
  <c r="BE776" i="2"/>
  <c r="T776" i="2"/>
  <c r="R776" i="2"/>
  <c r="P776" i="2"/>
  <c r="BI769" i="2"/>
  <c r="BH769" i="2"/>
  <c r="BG769" i="2"/>
  <c r="BE769" i="2"/>
  <c r="T769" i="2"/>
  <c r="R769" i="2"/>
  <c r="P769" i="2"/>
  <c r="BI761" i="2"/>
  <c r="BH761" i="2"/>
  <c r="BG761" i="2"/>
  <c r="BE761" i="2"/>
  <c r="T761" i="2"/>
  <c r="R761" i="2"/>
  <c r="P761" i="2"/>
  <c r="BI759" i="2"/>
  <c r="BH759" i="2"/>
  <c r="BG759" i="2"/>
  <c r="BE759" i="2"/>
  <c r="T759" i="2"/>
  <c r="R759" i="2"/>
  <c r="P759" i="2"/>
  <c r="BI754" i="2"/>
  <c r="BH754" i="2"/>
  <c r="BG754" i="2"/>
  <c r="BE754" i="2"/>
  <c r="T754" i="2"/>
  <c r="R754" i="2"/>
  <c r="P754" i="2"/>
  <c r="BI749" i="2"/>
  <c r="BH749" i="2"/>
  <c r="BG749" i="2"/>
  <c r="BE749" i="2"/>
  <c r="T749" i="2"/>
  <c r="R749" i="2"/>
  <c r="P749" i="2"/>
  <c r="BI743" i="2"/>
  <c r="BH743" i="2"/>
  <c r="BG743" i="2"/>
  <c r="BE743" i="2"/>
  <c r="T743" i="2"/>
  <c r="R743" i="2"/>
  <c r="P743" i="2"/>
  <c r="BI741" i="2"/>
  <c r="BH741" i="2"/>
  <c r="BG741" i="2"/>
  <c r="BE741" i="2"/>
  <c r="T741" i="2"/>
  <c r="R741" i="2"/>
  <c r="P741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28" i="2"/>
  <c r="BH728" i="2"/>
  <c r="BG728" i="2"/>
  <c r="BE728" i="2"/>
  <c r="T728" i="2"/>
  <c r="R728" i="2"/>
  <c r="P728" i="2"/>
  <c r="BI726" i="2"/>
  <c r="BH726" i="2"/>
  <c r="BG726" i="2"/>
  <c r="BE726" i="2"/>
  <c r="T726" i="2"/>
  <c r="R726" i="2"/>
  <c r="P726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19" i="2"/>
  <c r="BH719" i="2"/>
  <c r="BG719" i="2"/>
  <c r="BE719" i="2"/>
  <c r="T719" i="2"/>
  <c r="R719" i="2"/>
  <c r="P719" i="2"/>
  <c r="BI718" i="2"/>
  <c r="BH718" i="2"/>
  <c r="BG718" i="2"/>
  <c r="BE718" i="2"/>
  <c r="T718" i="2"/>
  <c r="R718" i="2"/>
  <c r="P718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1" i="2"/>
  <c r="BH711" i="2"/>
  <c r="BG711" i="2"/>
  <c r="BE711" i="2"/>
  <c r="T711" i="2"/>
  <c r="R711" i="2"/>
  <c r="P711" i="2"/>
  <c r="BI702" i="2"/>
  <c r="BH702" i="2"/>
  <c r="BG702" i="2"/>
  <c r="BE702" i="2"/>
  <c r="T702" i="2"/>
  <c r="R702" i="2"/>
  <c r="P702" i="2"/>
  <c r="BI696" i="2"/>
  <c r="BH696" i="2"/>
  <c r="BG696" i="2"/>
  <c r="BE696" i="2"/>
  <c r="T696" i="2"/>
  <c r="R696" i="2"/>
  <c r="P696" i="2"/>
  <c r="BI690" i="2"/>
  <c r="BH690" i="2"/>
  <c r="BG690" i="2"/>
  <c r="BE690" i="2"/>
  <c r="T690" i="2"/>
  <c r="R690" i="2"/>
  <c r="P690" i="2"/>
  <c r="BI684" i="2"/>
  <c r="BH684" i="2"/>
  <c r="BG684" i="2"/>
  <c r="BE684" i="2"/>
  <c r="T684" i="2"/>
  <c r="R684" i="2"/>
  <c r="P684" i="2"/>
  <c r="BI678" i="2"/>
  <c r="BH678" i="2"/>
  <c r="BG678" i="2"/>
  <c r="BE678" i="2"/>
  <c r="T678" i="2"/>
  <c r="R678" i="2"/>
  <c r="P678" i="2"/>
  <c r="BI672" i="2"/>
  <c r="BH672" i="2"/>
  <c r="BG672" i="2"/>
  <c r="BE672" i="2"/>
  <c r="T672" i="2"/>
  <c r="R672" i="2"/>
  <c r="P672" i="2"/>
  <c r="BI665" i="2"/>
  <c r="BH665" i="2"/>
  <c r="BG665" i="2"/>
  <c r="BE665" i="2"/>
  <c r="T665" i="2"/>
  <c r="R665" i="2"/>
  <c r="P665" i="2"/>
  <c r="BI662" i="2"/>
  <c r="BH662" i="2"/>
  <c r="BG662" i="2"/>
  <c r="BE662" i="2"/>
  <c r="T662" i="2"/>
  <c r="R662" i="2"/>
  <c r="P662" i="2"/>
  <c r="BI660" i="2"/>
  <c r="BH660" i="2"/>
  <c r="BG660" i="2"/>
  <c r="BE660" i="2"/>
  <c r="T660" i="2"/>
  <c r="R660" i="2"/>
  <c r="P660" i="2"/>
  <c r="BI656" i="2"/>
  <c r="BH656" i="2"/>
  <c r="BG656" i="2"/>
  <c r="BE656" i="2"/>
  <c r="T656" i="2"/>
  <c r="R656" i="2"/>
  <c r="P656" i="2"/>
  <c r="BI653" i="2"/>
  <c r="BH653" i="2"/>
  <c r="BG653" i="2"/>
  <c r="BE653" i="2"/>
  <c r="T653" i="2"/>
  <c r="R653" i="2"/>
  <c r="P653" i="2"/>
  <c r="BI650" i="2"/>
  <c r="BH650" i="2"/>
  <c r="BG650" i="2"/>
  <c r="BE650" i="2"/>
  <c r="T650" i="2"/>
  <c r="R650" i="2"/>
  <c r="P650" i="2"/>
  <c r="BI647" i="2"/>
  <c r="BH647" i="2"/>
  <c r="BG647" i="2"/>
  <c r="BE647" i="2"/>
  <c r="T647" i="2"/>
  <c r="R647" i="2"/>
  <c r="P647" i="2"/>
  <c r="BI644" i="2"/>
  <c r="BH644" i="2"/>
  <c r="BG644" i="2"/>
  <c r="BE644" i="2"/>
  <c r="T644" i="2"/>
  <c r="R644" i="2"/>
  <c r="P644" i="2"/>
  <c r="BI641" i="2"/>
  <c r="BH641" i="2"/>
  <c r="BG641" i="2"/>
  <c r="BE641" i="2"/>
  <c r="T641" i="2"/>
  <c r="R641" i="2"/>
  <c r="P641" i="2"/>
  <c r="BI638" i="2"/>
  <c r="BH638" i="2"/>
  <c r="BG638" i="2"/>
  <c r="BE638" i="2"/>
  <c r="T638" i="2"/>
  <c r="R638" i="2"/>
  <c r="P638" i="2"/>
  <c r="BI635" i="2"/>
  <c r="BH635" i="2"/>
  <c r="BG635" i="2"/>
  <c r="BE635" i="2"/>
  <c r="T635" i="2"/>
  <c r="R635" i="2"/>
  <c r="P635" i="2"/>
  <c r="BI630" i="2"/>
  <c r="BH630" i="2"/>
  <c r="BG630" i="2"/>
  <c r="BE630" i="2"/>
  <c r="T630" i="2"/>
  <c r="R630" i="2"/>
  <c r="P630" i="2"/>
  <c r="BI626" i="2"/>
  <c r="BH626" i="2"/>
  <c r="BG626" i="2"/>
  <c r="BE626" i="2"/>
  <c r="T626" i="2"/>
  <c r="R626" i="2"/>
  <c r="P626" i="2"/>
  <c r="BI622" i="2"/>
  <c r="BH622" i="2"/>
  <c r="BG622" i="2"/>
  <c r="BE622" i="2"/>
  <c r="T622" i="2"/>
  <c r="R622" i="2"/>
  <c r="P622" i="2"/>
  <c r="BI618" i="2"/>
  <c r="BH618" i="2"/>
  <c r="BG618" i="2"/>
  <c r="BE618" i="2"/>
  <c r="T618" i="2"/>
  <c r="R618" i="2"/>
  <c r="P618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3" i="2"/>
  <c r="BH603" i="2"/>
  <c r="BG603" i="2"/>
  <c r="BE603" i="2"/>
  <c r="T603" i="2"/>
  <c r="R603" i="2"/>
  <c r="P603" i="2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5" i="2"/>
  <c r="BH595" i="2"/>
  <c r="BG595" i="2"/>
  <c r="BE595" i="2"/>
  <c r="T595" i="2"/>
  <c r="R595" i="2"/>
  <c r="P595" i="2"/>
  <c r="BI588" i="2"/>
  <c r="BH588" i="2"/>
  <c r="BG588" i="2"/>
  <c r="BE588" i="2"/>
  <c r="T588" i="2"/>
  <c r="R588" i="2"/>
  <c r="P588" i="2"/>
  <c r="BI583" i="2"/>
  <c r="BH583" i="2"/>
  <c r="BG583" i="2"/>
  <c r="BE583" i="2"/>
  <c r="T583" i="2"/>
  <c r="T582" i="2" s="1"/>
  <c r="R583" i="2"/>
  <c r="R582" i="2" s="1"/>
  <c r="P583" i="2"/>
  <c r="P582" i="2" s="1"/>
  <c r="BI578" i="2"/>
  <c r="BH578" i="2"/>
  <c r="BG578" i="2"/>
  <c r="BE578" i="2"/>
  <c r="T578" i="2"/>
  <c r="R578" i="2"/>
  <c r="P578" i="2"/>
  <c r="BI574" i="2"/>
  <c r="BH574" i="2"/>
  <c r="BG574" i="2"/>
  <c r="BE574" i="2"/>
  <c r="T574" i="2"/>
  <c r="R574" i="2"/>
  <c r="P574" i="2"/>
  <c r="BI570" i="2"/>
  <c r="BH570" i="2"/>
  <c r="BG570" i="2"/>
  <c r="BE570" i="2"/>
  <c r="T570" i="2"/>
  <c r="R570" i="2"/>
  <c r="P570" i="2"/>
  <c r="BI563" i="2"/>
  <c r="BH563" i="2"/>
  <c r="BG563" i="2"/>
  <c r="BE563" i="2"/>
  <c r="T563" i="2"/>
  <c r="R563" i="2"/>
  <c r="P563" i="2"/>
  <c r="BI558" i="2"/>
  <c r="BH558" i="2"/>
  <c r="BG558" i="2"/>
  <c r="BE558" i="2"/>
  <c r="T558" i="2"/>
  <c r="R558" i="2"/>
  <c r="P558" i="2"/>
  <c r="BI553" i="2"/>
  <c r="BH553" i="2"/>
  <c r="BG553" i="2"/>
  <c r="BE553" i="2"/>
  <c r="T553" i="2"/>
  <c r="R553" i="2"/>
  <c r="P553" i="2"/>
  <c r="BI548" i="2"/>
  <c r="BH548" i="2"/>
  <c r="BG548" i="2"/>
  <c r="BE548" i="2"/>
  <c r="T548" i="2"/>
  <c r="R548" i="2"/>
  <c r="P548" i="2"/>
  <c r="BI542" i="2"/>
  <c r="BH542" i="2"/>
  <c r="BG542" i="2"/>
  <c r="BE542" i="2"/>
  <c r="T542" i="2"/>
  <c r="R542" i="2"/>
  <c r="P542" i="2"/>
  <c r="BI537" i="2"/>
  <c r="BH537" i="2"/>
  <c r="BG537" i="2"/>
  <c r="BE537" i="2"/>
  <c r="T537" i="2"/>
  <c r="R537" i="2"/>
  <c r="P537" i="2"/>
  <c r="BI532" i="2"/>
  <c r="BH532" i="2"/>
  <c r="BG532" i="2"/>
  <c r="BE532" i="2"/>
  <c r="T532" i="2"/>
  <c r="R532" i="2"/>
  <c r="P532" i="2"/>
  <c r="BI526" i="2"/>
  <c r="BH526" i="2"/>
  <c r="BG526" i="2"/>
  <c r="BE526" i="2"/>
  <c r="T526" i="2"/>
  <c r="R526" i="2"/>
  <c r="P526" i="2"/>
  <c r="BI521" i="2"/>
  <c r="BH521" i="2"/>
  <c r="BG521" i="2"/>
  <c r="BE521" i="2"/>
  <c r="T521" i="2"/>
  <c r="R521" i="2"/>
  <c r="P521" i="2"/>
  <c r="BI516" i="2"/>
  <c r="BH516" i="2"/>
  <c r="BG516" i="2"/>
  <c r="BE516" i="2"/>
  <c r="T516" i="2"/>
  <c r="R516" i="2"/>
  <c r="P516" i="2"/>
  <c r="BI511" i="2"/>
  <c r="BH511" i="2"/>
  <c r="BG511" i="2"/>
  <c r="BE511" i="2"/>
  <c r="T511" i="2"/>
  <c r="R511" i="2"/>
  <c r="P511" i="2"/>
  <c r="BI504" i="2"/>
  <c r="BH504" i="2"/>
  <c r="BG504" i="2"/>
  <c r="BE504" i="2"/>
  <c r="T504" i="2"/>
  <c r="R504" i="2"/>
  <c r="P504" i="2"/>
  <c r="BI499" i="2"/>
  <c r="BH499" i="2"/>
  <c r="BG499" i="2"/>
  <c r="BE499" i="2"/>
  <c r="T499" i="2"/>
  <c r="R499" i="2"/>
  <c r="P499" i="2"/>
  <c r="BI494" i="2"/>
  <c r="BH494" i="2"/>
  <c r="BG494" i="2"/>
  <c r="BE494" i="2"/>
  <c r="T494" i="2"/>
  <c r="R494" i="2"/>
  <c r="P494" i="2"/>
  <c r="BI489" i="2"/>
  <c r="BH489" i="2"/>
  <c r="BG489" i="2"/>
  <c r="BE489" i="2"/>
  <c r="T489" i="2"/>
  <c r="R489" i="2"/>
  <c r="P489" i="2"/>
  <c r="BI483" i="2"/>
  <c r="BH483" i="2"/>
  <c r="BG483" i="2"/>
  <c r="BE483" i="2"/>
  <c r="T483" i="2"/>
  <c r="R483" i="2"/>
  <c r="P483" i="2"/>
  <c r="BI478" i="2"/>
  <c r="BH478" i="2"/>
  <c r="BG478" i="2"/>
  <c r="BE478" i="2"/>
  <c r="T478" i="2"/>
  <c r="R478" i="2"/>
  <c r="P478" i="2"/>
  <c r="BI473" i="2"/>
  <c r="BH473" i="2"/>
  <c r="BG473" i="2"/>
  <c r="BE473" i="2"/>
  <c r="T473" i="2"/>
  <c r="R473" i="2"/>
  <c r="P473" i="2"/>
  <c r="BI468" i="2"/>
  <c r="BH468" i="2"/>
  <c r="BG468" i="2"/>
  <c r="BE468" i="2"/>
  <c r="T468" i="2"/>
  <c r="R468" i="2"/>
  <c r="P468" i="2"/>
  <c r="BI463" i="2"/>
  <c r="BH463" i="2"/>
  <c r="BG463" i="2"/>
  <c r="BE463" i="2"/>
  <c r="T463" i="2"/>
  <c r="R463" i="2"/>
  <c r="P463" i="2"/>
  <c r="BI458" i="2"/>
  <c r="BH458" i="2"/>
  <c r="BG458" i="2"/>
  <c r="BE458" i="2"/>
  <c r="T458" i="2"/>
  <c r="R458" i="2"/>
  <c r="P458" i="2"/>
  <c r="BI453" i="2"/>
  <c r="BH453" i="2"/>
  <c r="BG453" i="2"/>
  <c r="BE453" i="2"/>
  <c r="T453" i="2"/>
  <c r="R453" i="2"/>
  <c r="P453" i="2"/>
  <c r="BI447" i="2"/>
  <c r="BH447" i="2"/>
  <c r="BG447" i="2"/>
  <c r="BE447" i="2"/>
  <c r="T447" i="2"/>
  <c r="R447" i="2"/>
  <c r="P447" i="2"/>
  <c r="BI442" i="2"/>
  <c r="BH442" i="2"/>
  <c r="BG442" i="2"/>
  <c r="BE442" i="2"/>
  <c r="T442" i="2"/>
  <c r="R442" i="2"/>
  <c r="P442" i="2"/>
  <c r="BI437" i="2"/>
  <c r="BH437" i="2"/>
  <c r="BG437" i="2"/>
  <c r="BE437" i="2"/>
  <c r="T437" i="2"/>
  <c r="R437" i="2"/>
  <c r="P437" i="2"/>
  <c r="BI431" i="2"/>
  <c r="BH431" i="2"/>
  <c r="BG431" i="2"/>
  <c r="BE431" i="2"/>
  <c r="T431" i="2"/>
  <c r="R431" i="2"/>
  <c r="P431" i="2"/>
  <c r="BI426" i="2"/>
  <c r="BH426" i="2"/>
  <c r="BG426" i="2"/>
  <c r="BE426" i="2"/>
  <c r="T426" i="2"/>
  <c r="R426" i="2"/>
  <c r="P426" i="2"/>
  <c r="BI421" i="2"/>
  <c r="BH421" i="2"/>
  <c r="BG421" i="2"/>
  <c r="BE421" i="2"/>
  <c r="T421" i="2"/>
  <c r="R421" i="2"/>
  <c r="P421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4" i="2"/>
  <c r="BH404" i="2"/>
  <c r="BG404" i="2"/>
  <c r="BE404" i="2"/>
  <c r="T404" i="2"/>
  <c r="R404" i="2"/>
  <c r="P404" i="2"/>
  <c r="BI399" i="2"/>
  <c r="BH399" i="2"/>
  <c r="BG399" i="2"/>
  <c r="BE399" i="2"/>
  <c r="T399" i="2"/>
  <c r="R399" i="2"/>
  <c r="P399" i="2"/>
  <c r="BI394" i="2"/>
  <c r="BH394" i="2"/>
  <c r="BG394" i="2"/>
  <c r="BE394" i="2"/>
  <c r="T394" i="2"/>
  <c r="R394" i="2"/>
  <c r="P394" i="2"/>
  <c r="BI388" i="2"/>
  <c r="BH388" i="2"/>
  <c r="BG388" i="2"/>
  <c r="BE388" i="2"/>
  <c r="T388" i="2"/>
  <c r="R388" i="2"/>
  <c r="P388" i="2"/>
  <c r="BI383" i="2"/>
  <c r="BH383" i="2"/>
  <c r="BG383" i="2"/>
  <c r="BE383" i="2"/>
  <c r="T383" i="2"/>
  <c r="T382" i="2" s="1"/>
  <c r="R383" i="2"/>
  <c r="R382" i="2" s="1"/>
  <c r="P383" i="2"/>
  <c r="P382" i="2" s="1"/>
  <c r="BI377" i="2"/>
  <c r="BH377" i="2"/>
  <c r="BG377" i="2"/>
  <c r="BE377" i="2"/>
  <c r="T377" i="2"/>
  <c r="R377" i="2"/>
  <c r="P377" i="2"/>
  <c r="BI372" i="2"/>
  <c r="BH372" i="2"/>
  <c r="BG372" i="2"/>
  <c r="BE372" i="2"/>
  <c r="T372" i="2"/>
  <c r="R372" i="2"/>
  <c r="P372" i="2"/>
  <c r="BI367" i="2"/>
  <c r="BH367" i="2"/>
  <c r="BG367" i="2"/>
  <c r="BE367" i="2"/>
  <c r="T367" i="2"/>
  <c r="R367" i="2"/>
  <c r="P367" i="2"/>
  <c r="BI362" i="2"/>
  <c r="BH362" i="2"/>
  <c r="BG362" i="2"/>
  <c r="BE362" i="2"/>
  <c r="T362" i="2"/>
  <c r="R362" i="2"/>
  <c r="P362" i="2"/>
  <c r="BI357" i="2"/>
  <c r="BH357" i="2"/>
  <c r="BG357" i="2"/>
  <c r="BE357" i="2"/>
  <c r="T357" i="2"/>
  <c r="R357" i="2"/>
  <c r="P357" i="2"/>
  <c r="BI352" i="2"/>
  <c r="BH352" i="2"/>
  <c r="BG352" i="2"/>
  <c r="BE352" i="2"/>
  <c r="T352" i="2"/>
  <c r="R352" i="2"/>
  <c r="P352" i="2"/>
  <c r="BI347" i="2"/>
  <c r="BH347" i="2"/>
  <c r="BG347" i="2"/>
  <c r="BE347" i="2"/>
  <c r="T347" i="2"/>
  <c r="R347" i="2"/>
  <c r="P347" i="2"/>
  <c r="BI342" i="2"/>
  <c r="BH342" i="2"/>
  <c r="BG342" i="2"/>
  <c r="BE342" i="2"/>
  <c r="T342" i="2"/>
  <c r="R342" i="2"/>
  <c r="P342" i="2"/>
  <c r="BI336" i="2"/>
  <c r="BH336" i="2"/>
  <c r="BG336" i="2"/>
  <c r="BE336" i="2"/>
  <c r="T336" i="2"/>
  <c r="R336" i="2"/>
  <c r="P336" i="2"/>
  <c r="BI331" i="2"/>
  <c r="BH331" i="2"/>
  <c r="BG331" i="2"/>
  <c r="BE331" i="2"/>
  <c r="T331" i="2"/>
  <c r="R331" i="2"/>
  <c r="P331" i="2"/>
  <c r="BI326" i="2"/>
  <c r="BH326" i="2"/>
  <c r="BG326" i="2"/>
  <c r="BE326" i="2"/>
  <c r="T326" i="2"/>
  <c r="R326" i="2"/>
  <c r="P326" i="2"/>
  <c r="BI321" i="2"/>
  <c r="BH321" i="2"/>
  <c r="BG321" i="2"/>
  <c r="BE321" i="2"/>
  <c r="T321" i="2"/>
  <c r="R321" i="2"/>
  <c r="P321" i="2"/>
  <c r="BI316" i="2"/>
  <c r="BH316" i="2"/>
  <c r="BG316" i="2"/>
  <c r="BE316" i="2"/>
  <c r="T316" i="2"/>
  <c r="R316" i="2"/>
  <c r="P316" i="2"/>
  <c r="BI309" i="2"/>
  <c r="BH309" i="2"/>
  <c r="BG309" i="2"/>
  <c r="BE309" i="2"/>
  <c r="T309" i="2"/>
  <c r="R309" i="2"/>
  <c r="P309" i="2"/>
  <c r="BI304" i="2"/>
  <c r="BH304" i="2"/>
  <c r="BG304" i="2"/>
  <c r="BE304" i="2"/>
  <c r="T304" i="2"/>
  <c r="R304" i="2"/>
  <c r="P304" i="2"/>
  <c r="BI299" i="2"/>
  <c r="BH299" i="2"/>
  <c r="BG299" i="2"/>
  <c r="BE299" i="2"/>
  <c r="T299" i="2"/>
  <c r="R299" i="2"/>
  <c r="P299" i="2"/>
  <c r="BI294" i="2"/>
  <c r="BH294" i="2"/>
  <c r="BG294" i="2"/>
  <c r="BE294" i="2"/>
  <c r="T294" i="2"/>
  <c r="R294" i="2"/>
  <c r="P294" i="2"/>
  <c r="BI288" i="2"/>
  <c r="BH288" i="2"/>
  <c r="BG288" i="2"/>
  <c r="BE288" i="2"/>
  <c r="T288" i="2"/>
  <c r="R288" i="2"/>
  <c r="P288" i="2"/>
  <c r="BI283" i="2"/>
  <c r="BH283" i="2"/>
  <c r="BG283" i="2"/>
  <c r="BE283" i="2"/>
  <c r="T283" i="2"/>
  <c r="R283" i="2"/>
  <c r="P283" i="2"/>
  <c r="BI278" i="2"/>
  <c r="BH278" i="2"/>
  <c r="BG278" i="2"/>
  <c r="BE278" i="2"/>
  <c r="T278" i="2"/>
  <c r="R278" i="2"/>
  <c r="P278" i="2"/>
  <c r="BI272" i="2"/>
  <c r="BH272" i="2"/>
  <c r="BG272" i="2"/>
  <c r="BE272" i="2"/>
  <c r="T272" i="2"/>
  <c r="R272" i="2"/>
  <c r="P272" i="2"/>
  <c r="BI267" i="2"/>
  <c r="BH267" i="2"/>
  <c r="BG267" i="2"/>
  <c r="BE267" i="2"/>
  <c r="T267" i="2"/>
  <c r="R267" i="2"/>
  <c r="P267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2" i="2"/>
  <c r="BH242" i="2"/>
  <c r="BG242" i="2"/>
  <c r="BE242" i="2"/>
  <c r="T242" i="2"/>
  <c r="R242" i="2"/>
  <c r="P242" i="2"/>
  <c r="BI237" i="2"/>
  <c r="BH237" i="2"/>
  <c r="BG237" i="2"/>
  <c r="BE237" i="2"/>
  <c r="T237" i="2"/>
  <c r="R237" i="2"/>
  <c r="P237" i="2"/>
  <c r="BI231" i="2"/>
  <c r="BH231" i="2"/>
  <c r="BG231" i="2"/>
  <c r="BE231" i="2"/>
  <c r="T231" i="2"/>
  <c r="R231" i="2"/>
  <c r="P231" i="2"/>
  <c r="BI226" i="2"/>
  <c r="BH226" i="2"/>
  <c r="BG226" i="2"/>
  <c r="BE226" i="2"/>
  <c r="T226" i="2"/>
  <c r="R226" i="2"/>
  <c r="P226" i="2"/>
  <c r="BI221" i="2"/>
  <c r="BH221" i="2"/>
  <c r="BG221" i="2"/>
  <c r="BE221" i="2"/>
  <c r="T221" i="2"/>
  <c r="R221" i="2"/>
  <c r="P221" i="2"/>
  <c r="BI216" i="2"/>
  <c r="BH216" i="2"/>
  <c r="BG216" i="2"/>
  <c r="BE216" i="2"/>
  <c r="T216" i="2"/>
  <c r="R216" i="2"/>
  <c r="P216" i="2"/>
  <c r="BI211" i="2"/>
  <c r="BH211" i="2"/>
  <c r="BG211" i="2"/>
  <c r="BE211" i="2"/>
  <c r="T211" i="2"/>
  <c r="R211" i="2"/>
  <c r="P211" i="2"/>
  <c r="BI206" i="2"/>
  <c r="BH206" i="2"/>
  <c r="BG206" i="2"/>
  <c r="BE206" i="2"/>
  <c r="T206" i="2"/>
  <c r="R206" i="2"/>
  <c r="P206" i="2"/>
  <c r="BI201" i="2"/>
  <c r="BH201" i="2"/>
  <c r="BG201" i="2"/>
  <c r="BE201" i="2"/>
  <c r="T201" i="2"/>
  <c r="R201" i="2"/>
  <c r="P201" i="2"/>
  <c r="BI195" i="2"/>
  <c r="BH195" i="2"/>
  <c r="BG195" i="2"/>
  <c r="BE195" i="2"/>
  <c r="T195" i="2"/>
  <c r="R195" i="2"/>
  <c r="P195" i="2"/>
  <c r="BI190" i="2"/>
  <c r="BH190" i="2"/>
  <c r="BG190" i="2"/>
  <c r="BE190" i="2"/>
  <c r="T190" i="2"/>
  <c r="R190" i="2"/>
  <c r="P190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69" i="2"/>
  <c r="BH169" i="2"/>
  <c r="BG169" i="2"/>
  <c r="BE169" i="2"/>
  <c r="T169" i="2"/>
  <c r="R169" i="2"/>
  <c r="P169" i="2"/>
  <c r="BI164" i="2"/>
  <c r="BH164" i="2"/>
  <c r="BG164" i="2"/>
  <c r="BE164" i="2"/>
  <c r="T164" i="2"/>
  <c r="R164" i="2"/>
  <c r="P164" i="2"/>
  <c r="J158" i="2"/>
  <c r="J157" i="2"/>
  <c r="F157" i="2"/>
  <c r="F155" i="2"/>
  <c r="E153" i="2"/>
  <c r="J92" i="2"/>
  <c r="J91" i="2"/>
  <c r="F91" i="2"/>
  <c r="F89" i="2"/>
  <c r="E87" i="2"/>
  <c r="J18" i="2"/>
  <c r="F158" i="2"/>
  <c r="J17" i="2"/>
  <c r="J12" i="2"/>
  <c r="J155" i="2" s="1"/>
  <c r="E7" i="2"/>
  <c r="E151" i="2" s="1"/>
  <c r="L90" i="1"/>
  <c r="AM90" i="1"/>
  <c r="AM89" i="1"/>
  <c r="L89" i="1"/>
  <c r="AM87" i="1"/>
  <c r="L87" i="1"/>
  <c r="L85" i="1"/>
  <c r="L84" i="1"/>
  <c r="J911" i="2"/>
  <c r="J898" i="2"/>
  <c r="J891" i="2"/>
  <c r="J858" i="2"/>
  <c r="BK833" i="2"/>
  <c r="J761" i="2"/>
  <c r="J732" i="2"/>
  <c r="J656" i="2"/>
  <c r="BK605" i="2"/>
  <c r="J574" i="2"/>
  <c r="J526" i="2"/>
  <c r="J431" i="2"/>
  <c r="J399" i="2"/>
  <c r="J342" i="2"/>
  <c r="J272" i="2"/>
  <c r="J900" i="2"/>
  <c r="J896" i="2"/>
  <c r="BK889" i="2"/>
  <c r="J878" i="2"/>
  <c r="BK853" i="2"/>
  <c r="J833" i="2"/>
  <c r="BK678" i="2"/>
  <c r="BK606" i="2"/>
  <c r="BK583" i="2"/>
  <c r="J483" i="2"/>
  <c r="J447" i="2"/>
  <c r="BK404" i="2"/>
  <c r="BK357" i="2"/>
  <c r="BK299" i="2"/>
  <c r="J242" i="2"/>
  <c r="J190" i="2"/>
  <c r="BK854" i="2"/>
  <c r="J830" i="2"/>
  <c r="BK800" i="2"/>
  <c r="J728" i="2"/>
  <c r="J723" i="2"/>
  <c r="J653" i="2"/>
  <c r="BK612" i="2"/>
  <c r="J595" i="2"/>
  <c r="J489" i="2"/>
  <c r="BK458" i="2"/>
  <c r="BK388" i="2"/>
  <c r="J299" i="2"/>
  <c r="J262" i="2"/>
  <c r="BK211" i="2"/>
  <c r="J860" i="2"/>
  <c r="BK779" i="2"/>
  <c r="J719" i="2"/>
  <c r="J684" i="2"/>
  <c r="J588" i="2"/>
  <c r="J511" i="2"/>
  <c r="J388" i="2"/>
  <c r="J309" i="2"/>
  <c r="J237" i="2"/>
  <c r="BK190" i="2"/>
  <c r="BK861" i="2"/>
  <c r="J813" i="2"/>
  <c r="J741" i="2"/>
  <c r="BK722" i="2"/>
  <c r="J665" i="2"/>
  <c r="BK611" i="2"/>
  <c r="BK574" i="2"/>
  <c r="J521" i="2"/>
  <c r="BK453" i="2"/>
  <c r="J179" i="2"/>
  <c r="J901" i="2"/>
  <c r="J894" i="2"/>
  <c r="BK888" i="2"/>
  <c r="J866" i="2"/>
  <c r="BK822" i="2"/>
  <c r="J803" i="2"/>
  <c r="J776" i="2"/>
  <c r="J678" i="2"/>
  <c r="J607" i="2"/>
  <c r="BK570" i="2"/>
  <c r="BK516" i="2"/>
  <c r="BK399" i="2"/>
  <c r="BK342" i="2"/>
  <c r="J304" i="2"/>
  <c r="J252" i="2"/>
  <c r="BK907" i="2"/>
  <c r="BK832" i="2"/>
  <c r="J644" i="2"/>
  <c r="J458" i="2"/>
  <c r="BK347" i="2"/>
  <c r="J903" i="2"/>
  <c r="BK894" i="2"/>
  <c r="J861" i="2"/>
  <c r="BK769" i="2"/>
  <c r="J611" i="2"/>
  <c r="J473" i="2"/>
  <c r="BK331" i="2"/>
  <c r="J211" i="2"/>
  <c r="J790" i="2"/>
  <c r="BK656" i="2"/>
  <c r="J603" i="2"/>
  <c r="BK421" i="2"/>
  <c r="J267" i="2"/>
  <c r="BK169" i="2"/>
  <c r="BK734" i="2"/>
  <c r="BK626" i="2"/>
  <c r="BK377" i="2"/>
  <c r="J201" i="2"/>
  <c r="BK817" i="2"/>
  <c r="BK714" i="2"/>
  <c r="J635" i="2"/>
  <c r="J558" i="2"/>
  <c r="J195" i="2"/>
  <c r="J905" i="2"/>
  <c r="BK852" i="2"/>
  <c r="J795" i="2"/>
  <c r="BK715" i="2"/>
  <c r="J612" i="2"/>
  <c r="J468" i="2"/>
  <c r="J321" i="2"/>
  <c r="J910" i="2"/>
  <c r="BK904" i="2"/>
  <c r="J895" i="2"/>
  <c r="BK866" i="2"/>
  <c r="J853" i="2"/>
  <c r="BK776" i="2"/>
  <c r="J696" i="2"/>
  <c r="BK641" i="2"/>
  <c r="J578" i="2"/>
  <c r="BK553" i="2"/>
  <c r="BK483" i="2"/>
  <c r="BK442" i="2"/>
  <c r="J404" i="2"/>
  <c r="J331" i="2"/>
  <c r="BK257" i="2"/>
  <c r="J904" i="2"/>
  <c r="J899" i="2"/>
  <c r="BK893" i="2"/>
  <c r="BK886" i="2"/>
  <c r="J872" i="2"/>
  <c r="J835" i="2"/>
  <c r="J787" i="2"/>
  <c r="J734" i="2"/>
  <c r="BK618" i="2"/>
  <c r="BK601" i="2"/>
  <c r="J499" i="2"/>
  <c r="J463" i="2"/>
  <c r="BK416" i="2"/>
  <c r="BK336" i="2"/>
  <c r="BK309" i="2"/>
  <c r="BK267" i="2"/>
  <c r="J221" i="2"/>
  <c r="BK865" i="2"/>
  <c r="J837" i="2"/>
  <c r="J819" i="2"/>
  <c r="BK787" i="2"/>
  <c r="BK726" i="2"/>
  <c r="J718" i="2"/>
  <c r="BK647" i="2"/>
  <c r="BK609" i="2"/>
  <c r="BK537" i="2"/>
  <c r="BK478" i="2"/>
  <c r="BK447" i="2"/>
  <c r="BK316" i="2"/>
  <c r="BK272" i="2"/>
  <c r="BK226" i="2"/>
  <c r="BK179" i="2"/>
  <c r="BK858" i="2"/>
  <c r="J754" i="2"/>
  <c r="BK732" i="2"/>
  <c r="J714" i="2"/>
  <c r="J672" i="2"/>
  <c r="BK542" i="2"/>
  <c r="J442" i="2"/>
  <c r="J362" i="2"/>
  <c r="BK242" i="2"/>
  <c r="J864" i="2"/>
  <c r="BK803" i="2"/>
  <c r="BK728" i="2"/>
  <c r="J711" i="2"/>
  <c r="J641" i="2"/>
  <c r="J609" i="2"/>
  <c r="J563" i="2"/>
  <c r="BK473" i="2"/>
  <c r="BK892" i="2"/>
  <c r="BK884" i="2"/>
  <c r="BK819" i="2"/>
  <c r="J800" i="2"/>
  <c r="J738" i="2"/>
  <c r="J660" i="2"/>
  <c r="BK644" i="2"/>
  <c r="J599" i="2"/>
  <c r="J553" i="2"/>
  <c r="BK431" i="2"/>
  <c r="BK372" i="2"/>
  <c r="BK326" i="2"/>
  <c r="BK909" i="2"/>
  <c r="J897" i="2"/>
  <c r="BK887" i="2"/>
  <c r="J865" i="2"/>
  <c r="J834" i="2"/>
  <c r="J782" i="2"/>
  <c r="BK733" i="2"/>
  <c r="J618" i="2"/>
  <c r="BK558" i="2"/>
  <c r="BK511" i="2"/>
  <c r="BK409" i="2"/>
  <c r="BK383" i="2"/>
  <c r="J288" i="2"/>
  <c r="J247" i="2"/>
  <c r="BK185" i="2"/>
  <c r="BK897" i="2"/>
  <c r="BK891" i="2"/>
  <c r="BK885" i="2"/>
  <c r="BK860" i="2"/>
  <c r="J807" i="2"/>
  <c r="BK754" i="2"/>
  <c r="BK607" i="2"/>
  <c r="J516" i="2"/>
  <c r="J426" i="2"/>
  <c r="J326" i="2"/>
  <c r="BK283" i="2"/>
  <c r="BK231" i="2"/>
  <c r="AS94" i="1"/>
  <c r="BK859" i="2"/>
  <c r="BK831" i="2"/>
  <c r="BK743" i="2"/>
  <c r="BK660" i="2"/>
  <c r="BK638" i="2"/>
  <c r="J605" i="2"/>
  <c r="BK494" i="2"/>
  <c r="J437" i="2"/>
  <c r="BK362" i="2"/>
  <c r="J278" i="2"/>
  <c r="BK216" i="2"/>
  <c r="BK810" i="2"/>
  <c r="BK761" i="2"/>
  <c r="BK731" i="2"/>
  <c r="J702" i="2"/>
  <c r="BK622" i="2"/>
  <c r="J537" i="2"/>
  <c r="J336" i="2"/>
  <c r="BK278" i="2"/>
  <c r="J226" i="2"/>
  <c r="J886" i="2"/>
  <c r="J822" i="2"/>
  <c r="BK738" i="2"/>
  <c r="BK718" i="2"/>
  <c r="BK696" i="2"/>
  <c r="J638" i="2"/>
  <c r="J601" i="2"/>
  <c r="J532" i="2"/>
  <c r="BK206" i="2"/>
  <c r="J169" i="2"/>
  <c r="J909" i="2"/>
  <c r="BK903" i="2"/>
  <c r="BK895" i="2"/>
  <c r="J889" i="2"/>
  <c r="BK835" i="2"/>
  <c r="BK782" i="2"/>
  <c r="J690" i="2"/>
  <c r="J647" i="2"/>
  <c r="BK595" i="2"/>
  <c r="BK521" i="2"/>
  <c r="J409" i="2"/>
  <c r="J357" i="2"/>
  <c r="BK262" i="2"/>
  <c r="BK221" i="2"/>
  <c r="BK908" i="2"/>
  <c r="BK896" i="2"/>
  <c r="BK872" i="2"/>
  <c r="J854" i="2"/>
  <c r="BK830" i="2"/>
  <c r="J749" i="2"/>
  <c r="BK650" i="2"/>
  <c r="J583" i="2"/>
  <c r="J832" i="2"/>
  <c r="BK759" i="2"/>
  <c r="J662" i="2"/>
  <c r="BK489" i="2"/>
  <c r="J453" i="2"/>
  <c r="J394" i="2"/>
  <c r="BK367" i="2"/>
  <c r="BK321" i="2"/>
  <c r="BK247" i="2"/>
  <c r="J884" i="2"/>
  <c r="J857" i="2"/>
  <c r="J817" i="2"/>
  <c r="J731" i="2"/>
  <c r="J715" i="2"/>
  <c r="BK630" i="2"/>
  <c r="J606" i="2"/>
  <c r="J548" i="2"/>
  <c r="BK468" i="2"/>
  <c r="J367" i="2"/>
  <c r="J283" i="2"/>
  <c r="J231" i="2"/>
  <c r="J185" i="2"/>
  <c r="BK164" i="2"/>
  <c r="BK795" i="2"/>
  <c r="BK737" i="2"/>
  <c r="J722" i="2"/>
  <c r="BK662" i="2"/>
  <c r="BK532" i="2"/>
  <c r="BK426" i="2"/>
  <c r="BK304" i="2"/>
  <c r="J216" i="2"/>
  <c r="J174" i="2"/>
  <c r="J825" i="2"/>
  <c r="J743" i="2"/>
  <c r="BK723" i="2"/>
  <c r="BK702" i="2"/>
  <c r="J630" i="2"/>
  <c r="BK588" i="2"/>
  <c r="J542" i="2"/>
  <c r="BK504" i="2"/>
  <c r="BK201" i="2"/>
  <c r="J164" i="2"/>
  <c r="J908" i="2"/>
  <c r="BK900" i="2"/>
  <c r="J893" i="2"/>
  <c r="J887" i="2"/>
  <c r="J859" i="2"/>
  <c r="J810" i="2"/>
  <c r="BK790" i="2"/>
  <c r="J733" i="2"/>
  <c r="BK684" i="2"/>
  <c r="J650" i="2"/>
  <c r="J504" i="2"/>
  <c r="J421" i="2"/>
  <c r="J347" i="2"/>
  <c r="BK288" i="2"/>
  <c r="BK911" i="2"/>
  <c r="BK905" i="2"/>
  <c r="BK878" i="2"/>
  <c r="BK857" i="2"/>
  <c r="BK837" i="2"/>
  <c r="J831" i="2"/>
  <c r="J759" i="2"/>
  <c r="BK719" i="2"/>
  <c r="J626" i="2"/>
  <c r="BK563" i="2"/>
  <c r="BK548" i="2"/>
  <c r="BK463" i="2"/>
  <c r="J416" i="2"/>
  <c r="BK394" i="2"/>
  <c r="BK252" i="2"/>
  <c r="BK237" i="2"/>
  <c r="BK901" i="2"/>
  <c r="BK898" i="2"/>
  <c r="J892" i="2"/>
  <c r="J888" i="2"/>
  <c r="BK864" i="2"/>
  <c r="BK834" i="2"/>
  <c r="J779" i="2"/>
  <c r="BK690" i="2"/>
  <c r="BK635" i="2"/>
  <c r="BK599" i="2"/>
  <c r="J478" i="2"/>
  <c r="J377" i="2"/>
  <c r="J352" i="2"/>
  <c r="BK294" i="2"/>
  <c r="J206" i="2"/>
  <c r="J863" i="2"/>
  <c r="J852" i="2"/>
  <c r="BK807" i="2"/>
  <c r="BK741" i="2"/>
  <c r="J726" i="2"/>
  <c r="BK665" i="2"/>
  <c r="BK578" i="2"/>
  <c r="J494" i="2"/>
  <c r="J372" i="2"/>
  <c r="J294" i="2"/>
  <c r="BK195" i="2"/>
  <c r="BK863" i="2"/>
  <c r="BK749" i="2"/>
  <c r="J737" i="2"/>
  <c r="BK672" i="2"/>
  <c r="J622" i="2"/>
  <c r="J570" i="2"/>
  <c r="BK499" i="2"/>
  <c r="BK174" i="2"/>
  <c r="BK910" i="2"/>
  <c r="J907" i="2"/>
  <c r="BK899" i="2"/>
  <c r="J885" i="2"/>
  <c r="BK825" i="2"/>
  <c r="BK813" i="2"/>
  <c r="J769" i="2"/>
  <c r="BK711" i="2"/>
  <c r="BK653" i="2"/>
  <c r="BK603" i="2"/>
  <c r="BK526" i="2"/>
  <c r="BK437" i="2"/>
  <c r="J383" i="2"/>
  <c r="BK352" i="2"/>
  <c r="J316" i="2"/>
  <c r="J257" i="2"/>
  <c r="P184" i="2" l="1"/>
  <c r="P236" i="2"/>
  <c r="R277" i="2"/>
  <c r="T315" i="2"/>
  <c r="T415" i="2"/>
  <c r="T488" i="2"/>
  <c r="P587" i="2"/>
  <c r="R163" i="2"/>
  <c r="R200" i="2"/>
  <c r="R293" i="2"/>
  <c r="T341" i="2"/>
  <c r="R393" i="2"/>
  <c r="R436" i="2"/>
  <c r="P488" i="2"/>
  <c r="T531" i="2"/>
  <c r="BK569" i="2"/>
  <c r="BK617" i="2"/>
  <c r="J617" i="2"/>
  <c r="J121" i="2" s="1"/>
  <c r="T617" i="2"/>
  <c r="P671" i="2"/>
  <c r="T727" i="2"/>
  <c r="T806" i="2"/>
  <c r="T163" i="2"/>
  <c r="T200" i="2"/>
  <c r="T277" i="2"/>
  <c r="BK902" i="2"/>
  <c r="J902" i="2" s="1"/>
  <c r="J140" i="2" s="1"/>
  <c r="BK163" i="2"/>
  <c r="J163" i="2" s="1"/>
  <c r="J98" i="2" s="1"/>
  <c r="BK184" i="2"/>
  <c r="J184" i="2" s="1"/>
  <c r="J99" i="2" s="1"/>
  <c r="R184" i="2"/>
  <c r="T184" i="2"/>
  <c r="BK236" i="2"/>
  <c r="J236" i="2" s="1"/>
  <c r="J101" i="2" s="1"/>
  <c r="BK277" i="2"/>
  <c r="J277" i="2" s="1"/>
  <c r="J102" i="2" s="1"/>
  <c r="P277" i="2"/>
  <c r="T293" i="2"/>
  <c r="BK315" i="2"/>
  <c r="J315" i="2" s="1"/>
  <c r="J105" i="2" s="1"/>
  <c r="R315" i="2"/>
  <c r="P341" i="2"/>
  <c r="T393" i="2"/>
  <c r="R415" i="2"/>
  <c r="BK436" i="2"/>
  <c r="J436" i="2"/>
  <c r="J111" i="2" s="1"/>
  <c r="T436" i="2"/>
  <c r="P452" i="2"/>
  <c r="R452" i="2"/>
  <c r="R488" i="2"/>
  <c r="R531" i="2"/>
  <c r="BK547" i="2"/>
  <c r="J547" i="2" s="1"/>
  <c r="J115" i="2" s="1"/>
  <c r="T547" i="2"/>
  <c r="P569" i="2"/>
  <c r="P568" i="2"/>
  <c r="BK587" i="2"/>
  <c r="J587" i="2" s="1"/>
  <c r="J119" i="2" s="1"/>
  <c r="R587" i="2"/>
  <c r="P617" i="2"/>
  <c r="BK634" i="2"/>
  <c r="J634" i="2" s="1"/>
  <c r="J122" i="2" s="1"/>
  <c r="R634" i="2"/>
  <c r="BK659" i="2"/>
  <c r="J659" i="2" s="1"/>
  <c r="J123" i="2" s="1"/>
  <c r="P659" i="2"/>
  <c r="R659" i="2"/>
  <c r="T659" i="2"/>
  <c r="R671" i="2"/>
  <c r="P710" i="2"/>
  <c r="T710" i="2"/>
  <c r="P727" i="2"/>
  <c r="BK742" i="2"/>
  <c r="J742" i="2" s="1"/>
  <c r="J128" i="2" s="1"/>
  <c r="R742" i="2"/>
  <c r="P768" i="2"/>
  <c r="T768" i="2"/>
  <c r="P906" i="2"/>
  <c r="P163" i="2"/>
  <c r="P200" i="2"/>
  <c r="T236" i="2"/>
  <c r="P293" i="2"/>
  <c r="P315" i="2"/>
  <c r="R341" i="2"/>
  <c r="BK393" i="2"/>
  <c r="J393" i="2" s="1"/>
  <c r="J108" i="2" s="1"/>
  <c r="BK415" i="2"/>
  <c r="J415" i="2" s="1"/>
  <c r="J110" i="2" s="1"/>
  <c r="P436" i="2"/>
  <c r="BK488" i="2"/>
  <c r="J488" i="2" s="1"/>
  <c r="J113" i="2" s="1"/>
  <c r="P531" i="2"/>
  <c r="R547" i="2"/>
  <c r="T569" i="2"/>
  <c r="T568" i="2"/>
  <c r="T587" i="2"/>
  <c r="R617" i="2"/>
  <c r="P634" i="2"/>
  <c r="T634" i="2"/>
  <c r="BK671" i="2"/>
  <c r="J671" i="2" s="1"/>
  <c r="J124" i="2" s="1"/>
  <c r="T671" i="2"/>
  <c r="BK710" i="2"/>
  <c r="J710" i="2" s="1"/>
  <c r="J126" i="2" s="1"/>
  <c r="R710" i="2"/>
  <c r="BK727" i="2"/>
  <c r="J727" i="2" s="1"/>
  <c r="J127" i="2" s="1"/>
  <c r="R727" i="2"/>
  <c r="P742" i="2"/>
  <c r="T742" i="2"/>
  <c r="BK768" i="2"/>
  <c r="J768" i="2"/>
  <c r="J130" i="2" s="1"/>
  <c r="R768" i="2"/>
  <c r="BK806" i="2"/>
  <c r="J806" i="2" s="1"/>
  <c r="J131" i="2" s="1"/>
  <c r="P806" i="2"/>
  <c r="R806" i="2"/>
  <c r="BK818" i="2"/>
  <c r="J818" i="2" s="1"/>
  <c r="J132" i="2" s="1"/>
  <c r="P818" i="2"/>
  <c r="R818" i="2"/>
  <c r="T818" i="2"/>
  <c r="BK829" i="2"/>
  <c r="J829" i="2" s="1"/>
  <c r="J134" i="2" s="1"/>
  <c r="P829" i="2"/>
  <c r="R829" i="2"/>
  <c r="T829" i="2"/>
  <c r="BK836" i="2"/>
  <c r="J836" i="2" s="1"/>
  <c r="J135" i="2" s="1"/>
  <c r="P836" i="2"/>
  <c r="R836" i="2"/>
  <c r="T836" i="2"/>
  <c r="BK856" i="2"/>
  <c r="J856" i="2" s="1"/>
  <c r="J137" i="2" s="1"/>
  <c r="P856" i="2"/>
  <c r="R856" i="2"/>
  <c r="T856" i="2"/>
  <c r="BK862" i="2"/>
  <c r="J862" i="2"/>
  <c r="J138" i="2" s="1"/>
  <c r="P862" i="2"/>
  <c r="R862" i="2"/>
  <c r="T862" i="2"/>
  <c r="BK890" i="2"/>
  <c r="J890" i="2" s="1"/>
  <c r="J139" i="2" s="1"/>
  <c r="P890" i="2"/>
  <c r="R890" i="2"/>
  <c r="T890" i="2"/>
  <c r="P902" i="2"/>
  <c r="R902" i="2"/>
  <c r="T902" i="2"/>
  <c r="BK906" i="2"/>
  <c r="J906" i="2" s="1"/>
  <c r="J141" i="2" s="1"/>
  <c r="T906" i="2"/>
  <c r="BK200" i="2"/>
  <c r="J200" i="2" s="1"/>
  <c r="J100" i="2" s="1"/>
  <c r="R236" i="2"/>
  <c r="BK293" i="2"/>
  <c r="J293" i="2" s="1"/>
  <c r="J103" i="2" s="1"/>
  <c r="BK341" i="2"/>
  <c r="J341" i="2" s="1"/>
  <c r="J106" i="2" s="1"/>
  <c r="P393" i="2"/>
  <c r="P415" i="2"/>
  <c r="BK452" i="2"/>
  <c r="J452" i="2" s="1"/>
  <c r="J112" i="2" s="1"/>
  <c r="T452" i="2"/>
  <c r="BK531" i="2"/>
  <c r="J531" i="2" s="1"/>
  <c r="J114" i="2" s="1"/>
  <c r="P547" i="2"/>
  <c r="R569" i="2"/>
  <c r="R568" i="2" s="1"/>
  <c r="R906" i="2"/>
  <c r="BK382" i="2"/>
  <c r="J382" i="2" s="1"/>
  <c r="J107" i="2" s="1"/>
  <c r="BK582" i="2"/>
  <c r="J582" i="2"/>
  <c r="J118" i="2"/>
  <c r="BF231" i="2"/>
  <c r="BF252" i="2"/>
  <c r="BF257" i="2"/>
  <c r="BF283" i="2"/>
  <c r="BF288" i="2"/>
  <c r="BF316" i="2"/>
  <c r="BF352" i="2"/>
  <c r="BF357" i="2"/>
  <c r="BF367" i="2"/>
  <c r="BF377" i="2"/>
  <c r="BF404" i="2"/>
  <c r="BF426" i="2"/>
  <c r="BF431" i="2"/>
  <c r="BF516" i="2"/>
  <c r="BF526" i="2"/>
  <c r="BF537" i="2"/>
  <c r="BF558" i="2"/>
  <c r="BF570" i="2"/>
  <c r="BF578" i="2"/>
  <c r="BF595" i="2"/>
  <c r="BF601" i="2"/>
  <c r="BF605" i="2"/>
  <c r="BF611" i="2"/>
  <c r="BF626" i="2"/>
  <c r="BF630" i="2"/>
  <c r="BF665" i="2"/>
  <c r="BF711" i="2"/>
  <c r="BF714" i="2"/>
  <c r="BF759" i="2"/>
  <c r="BF761" i="2"/>
  <c r="BF807" i="2"/>
  <c r="BF822" i="2"/>
  <c r="BF825" i="2"/>
  <c r="BF854" i="2"/>
  <c r="BF860" i="2"/>
  <c r="BF865" i="2"/>
  <c r="BF872" i="2"/>
  <c r="BF895" i="2"/>
  <c r="BF896" i="2"/>
  <c r="BF899" i="2"/>
  <c r="BF901" i="2"/>
  <c r="BF903" i="2"/>
  <c r="BF905" i="2"/>
  <c r="BF909" i="2"/>
  <c r="J89" i="2"/>
  <c r="BF211" i="2"/>
  <c r="BF489" i="2"/>
  <c r="BF511" i="2"/>
  <c r="BF532" i="2"/>
  <c r="BF606" i="2"/>
  <c r="BF609" i="2"/>
  <c r="BF647" i="2"/>
  <c r="BF650" i="2"/>
  <c r="BF660" i="2"/>
  <c r="BF696" i="2"/>
  <c r="BF715" i="2"/>
  <c r="BF749" i="2"/>
  <c r="BF754" i="2"/>
  <c r="BF810" i="2"/>
  <c r="BF817" i="2"/>
  <c r="BF819" i="2"/>
  <c r="BF888" i="2"/>
  <c r="BF169" i="2"/>
  <c r="BF185" i="2"/>
  <c r="BF190" i="2"/>
  <c r="BF216" i="2"/>
  <c r="BF226" i="2"/>
  <c r="BF237" i="2"/>
  <c r="BF242" i="2"/>
  <c r="BF247" i="2"/>
  <c r="BF262" i="2"/>
  <c r="BF299" i="2"/>
  <c r="BF388" i="2"/>
  <c r="BF394" i="2"/>
  <c r="BF447" i="2"/>
  <c r="BF458" i="2"/>
  <c r="BF463" i="2"/>
  <c r="BF483" i="2"/>
  <c r="BF583" i="2"/>
  <c r="BF599" i="2"/>
  <c r="BF612" i="2"/>
  <c r="BF644" i="2"/>
  <c r="BF678" i="2"/>
  <c r="BF702" i="2"/>
  <c r="BF718" i="2"/>
  <c r="BF728" i="2"/>
  <c r="BF731" i="2"/>
  <c r="BF733" i="2"/>
  <c r="BF743" i="2"/>
  <c r="BF787" i="2"/>
  <c r="BF790" i="2"/>
  <c r="BF863" i="2"/>
  <c r="BF884" i="2"/>
  <c r="F92" i="2"/>
  <c r="BF164" i="2"/>
  <c r="BF174" i="2"/>
  <c r="BF195" i="2"/>
  <c r="BF221" i="2"/>
  <c r="BF267" i="2"/>
  <c r="BF372" i="2"/>
  <c r="BF383" i="2"/>
  <c r="BF437" i="2"/>
  <c r="BF442" i="2"/>
  <c r="BF494" i="2"/>
  <c r="BF542" i="2"/>
  <c r="BF553" i="2"/>
  <c r="BF588" i="2"/>
  <c r="BF622" i="2"/>
  <c r="BF635" i="2"/>
  <c r="BF641" i="2"/>
  <c r="BF662" i="2"/>
  <c r="BF672" i="2"/>
  <c r="BF684" i="2"/>
  <c r="BF690" i="2"/>
  <c r="BF719" i="2"/>
  <c r="BF722" i="2"/>
  <c r="BF723" i="2"/>
  <c r="BF726" i="2"/>
  <c r="BF734" i="2"/>
  <c r="BF738" i="2"/>
  <c r="BF741" i="2"/>
  <c r="BF769" i="2"/>
  <c r="BF795" i="2"/>
  <c r="BF813" i="2"/>
  <c r="BF830" i="2"/>
  <c r="BF857" i="2"/>
  <c r="BF861" i="2"/>
  <c r="E85" i="2"/>
  <c r="BF201" i="2"/>
  <c r="BF206" i="2"/>
  <c r="BF294" i="2"/>
  <c r="BF304" i="2"/>
  <c r="BF326" i="2"/>
  <c r="BF331" i="2"/>
  <c r="BF347" i="2"/>
  <c r="BF362" i="2"/>
  <c r="BF409" i="2"/>
  <c r="BF421" i="2"/>
  <c r="BF453" i="2"/>
  <c r="BF499" i="2"/>
  <c r="BF504" i="2"/>
  <c r="BF521" i="2"/>
  <c r="BF603" i="2"/>
  <c r="BF638" i="2"/>
  <c r="BF653" i="2"/>
  <c r="BF732" i="2"/>
  <c r="BF737" i="2"/>
  <c r="BF835" i="2"/>
  <c r="BF837" i="2"/>
  <c r="BF852" i="2"/>
  <c r="BF853" i="2"/>
  <c r="BF859" i="2"/>
  <c r="BF864" i="2"/>
  <c r="BF866" i="2"/>
  <c r="BF878" i="2"/>
  <c r="BF885" i="2"/>
  <c r="BF886" i="2"/>
  <c r="BF887" i="2"/>
  <c r="BF889" i="2"/>
  <c r="BF891" i="2"/>
  <c r="BF892" i="2"/>
  <c r="BF897" i="2"/>
  <c r="BF904" i="2"/>
  <c r="BF907" i="2"/>
  <c r="BF179" i="2"/>
  <c r="BF272" i="2"/>
  <c r="BF278" i="2"/>
  <c r="BF309" i="2"/>
  <c r="BF321" i="2"/>
  <c r="BF336" i="2"/>
  <c r="BF342" i="2"/>
  <c r="BF399" i="2"/>
  <c r="BF416" i="2"/>
  <c r="BF468" i="2"/>
  <c r="BF473" i="2"/>
  <c r="BF478" i="2"/>
  <c r="BF548" i="2"/>
  <c r="BF563" i="2"/>
  <c r="BF574" i="2"/>
  <c r="BF607" i="2"/>
  <c r="BF618" i="2"/>
  <c r="BF656" i="2"/>
  <c r="BF776" i="2"/>
  <c r="BF779" i="2"/>
  <c r="BF782" i="2"/>
  <c r="BF800" i="2"/>
  <c r="BF803" i="2"/>
  <c r="BF831" i="2"/>
  <c r="BF832" i="2"/>
  <c r="BF833" i="2"/>
  <c r="BF834" i="2"/>
  <c r="BF858" i="2"/>
  <c r="BF893" i="2"/>
  <c r="BF894" i="2"/>
  <c r="BF898" i="2"/>
  <c r="BF900" i="2"/>
  <c r="BF908" i="2"/>
  <c r="BF910" i="2"/>
  <c r="BF911" i="2"/>
  <c r="F33" i="2"/>
  <c r="AZ95" i="1" s="1"/>
  <c r="AZ94" i="1" s="1"/>
  <c r="W29" i="1" s="1"/>
  <c r="J33" i="2"/>
  <c r="AV95" i="1" s="1"/>
  <c r="F36" i="2"/>
  <c r="BC95" i="1" s="1"/>
  <c r="BC94" i="1" s="1"/>
  <c r="W32" i="1" s="1"/>
  <c r="F37" i="2"/>
  <c r="BD95" i="1" s="1"/>
  <c r="BD94" i="1" s="1"/>
  <c r="W33" i="1" s="1"/>
  <c r="F35" i="2"/>
  <c r="BB95" i="1" s="1"/>
  <c r="BB94" i="1" s="1"/>
  <c r="AX94" i="1" s="1"/>
  <c r="R767" i="2" l="1"/>
  <c r="R709" i="2"/>
  <c r="R616" i="2"/>
  <c r="P855" i="2"/>
  <c r="R414" i="2"/>
  <c r="T162" i="2"/>
  <c r="T855" i="2"/>
  <c r="P162" i="2"/>
  <c r="P414" i="2"/>
  <c r="R855" i="2"/>
  <c r="T767" i="2"/>
  <c r="T709" i="2"/>
  <c r="P616" i="2"/>
  <c r="R314" i="2"/>
  <c r="T314" i="2"/>
  <c r="R828" i="2"/>
  <c r="P828" i="2"/>
  <c r="T616" i="2"/>
  <c r="R162" i="2"/>
  <c r="T828" i="2"/>
  <c r="P314" i="2"/>
  <c r="P767" i="2"/>
  <c r="P709" i="2"/>
  <c r="BK568" i="2"/>
  <c r="J568" i="2" s="1"/>
  <c r="J116" i="2" s="1"/>
  <c r="T414" i="2"/>
  <c r="BK162" i="2"/>
  <c r="J162" i="2" s="1"/>
  <c r="J97" i="2" s="1"/>
  <c r="BK314" i="2"/>
  <c r="J314" i="2"/>
  <c r="J104" i="2" s="1"/>
  <c r="BK616" i="2"/>
  <c r="J616" i="2" s="1"/>
  <c r="J120" i="2" s="1"/>
  <c r="J569" i="2"/>
  <c r="J117" i="2" s="1"/>
  <c r="BK709" i="2"/>
  <c r="J709" i="2" s="1"/>
  <c r="J125" i="2" s="1"/>
  <c r="BK414" i="2"/>
  <c r="J414" i="2" s="1"/>
  <c r="J109" i="2" s="1"/>
  <c r="BK767" i="2"/>
  <c r="J767" i="2" s="1"/>
  <c r="J129" i="2" s="1"/>
  <c r="BK828" i="2"/>
  <c r="J828" i="2"/>
  <c r="J133" i="2"/>
  <c r="BK855" i="2"/>
  <c r="J855" i="2"/>
  <c r="J136" i="2" s="1"/>
  <c r="J34" i="2"/>
  <c r="AW95" i="1" s="1"/>
  <c r="AT95" i="1" s="1"/>
  <c r="AV94" i="1"/>
  <c r="AK29" i="1" s="1"/>
  <c r="W31" i="1"/>
  <c r="F34" i="2"/>
  <c r="BA95" i="1" s="1"/>
  <c r="BA94" i="1" s="1"/>
  <c r="W30" i="1" s="1"/>
  <c r="AY94" i="1"/>
  <c r="R161" i="2" l="1"/>
  <c r="P161" i="2"/>
  <c r="AU95" i="1" s="1"/>
  <c r="AU94" i="1" s="1"/>
  <c r="T161" i="2"/>
  <c r="BK161" i="2"/>
  <c r="J161" i="2" s="1"/>
  <c r="J30" i="2" s="1"/>
  <c r="AG95" i="1" s="1"/>
  <c r="AG94" i="1" s="1"/>
  <c r="AK26" i="1" s="1"/>
  <c r="AK35" i="1" s="1"/>
  <c r="AW94" i="1"/>
  <c r="AK30" i="1" s="1"/>
  <c r="J39" i="2" l="1"/>
  <c r="J96" i="2"/>
  <c r="AN95" i="1"/>
  <c r="AT94" i="1"/>
  <c r="AN94" i="1" s="1"/>
</calcChain>
</file>

<file path=xl/sharedStrings.xml><?xml version="1.0" encoding="utf-8"?>
<sst xmlns="http://schemas.openxmlformats.org/spreadsheetml/2006/main" count="8262" uniqueCount="1197">
  <si>
    <t>Export Komplet</t>
  </si>
  <si>
    <t/>
  </si>
  <si>
    <t>2.0</t>
  </si>
  <si>
    <t>False</t>
  </si>
  <si>
    <t>{28822e57-5627-4748-8cd8-de1c135011a4}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</si>
  <si>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</si>
  <si>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</si>
  <si>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</si>
  <si>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</si>
  <si>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</si>
  <si>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</si>
  <si>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</si>
  <si>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</si>
  <si>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24P010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</si>
  <si>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</si>
  <si>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</si>
  <si>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vnútorného horúcovodného systému potrubia DN600 v MHTH, a.s., závod Košice</t>
  </si>
  <si>
    <t>JKSO:</t>
  </si>
  <si>
    <t>KS:</t>
  </si>
  <si>
    <t>Miesto:</t>
  </si>
  <si>
    <t xml:space="preserve"> </t>
  </si>
  <si>
    <t>Dátum:</t>
  </si>
  <si>
    <t>13. 1. 2025</t>
  </si>
  <si>
    <t>Objednávateľ:</t>
  </si>
  <si>
    <t>IČO:</t>
  </si>
  <si>
    <t>MH Teplárenský holding, a.s.</t>
  </si>
  <si>
    <t>IČ DPH:</t>
  </si>
  <si>
    <t>Zhotoviteľ:</t>
  </si>
  <si>
    <t>Vyplň údaj</t>
  </si>
  <si>
    <t>Projektant:</t>
  </si>
  <si>
    <t>ECONS ENERGY, a.s.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</si>
  <si>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</si>
  <si>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</si>
  <si>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</si>
  <si>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</si>
  <si>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</si>
  <si>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</si>
  <si>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</si>
  <si>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</si>
  <si>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</si>
  <si>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</si>
  <si>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</si>
  <si>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</si>
  <si>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</si>
  <si>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</si>
  <si>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</si>
  <si>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</si>
  <si>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</si>
  <si>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</si>
  <si>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</si>
  <si>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</si>
  <si>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</si>
  <si>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</si>
  <si>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</si>
  <si>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</si>
  <si>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</si>
  <si>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</si>
  <si>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</si>
  <si>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</si>
  <si>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</si>
  <si>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</si>
  <si>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</si>
  <si>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</si>
  <si>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</si>
  <si>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</si>
  <si>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</si>
  <si>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</si>
  <si>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</si>
  <si>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</si>
  <si>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</si>
  <si>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</si>
  <si>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</si>
  <si>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</si>
  <si>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</si>
  <si>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</si>
  <si>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</si>
  <si>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</si>
  <si>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</si>
  <si>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</si>
  <si>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</si>
  <si>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Potrubné rozvody</t>
  </si>
  <si>
    <t>STA</t>
  </si>
  <si>
    <t>1</t>
  </si>
  <si>
    <t>{18bbd7a9-31fd-4499-94b0-d22826d21611}</t>
  </si>
  <si>
    <t>KRYCÍ LIST ROZPOČTU</t>
  </si>
  <si>
    <t>Objekt:</t>
  </si>
  <si>
    <t>PS 01 - Potrubné rozvody</t>
  </si>
  <si>
    <t>REKAPITULÁCIA ROZPOČTU</t>
  </si>
  <si>
    <t>Kód dielu - Popis</t>
  </si>
  <si>
    <t>Cena celkom [EUR]</t>
  </si>
  <si>
    <t>Náklady z rozpočtu</t>
  </si>
  <si>
    <t>-1</t>
  </si>
  <si>
    <t>D01 - Demontáž izolácie - minerálna vlna</t>
  </si>
  <si>
    <t xml:space="preserve">    D01.01 - Potrubné rozvody na moste, +9,00 m až + 10,50 m nad terénom </t>
  </si>
  <si>
    <t xml:space="preserve">    D01.02 - Potrubné rozvody z HK3 a obtok HK3, +13,00 m až + 26,50 m nad terénom </t>
  </si>
  <si>
    <t xml:space="preserve">    D01.03 - Potrubné rozvody v PK1, max. 3,50 m nad podlahou</t>
  </si>
  <si>
    <t xml:space="preserve">    D01.04 - Potrubné rozvody v strojovni, 2,50 m až 4,00 m nad podlahou</t>
  </si>
  <si>
    <t xml:space="preserve">    D01.05 - Potrubné rozvody - bypass DN 500, max. 3,50 m nad podlahou</t>
  </si>
  <si>
    <t xml:space="preserve">    D01.06 - Potrubné rozvody pary</t>
  </si>
  <si>
    <t>D02 - Demontáž izolácie - drôtosádrový obal</t>
  </si>
  <si>
    <t xml:space="preserve">    D02.01 - Potrubné rozvody v PK1, max. 3,50 m nad podlahou</t>
  </si>
  <si>
    <t xml:space="preserve">    D02.02 - Potrubné rozvody v strojovni, 2,50 m až 4,00 m nad podlahou</t>
  </si>
  <si>
    <t xml:space="preserve">    D02.03 - Potrubné rozvody - bypass DN 500, max. 3,50 m nad podlahou</t>
  </si>
  <si>
    <t xml:space="preserve">    D02.04 - Potrubné rozvody pary</t>
  </si>
  <si>
    <t>D03 - Demontáž oplechovania tepelnej izolácie</t>
  </si>
  <si>
    <t xml:space="preserve">    D03.01 - Potrubné rozvody na moste, +9,00 m až + 10,50 m nad terénom </t>
  </si>
  <si>
    <t xml:space="preserve">    D03.02 - Potrubné rozvody z HK3 a obtok HK3, +13,00 m až + 26,50 m nad terénom </t>
  </si>
  <si>
    <t xml:space="preserve">    D03.03 - Potrubné rozvody v PK1, max. 3,50 m nad podlahou</t>
  </si>
  <si>
    <t xml:space="preserve">    D03.04 - Potrubné rozvody v strojovni, 2,50 m až 4,00 m nad podlahou</t>
  </si>
  <si>
    <t xml:space="preserve">    D03.05 - Potrubné rozvody - bypass DN 500, max. 3,50 m nad podlahou</t>
  </si>
  <si>
    <t xml:space="preserve">    D03.06 - Potrubné rozvody pary</t>
  </si>
  <si>
    <t>D04 - Demontáž uložení a závesov</t>
  </si>
  <si>
    <t xml:space="preserve">    D04.01 - Demontáž uložení</t>
  </si>
  <si>
    <t xml:space="preserve">    D04.02 - Demontáž závesov</t>
  </si>
  <si>
    <t>D05 - Odvoz demontovaných hmôt a poplatky za uloženie</t>
  </si>
  <si>
    <t>D06 - Povrchové úpravy potrubia a oceľových konštrukcií</t>
  </si>
  <si>
    <t xml:space="preserve">    D06.01 - Otryskávanie abrazívom</t>
  </si>
  <si>
    <t xml:space="preserve">    D06.02 - Laserové čistenie s ručným dočistením</t>
  </si>
  <si>
    <t xml:space="preserve">    D06.03 - Doplňujúce povrchové úpravy</t>
  </si>
  <si>
    <t xml:space="preserve">    D06.04 - Nátery</t>
  </si>
  <si>
    <t>D07 - Nové závesy a uloženia</t>
  </si>
  <si>
    <t xml:space="preserve">    D07.01 - Nové závesy</t>
  </si>
  <si>
    <t xml:space="preserve">    D07.02 - Nové uloženia</t>
  </si>
  <si>
    <t xml:space="preserve">    D07.03 - Pomocné konštrukcie uložení</t>
  </si>
  <si>
    <t>D08 - Izolácie potrubí</t>
  </si>
  <si>
    <t xml:space="preserve">    D08.01 - Izolácie potrubí - pevné, kamenná vlna</t>
  </si>
  <si>
    <t xml:space="preserve">    D08.02 - Izolácie potrubí - pevné, oplechovanie</t>
  </si>
  <si>
    <t xml:space="preserve">    D08.03 - Izolácie armatúr - snímateľné</t>
  </si>
  <si>
    <t>D09 - Montážne mechanizmy a lešenie</t>
  </si>
  <si>
    <t xml:space="preserve">    D09.01 - Montážne mechanizmy</t>
  </si>
  <si>
    <t xml:space="preserve">    D09.02 - Lešenie</t>
  </si>
  <si>
    <t>D10 - Prestupy -  stavebné práce</t>
  </si>
  <si>
    <t xml:space="preserve">    D10.01 - Prestup č.1 cez strechu</t>
  </si>
  <si>
    <t xml:space="preserve">    D10.02 - Prestupy č.2 a č.3 cez strechu</t>
  </si>
  <si>
    <t xml:space="preserve">    D10.03 - Prestup cez obvodovú stenu</t>
  </si>
  <si>
    <t xml:space="preserve">    D10.04 - Prestup cez vnútornú stenu</t>
  </si>
  <si>
    <t>D11 - Inžinierska činnosť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</si>
  <si>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</si>
  <si>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</si>
  <si>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</si>
  <si>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</si>
  <si>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</si>
  <si>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</si>
  <si>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</si>
  <si>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</si>
  <si>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</si>
  <si>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</si>
  <si>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</si>
  <si>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</si>
  <si>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D01</t>
  </si>
  <si>
    <t>Demontáž izolácie - minerálna vlna</t>
  </si>
  <si>
    <t>ROZPOCET</t>
  </si>
  <si>
    <t>D01.01</t>
  </si>
  <si>
    <t xml:space="preserve">Potrubné rozvody na moste, +9,00 m až + 10,50 m nad terénom </t>
  </si>
  <si>
    <t>K</t>
  </si>
  <si>
    <t>713401101</t>
  </si>
  <si>
    <t>Odstránenie tepelnej izolácie potrubia DN 600, minerálna vlna, hrúbka 120 mm, hustota 80 kg/m3</t>
  </si>
  <si>
    <t>m2</t>
  </si>
  <si>
    <t>4</t>
  </si>
  <si>
    <t>2</t>
  </si>
  <si>
    <t>-1725724640</t>
  </si>
  <si>
    <t>VV</t>
  </si>
  <si>
    <t>Položka zahŕňa demontáž v sťažených podmienkach:</t>
  </si>
  <si>
    <t>- prevádzková teplota rozvodov</t>
  </si>
  <si>
    <t>- práce vo výške</t>
  </si>
  <si>
    <t>511,667 " plocha demontovanej izolácie</t>
  </si>
  <si>
    <t>713401102</t>
  </si>
  <si>
    <t>Odstránenie tepelnej izolácie kolien R=1 D na potrubí DN 600, minerálna vlna, hrúbka 120 mm, hustota 80 kg/m3</t>
  </si>
  <si>
    <t>-1809840754</t>
  </si>
  <si>
    <t>7,875 " plocha demontovanej izolácie</t>
  </si>
  <si>
    <t>3</t>
  </si>
  <si>
    <t>713401103</t>
  </si>
  <si>
    <t>Odstránenie tepelnej izolácie kolien R=1,5 D na potrubí DN 600, minerálna vlna, hrúbka 120 mm, hustota 80 kg/m3</t>
  </si>
  <si>
    <t>-612365770</t>
  </si>
  <si>
    <t>8,825 " plocha demontovanej izolácie</t>
  </si>
  <si>
    <t>713401104</t>
  </si>
  <si>
    <t>Odstránenie tepelnej izolácie kolien R=4 D na potrubí DN 600, minerálna vlna, hrúbka 120 mm, hustota 80 kg/m3</t>
  </si>
  <si>
    <t>-544649411</t>
  </si>
  <si>
    <t>123,50 " plocha demontovanej izolácie</t>
  </si>
  <si>
    <t>D01.02</t>
  </si>
  <si>
    <t xml:space="preserve">Potrubné rozvody z HK3 a obtok HK3, +13,00 m až + 26,50 m nad terénom </t>
  </si>
  <si>
    <t>5</t>
  </si>
  <si>
    <t>713401201</t>
  </si>
  <si>
    <t>Odstránenie tepelnej izolácie potrubia DN 600, minereálna vlna, hrúbka 150 mm, hustota 80 kg/m3</t>
  </si>
  <si>
    <t>-2116662221</t>
  </si>
  <si>
    <t>224,00 " plocha demontovanej izolácie</t>
  </si>
  <si>
    <t>6</t>
  </si>
  <si>
    <t>713401202</t>
  </si>
  <si>
    <t xml:space="preserve">Odstránenie tepelnej izolácie armatúry s EI pohonom  DN 600 </t>
  </si>
  <si>
    <t>-337374173</t>
  </si>
  <si>
    <t>10,333" plocha demontovanej izolácie</t>
  </si>
  <si>
    <t>7</t>
  </si>
  <si>
    <t>713401203</t>
  </si>
  <si>
    <t>Odstránenie tepelnej izolácie kolien R=2,5 D na potrubí DN 600, minerálna vlna, hrúbka 150 mm, hustota 80 kg/m3</t>
  </si>
  <si>
    <t>436079439</t>
  </si>
  <si>
    <t>35,000 " plocha demontovanej izolácie</t>
  </si>
  <si>
    <t>D01.03</t>
  </si>
  <si>
    <t>Potrubné rozvody v PK1, max. 3,50 m nad podlahou</t>
  </si>
  <si>
    <t>8</t>
  </si>
  <si>
    <t>713401301</t>
  </si>
  <si>
    <t>Odstránenie tepelnej izolácie potrubia DN 600, minerálna vlna, hrúbka 80 mm, hustota 80 kg/m3</t>
  </si>
  <si>
    <t>1838241980</t>
  </si>
  <si>
    <t>90,000 " plocha demontovanej izolácie</t>
  </si>
  <si>
    <t>9</t>
  </si>
  <si>
    <t>713401302</t>
  </si>
  <si>
    <t>Odstránenie tepelnej izolácie potrubia DN 600, minerálna vlna hrúbka 120 mm, hustota 80 kg/m3</t>
  </si>
  <si>
    <t>1644875116</t>
  </si>
  <si>
    <t>44,167 " plocha demontovanej izolácie</t>
  </si>
  <si>
    <t>10</t>
  </si>
  <si>
    <t>713401303</t>
  </si>
  <si>
    <t>Odstránenie tepelnej izolácie potrubia DN 800, minerálna vlna, hrúbka 140 mm, hustota 80 kg/m3</t>
  </si>
  <si>
    <t>1588823854</t>
  </si>
  <si>
    <t>25,00 " plocha demontovanej izolácie</t>
  </si>
  <si>
    <t>11</t>
  </si>
  <si>
    <t>713401304</t>
  </si>
  <si>
    <t>Odstránenie tepelnej izolácie armatúry DN 400, minerálna vlna, hrúbka 120 mm, hustota 80 kg/m3</t>
  </si>
  <si>
    <t>-1999769405</t>
  </si>
  <si>
    <t>4,167 " plocha demontovanej izolácie</t>
  </si>
  <si>
    <t>12</t>
  </si>
  <si>
    <t>713401305</t>
  </si>
  <si>
    <t>Odstránenie tepelnej izolácie kolien R=1 D na potrubí DN 600, minerálna vlna, hrúbka 80 mm, hustota 80 kg/m3</t>
  </si>
  <si>
    <t>805770614</t>
  </si>
  <si>
    <t>15,750 " plocha demontovanej izolácie</t>
  </si>
  <si>
    <t>13</t>
  </si>
  <si>
    <t>713401306</t>
  </si>
  <si>
    <t>1719332771</t>
  </si>
  <si>
    <t>8,000 " plocha demontovanej izolácie</t>
  </si>
  <si>
    <t>14</t>
  </si>
  <si>
    <t>713401307</t>
  </si>
  <si>
    <t>Odstránenie tepelnej izolácie kolien R=2,5 D na potrubí DN 600, minerálna vlna, hrúbka 120 mm, hustota 80 kg/m3</t>
  </si>
  <si>
    <t>1933725683</t>
  </si>
  <si>
    <t>19,667 " plocha demontovanej izolácie</t>
  </si>
  <si>
    <t>D01.04</t>
  </si>
  <si>
    <t>Potrubné rozvody v strojovni, 2,50 m až 4,00 m nad podlahou</t>
  </si>
  <si>
    <t>15</t>
  </si>
  <si>
    <t>713401401</t>
  </si>
  <si>
    <t>Odstránenie tepelnej izolácie potrubia DN 600, minerálna vlna, hrúbka 90 mm, hustota 80 kg/m3</t>
  </si>
  <si>
    <t>-476528290</t>
  </si>
  <si>
    <t>21,333 " plocha demontovanej izolácie</t>
  </si>
  <si>
    <t>16</t>
  </si>
  <si>
    <t>713401402</t>
  </si>
  <si>
    <t>Odstránenie tepelnej izolácie potrubia DN 700, minerálna vlna, hrúbka 90 mm, hustota 80 kg/m3</t>
  </si>
  <si>
    <t>-1255189759</t>
  </si>
  <si>
    <t>212,222 " plocha demontovanej izolácie</t>
  </si>
  <si>
    <t>17</t>
  </si>
  <si>
    <t>713401403</t>
  </si>
  <si>
    <t>Odstránenie tepelnej izolácie potrubia DN 700, minerálna vlna, hrúbka 80 mm, hustota 80 kg/m3</t>
  </si>
  <si>
    <t>-90182509</t>
  </si>
  <si>
    <t>108,750 " plocha demontovanej izolácie</t>
  </si>
  <si>
    <t>18</t>
  </si>
  <si>
    <t>713401404</t>
  </si>
  <si>
    <t>Odstránenie tepelnej izolácie potrubia DN 800, minerálna vlna, hrúbka 80 mm, hustota 80 kg/m3</t>
  </si>
  <si>
    <t>993953714</t>
  </si>
  <si>
    <t>19</t>
  </si>
  <si>
    <t>713401405</t>
  </si>
  <si>
    <t>Odstránenie tepelnej izolácie kolien R=2,5 D na potrubí DN 600, minerálna vlna, hrúbka 90 mm, hustota 80 kg/m3</t>
  </si>
  <si>
    <t>-100205937</t>
  </si>
  <si>
    <t>6,111 " plocha demontovanej izolácie</t>
  </si>
  <si>
    <t>20</t>
  </si>
  <si>
    <t>713401406</t>
  </si>
  <si>
    <t>Odstránenie tepelnej izolácie kolien R=2 D na potrubí DN 700, minerálna vlna, hrúbka 90 mm, hustota 80 kg/m3</t>
  </si>
  <si>
    <t>1593057294</t>
  </si>
  <si>
    <t>28,111 " plocha demontovanej izolácie</t>
  </si>
  <si>
    <t>21</t>
  </si>
  <si>
    <t>713401407</t>
  </si>
  <si>
    <t>Odstránenie tepelnej izolácie kolien R=1,5 D na potrubí DN 700, minerálna vlna, hrúbka 80 mm, hustota 80 kg/m3</t>
  </si>
  <si>
    <t>1902116650</t>
  </si>
  <si>
    <t>14,000 " plocha demontovanej izolácie</t>
  </si>
  <si>
    <t>22</t>
  </si>
  <si>
    <t>713401408</t>
  </si>
  <si>
    <t>Odstránenie tepelnej izolácie kolien R=1,5 D na potrubí DN 800, minerálna vlna, hrúbka 80 mm, hustota 80 kg/m3</t>
  </si>
  <si>
    <t>62969615</t>
  </si>
  <si>
    <t>9,875 " plocha demontovanej izolácie</t>
  </si>
  <si>
    <t>D01.05</t>
  </si>
  <si>
    <t>Potrubné rozvody - bypass DN 500, max. 3,50 m nad podlahou</t>
  </si>
  <si>
    <t>713401501</t>
  </si>
  <si>
    <t>Odstránenie tepelnej izolácie potrubia DN 500, minerálna vlna, hrúbka 110 mm, hustota 80 kg/m3</t>
  </si>
  <si>
    <t>-167451416</t>
  </si>
  <si>
    <t>36,400 " plocha demontovanej izolácie</t>
  </si>
  <si>
    <t>24</t>
  </si>
  <si>
    <t>713401502</t>
  </si>
  <si>
    <t>Odstránenie tepelnej izolácie armatúry DN 500</t>
  </si>
  <si>
    <t>-1908684794</t>
  </si>
  <si>
    <t>5,700 " plocha demontovanej izolácie</t>
  </si>
  <si>
    <t>25</t>
  </si>
  <si>
    <t>713401503</t>
  </si>
  <si>
    <t>Odstránenie tepelnej izolácie kolien R=2,5 D na potrubí DN 500, minerálna vlna, hrúbka 110 mm, hustota 80 kg/m3</t>
  </si>
  <si>
    <t>1089543687</t>
  </si>
  <si>
    <t>13,870 " plocha demontovanej izolácie</t>
  </si>
  <si>
    <t>D01.06</t>
  </si>
  <si>
    <t>Potrubné rozvody pary</t>
  </si>
  <si>
    <t>26</t>
  </si>
  <si>
    <t>713401601</t>
  </si>
  <si>
    <t>Odstránenie tepelnej izolácie potrubia DN 1000, minerálna vlna, hrúbka 80 mm, hustota 80 kg/m3</t>
  </si>
  <si>
    <t>1834276488</t>
  </si>
  <si>
    <t>52,500 " plocha demontovanej izolácie</t>
  </si>
  <si>
    <t>27</t>
  </si>
  <si>
    <t>713401602</t>
  </si>
  <si>
    <t>Odstránenie tepelnej izolácie kolien R=2,5 D na potrubí DN 1000, minerálna vlna, hrúbka 80 mm, hustota 80 kg/m3</t>
  </si>
  <si>
    <t>1262205386</t>
  </si>
  <si>
    <t>43,750 " plocha demontovanej izolácie</t>
  </si>
  <si>
    <t>28</t>
  </si>
  <si>
    <t>713401603</t>
  </si>
  <si>
    <t>-1482620600</t>
  </si>
  <si>
    <t>26,000 " plocha demontovanej izolácie</t>
  </si>
  <si>
    <t>29</t>
  </si>
  <si>
    <t>713401604</t>
  </si>
  <si>
    <t>Odstránenie tepelnej izolácie kolien R=1,5 D na potrubí DN 600, minerálna vlna, hrúbka 80 mm, hustota 80 kg/m3</t>
  </si>
  <si>
    <t>1544956265</t>
  </si>
  <si>
    <t>3,625 " plocha demontovanej izolácie</t>
  </si>
  <si>
    <t>D02</t>
  </si>
  <si>
    <t>Demontáž izolácie - drôtosádrový obal</t>
  </si>
  <si>
    <t>D02.01</t>
  </si>
  <si>
    <t>30</t>
  </si>
  <si>
    <t>713402101</t>
  </si>
  <si>
    <t>Odstránenie drôtosádrového obalu tepelnej izolácie potrubia DN 600, minerálna vlna, hrúbka 80 mm</t>
  </si>
  <si>
    <t>1429912505</t>
  </si>
  <si>
    <t>94,500 " plocha demontovaného obalu</t>
  </si>
  <si>
    <t>31</t>
  </si>
  <si>
    <t>713402102</t>
  </si>
  <si>
    <t>Odstránenie drôtosádrového obalu tepelnej izolácie potrubia DN 600, minerálna vlna hrúbka 120 mm</t>
  </si>
  <si>
    <t>-523484767</t>
  </si>
  <si>
    <t>46,500 " plocha demontovaného obalu</t>
  </si>
  <si>
    <t>32</t>
  </si>
  <si>
    <t>713402103</t>
  </si>
  <si>
    <t>Odstránenie drôtosádrového obalu tepelnej izolácie potrubia DN 800, minerálna vlna, hrúbka 140 mm</t>
  </si>
  <si>
    <t>-437774000</t>
  </si>
  <si>
    <t>26,00 " plocha demontovaného obalu</t>
  </si>
  <si>
    <t>33</t>
  </si>
  <si>
    <t>713402104</t>
  </si>
  <si>
    <t>Odstránenie drôtosádrového obalu tepelnej izolácie kolien R=1 D na potrubí DN 600, minerálna vlna, hrúbka 80 mm</t>
  </si>
  <si>
    <t>375182028</t>
  </si>
  <si>
    <t>12,000 " plocha demontovaného obalu</t>
  </si>
  <si>
    <t>34</t>
  </si>
  <si>
    <t>713402105</t>
  </si>
  <si>
    <t>Odstránenie drôtosádrového obalu tepelnej izolácie kolien R=2,5 D na potrubí DN 600, minerálna vlna, hrúbka 120 mm</t>
  </si>
  <si>
    <t>-181755923</t>
  </si>
  <si>
    <t>22,600 " plocha demontovaného obalu</t>
  </si>
  <si>
    <t>D02.02</t>
  </si>
  <si>
    <t>35</t>
  </si>
  <si>
    <t>713402201</t>
  </si>
  <si>
    <t>Odstránenie drôtosádrového obalu tepelnej izolácie potrubia DN 600, minerálna vlna, hrúbka 90 mm</t>
  </si>
  <si>
    <t>301763966</t>
  </si>
  <si>
    <t>22,500 " plocha demontovaného obalu</t>
  </si>
  <si>
    <t>36</t>
  </si>
  <si>
    <t>713402202</t>
  </si>
  <si>
    <t>Odstránenie drôtosádrového obalu tepelnej izolácie potrubia DN 700, minerálna vlna, hrúbka 90 mm</t>
  </si>
  <si>
    <t>97527659</t>
  </si>
  <si>
    <t>221,0000 " plocha demontovaného obalu</t>
  </si>
  <si>
    <t>37</t>
  </si>
  <si>
    <t>713402203</t>
  </si>
  <si>
    <t>Odstránenie drôtosádrového obalu tepelnej izolácie potrubia DN 700, minerálna vlna, hrúbka 80 mm</t>
  </si>
  <si>
    <t>-1812979483</t>
  </si>
  <si>
    <t>113,500 " plocha demontovaného obalu</t>
  </si>
  <si>
    <t>38</t>
  </si>
  <si>
    <t>713402204</t>
  </si>
  <si>
    <t>Odstránenie drôtosádrového obalu tepelnej izolácie potrubia DN 800, minerálna vlna, hrúbka 80 mm</t>
  </si>
  <si>
    <t>-421994185</t>
  </si>
  <si>
    <t>36,000 " plocha demontovaného obalu</t>
  </si>
  <si>
    <t>39</t>
  </si>
  <si>
    <t>713402205</t>
  </si>
  <si>
    <t>Odstránenie drôtosádrového obalu tepelnej izolácie kolien R=2,5 D na potrubí DN 600, minerálna vlna, hrúbka 90 mm</t>
  </si>
  <si>
    <t>1659491260</t>
  </si>
  <si>
    <t>7,050 " plocha demontovaného obalu</t>
  </si>
  <si>
    <t>40</t>
  </si>
  <si>
    <t>713402206</t>
  </si>
  <si>
    <t>Odstránenie drôtosádrového obalu tepelnej izolácie kolien R=2 D na potrubí DN 700, minerálna vlna, hrúbka 90 mm</t>
  </si>
  <si>
    <t>1241521556</t>
  </si>
  <si>
    <t>32,000 " plocha demontovaného obalu</t>
  </si>
  <si>
    <t>41</t>
  </si>
  <si>
    <t>713402207</t>
  </si>
  <si>
    <t>Odstránenie drôtosádrového obalu tepelnej izolácie kolien R=1,5 D na potrubí DN 700, minerálna vlna, hrúbka 80 mm</t>
  </si>
  <si>
    <t>737027005</t>
  </si>
  <si>
    <t>16,000 " plocha demontovaného obalu</t>
  </si>
  <si>
    <t>42</t>
  </si>
  <si>
    <t>713402208</t>
  </si>
  <si>
    <t>Odstránenie drôtosádrového obalu tepelnej izolácie kolien R=1,5 D na potrubí DN 800, minerálna vlna, hrúbka 80 mm</t>
  </si>
  <si>
    <t>-932931396</t>
  </si>
  <si>
    <t>11,250 " plocha demontovaného obalu</t>
  </si>
  <si>
    <t>D02.03</t>
  </si>
  <si>
    <t>43</t>
  </si>
  <si>
    <t>713402301</t>
  </si>
  <si>
    <t>Odstránenie drôtosádrového obalu tepelnej izolácie potrubia DN 500, minerálna vlna, hrúbka 110 mm</t>
  </si>
  <si>
    <t>695989849</t>
  </si>
  <si>
    <t>38,320 " plocha demontovaného obalu</t>
  </si>
  <si>
    <t>44</t>
  </si>
  <si>
    <t>713402302</t>
  </si>
  <si>
    <t>Odstránenie drôtosádrového obalu tepelnej izolácie kolien R=2,5 D na potrubí DN 500, minerálna vlna, hrúbka 110 mm</t>
  </si>
  <si>
    <t>1154541534</t>
  </si>
  <si>
    <t>16,100 " plocha demontovaného obalu</t>
  </si>
  <si>
    <t>D02.04</t>
  </si>
  <si>
    <t>45</t>
  </si>
  <si>
    <t>713402401</t>
  </si>
  <si>
    <t>Odstránenie drôtosádrového obalu tepelnej izolácie potrubia DN 1000, minerálna vlna, hrúbka 80 mm</t>
  </si>
  <si>
    <t>-857109947</t>
  </si>
  <si>
    <t>55,400 " plocha demontovaného obalu</t>
  </si>
  <si>
    <t>46</t>
  </si>
  <si>
    <t>713402402</t>
  </si>
  <si>
    <t>Odstránenie drôtosádrového obalu tepelnej izolácie kolien R=2,5 D na potrubí DN 1000, minerálna vlna, hrúbka 80 mm</t>
  </si>
  <si>
    <t>1364942557</t>
  </si>
  <si>
    <t>46,000 " plocha demontovaného obalu</t>
  </si>
  <si>
    <t>47</t>
  </si>
  <si>
    <t>713402403</t>
  </si>
  <si>
    <t>1993799943</t>
  </si>
  <si>
    <t>27,500 " plocha demontovaného obalu</t>
  </si>
  <si>
    <t>48</t>
  </si>
  <si>
    <t>713402404</t>
  </si>
  <si>
    <t>Odstránenie drôtosádrového obalu tepelnej izolácie kolien R=1,5 D na potrubí DN 600, minerálna vlna, hrúbka 80 mm</t>
  </si>
  <si>
    <t>-1188437487</t>
  </si>
  <si>
    <t>3,930 " plocha demontovaného obalu</t>
  </si>
  <si>
    <t>D03</t>
  </si>
  <si>
    <t>Demontáž oplechovania tepelnej izolácie</t>
  </si>
  <si>
    <t>D03.01</t>
  </si>
  <si>
    <t>49</t>
  </si>
  <si>
    <t>713403101</t>
  </si>
  <si>
    <t>Odstránenie oplechovania tepelnej izolácie potrubia DN 600, minerálna vlna, hrúbka 120 mm</t>
  </si>
  <si>
    <t>690143008</t>
  </si>
  <si>
    <t>562,833 " plocha demontovaného oplechovania</t>
  </si>
  <si>
    <t>50</t>
  </si>
  <si>
    <t>713403102</t>
  </si>
  <si>
    <t>Odstránenie oplechovania tepelnej izolácie kolien R=1 D na potrubí DN 600, minerálna vlna, hrúbka 120 mm</t>
  </si>
  <si>
    <t>-653302528</t>
  </si>
  <si>
    <t>8,652 " plocha demontovaného oplechovania</t>
  </si>
  <si>
    <t>51</t>
  </si>
  <si>
    <t>713403103</t>
  </si>
  <si>
    <t>Odstránenie oplechovania tepelnej izolácie kolien R=1,5 D na potrubí DN 600, minerálna vlna, hrúbka 120 mm</t>
  </si>
  <si>
    <t>-442112976</t>
  </si>
  <si>
    <t>9,708 " plocha demontovaného oplechovania</t>
  </si>
  <si>
    <t>52</t>
  </si>
  <si>
    <t>713403104</t>
  </si>
  <si>
    <t>Odstránenie oplechovania tepelnej izolácie kolien R=4 D na potrubí DN 600, minerálna vlna, hrúbka 120 mm</t>
  </si>
  <si>
    <t>435508635</t>
  </si>
  <si>
    <t>136,204 " plocha demontovaného oplechovania</t>
  </si>
  <si>
    <t>D03.02</t>
  </si>
  <si>
    <t>53</t>
  </si>
  <si>
    <t>713403201</t>
  </si>
  <si>
    <t>Odstránenie oplechovania tepelnej izolácie potrubia DN 600, minereálna vlna, hrúbka 150 mm</t>
  </si>
  <si>
    <t>599625131</t>
  </si>
  <si>
    <t>246,400 " plocha demontovaného oplechovania</t>
  </si>
  <si>
    <t>54</t>
  </si>
  <si>
    <t>713403202</t>
  </si>
  <si>
    <t xml:space="preserve">Odstránenie oplechovania tepelnej izolácie armatúry s EI pohonom  DN 600 </t>
  </si>
  <si>
    <t>-196008846</t>
  </si>
  <si>
    <t>11,366 " plocha demontovaného oplechovania</t>
  </si>
  <si>
    <t>55</t>
  </si>
  <si>
    <t>713403203</t>
  </si>
  <si>
    <t>Odstránenie oplechovania tepelnej izolácie kolien R=2,5 D na potrubí DN 600, minerálna vlna, hrúbka 150 mm</t>
  </si>
  <si>
    <t>-419519670</t>
  </si>
  <si>
    <t>38,535 " plocha demontovanej izolácie</t>
  </si>
  <si>
    <t>D03.03</t>
  </si>
  <si>
    <t>56</t>
  </si>
  <si>
    <t>713403301</t>
  </si>
  <si>
    <t>Odstránenie oplechovania tepelnej izolácie potrubia DN 600, minerálna vlna+obal, hrúbka 100 mm</t>
  </si>
  <si>
    <t>2055146904</t>
  </si>
  <si>
    <t>99,225 " plocha demontovaného oplechovania</t>
  </si>
  <si>
    <t>57</t>
  </si>
  <si>
    <t>713403302</t>
  </si>
  <si>
    <t>Odstránenie oplechovania tepelnej izolácie potrubia DN 600, minerálna vlna+obal, hrúbka 140 mm</t>
  </si>
  <si>
    <t>1977284427</t>
  </si>
  <si>
    <t>54,110 " plocha demontovaného oplechovania</t>
  </si>
  <si>
    <t>58</t>
  </si>
  <si>
    <t>713403303</t>
  </si>
  <si>
    <t>Odstránenie oplechovania tepelnej izolácie potrubia DN 800, minerálna vlna+obal, hrúbka 160 mm</t>
  </si>
  <si>
    <t>891590746</t>
  </si>
  <si>
    <t>35,249 " plocha demontovaného oplechovania</t>
  </si>
  <si>
    <t>59</t>
  </si>
  <si>
    <t>713403304</t>
  </si>
  <si>
    <t>Odstránenie oplechovania tepelnej izolácie armatúry DN 400</t>
  </si>
  <si>
    <t>-1173721371</t>
  </si>
  <si>
    <t>4,584 " plocha demontovaného oplechovania</t>
  </si>
  <si>
    <t>60</t>
  </si>
  <si>
    <t>713403305</t>
  </si>
  <si>
    <t>Odstránenie oplechovania tepelnej izolácie kolien R=1 D na potrubí DN 600, minerálna vlna+obal, hrúbka 100 mm</t>
  </si>
  <si>
    <t>-1752627361</t>
  </si>
  <si>
    <t>16,538 " plocha demontovaného oplechovania</t>
  </si>
  <si>
    <t>61</t>
  </si>
  <si>
    <t>713403306</t>
  </si>
  <si>
    <t>Odstránenie oplechovania tepelnej izolácie kolien R=1 D na potrubí DN 600, minerálna vlna+obal, hrúbka 140 mm</t>
  </si>
  <si>
    <t>-1702103770</t>
  </si>
  <si>
    <t>9,761 " plocha demontovaného oplechovania</t>
  </si>
  <si>
    <t>62</t>
  </si>
  <si>
    <t>713403307</t>
  </si>
  <si>
    <t>Odstránenie oplechovania tepelnej izolácie kolien R=2,5 D na potrubí DN 600, minerálna vlna+obal, hrúbka 140 mm</t>
  </si>
  <si>
    <t>1527902936</t>
  </si>
  <si>
    <t>24,000" plocha demontovaného oplechovania</t>
  </si>
  <si>
    <t>D03.04</t>
  </si>
  <si>
    <t>63</t>
  </si>
  <si>
    <t>713403401</t>
  </si>
  <si>
    <t>Odstránenie oplechovania tepelnej izolácie potrubia DN 600, minerálna vlna+obal, hrúbka 110 mm</t>
  </si>
  <si>
    <t>694617853</t>
  </si>
  <si>
    <t>22,950 " plocha demontovaného oplechovania</t>
  </si>
  <si>
    <t>64</t>
  </si>
  <si>
    <t>713403402</t>
  </si>
  <si>
    <t>Odstránenie oplechovania tepelnej izolácie potrubia DN 700, minerálna vlna+obal , hrúbka 110 mm</t>
  </si>
  <si>
    <t>-1269289836</t>
  </si>
  <si>
    <t>225,420 " plocha demontovaného oplechovania</t>
  </si>
  <si>
    <t>65</t>
  </si>
  <si>
    <t>713403403</t>
  </si>
  <si>
    <t>Odstránenie oplechovania tepelnej izolácie potrubia DN 700, minerálna vlna+obal, hrúbka 100 mm</t>
  </si>
  <si>
    <t>1759953063</t>
  </si>
  <si>
    <t>115,770 " plocha demontovaného oplechovania</t>
  </si>
  <si>
    <t>66</t>
  </si>
  <si>
    <t>713403404</t>
  </si>
  <si>
    <t>Odstránenie oplechovania tepelnej izolácie potrubia DN 800 a DN 900, minerálna vlna+obal, hrúbka 100 mm</t>
  </si>
  <si>
    <t>1500528754</t>
  </si>
  <si>
    <t>35,883 " DN 800 -plocha demontovaného oplechovania</t>
  </si>
  <si>
    <t>9,665 " DN 900 -plocha demontovaného oplechovania</t>
  </si>
  <si>
    <t>Súčet</t>
  </si>
  <si>
    <t>67</t>
  </si>
  <si>
    <t>713403405</t>
  </si>
  <si>
    <t>Odstránenie oplechovania tepelnej izolácie kolien R=2,5 D na potrubí DN 600, minerálna vlna+obal, hrúbka 110 mm</t>
  </si>
  <si>
    <t>980389287</t>
  </si>
  <si>
    <t>7,191 " plocha demontovaného oplechovania</t>
  </si>
  <si>
    <t>68</t>
  </si>
  <si>
    <t>713403406</t>
  </si>
  <si>
    <t>Odstránenie oplechovania tepelnej izolácie kolien R=2 D na potrubí DN 700, minerálna vlna+obal, hrúbka 110 mm</t>
  </si>
  <si>
    <t>978012415</t>
  </si>
  <si>
    <t>32,274 " plocha demontovaného oplechovania</t>
  </si>
  <si>
    <t>69</t>
  </si>
  <si>
    <t>713403407</t>
  </si>
  <si>
    <t>Odstránenie oplechovania tepelnej izolácie kolien R=1,5 D na potrubí DN 700, minerálna vlna+obal, hrúbka 100 mm</t>
  </si>
  <si>
    <t>309421435</t>
  </si>
  <si>
    <t>16,320 " plocha demontovaného oplechovania</t>
  </si>
  <si>
    <t>70</t>
  </si>
  <si>
    <t>713403408</t>
  </si>
  <si>
    <t>Odstránenie oplechovania tepelnej izolácie kolien R=1,5 D na potrubí DN 800, minerálna vlna+obal, hrúbka 100 mm</t>
  </si>
  <si>
    <t>54776697</t>
  </si>
  <si>
    <t>11,475 " plocha demontovanej izolácie</t>
  </si>
  <si>
    <t>D03.05</t>
  </si>
  <si>
    <t>71</t>
  </si>
  <si>
    <t>713403501</t>
  </si>
  <si>
    <t>Odstránenie oplechovania tepelnej izolácie potrubia DN 500, minerálna vlna+obal, hrúbka 130 mm</t>
  </si>
  <si>
    <t>-1216950829</t>
  </si>
  <si>
    <t>38,400 " plocha demontovaného oplechovania</t>
  </si>
  <si>
    <t>72</t>
  </si>
  <si>
    <t>713403502</t>
  </si>
  <si>
    <t>Odstránenie oplechovania tepelnej izolácie armatúry DN 500</t>
  </si>
  <si>
    <t>-1127470641</t>
  </si>
  <si>
    <t>7,900 " plocha demontovanej izolácie</t>
  </si>
  <si>
    <t>73</t>
  </si>
  <si>
    <t>713403503</t>
  </si>
  <si>
    <t>Odstránenie oplechovania tepelnej izolácie kolien R=2,5 D na potrubí DN 500, minerálna vlna+obal, hrúbka 130 mm</t>
  </si>
  <si>
    <t>-901143931</t>
  </si>
  <si>
    <t>16,100 " plocha demontovaného oplechovania</t>
  </si>
  <si>
    <t>D03.06</t>
  </si>
  <si>
    <t>74</t>
  </si>
  <si>
    <t>713403601</t>
  </si>
  <si>
    <t>Odstránenie oplechovania tepelnej izolácie potrubia DN 1000, minerálna vlna+obal, hrúbka 100 mm</t>
  </si>
  <si>
    <t>-1480704137</t>
  </si>
  <si>
    <t>58,200 " plocha demontovaného oplechovania</t>
  </si>
  <si>
    <t>75</t>
  </si>
  <si>
    <t>713403602</t>
  </si>
  <si>
    <t>Odstránenie oplechovania tepelnej izolácie kolien R=2,5 D na potrubí DN 1000, minerálna vlna+obal, hrúbka 100 mm</t>
  </si>
  <si>
    <t>305480900</t>
  </si>
  <si>
    <t>49,700 " plocha demontovaného oplechovania</t>
  </si>
  <si>
    <t>76</t>
  </si>
  <si>
    <t>713403603</t>
  </si>
  <si>
    <t>-1326650361</t>
  </si>
  <si>
    <t>28,850 " plocha demontovaného oplechovania</t>
  </si>
  <si>
    <t>77</t>
  </si>
  <si>
    <t>713403604</t>
  </si>
  <si>
    <t>Odstránenie oplechovania tepelnej izolácie kolien R=1,5 D na potrubí DN 600, minerálna vlna+obal, hrúbka 100 mm</t>
  </si>
  <si>
    <t>-667168829</t>
  </si>
  <si>
    <t>4,200 " plocha demontovaného oplechovania</t>
  </si>
  <si>
    <t>D04</t>
  </si>
  <si>
    <t>Demontáž uložení a závesov</t>
  </si>
  <si>
    <t>D04.01</t>
  </si>
  <si>
    <t>Demontáž uložení</t>
  </si>
  <si>
    <t>78</t>
  </si>
  <si>
    <t>767996101</t>
  </si>
  <si>
    <t>Demontáž uložení potrubia na potrubnom moste U1 až U12, dvíhanie potrubia žeriavom</t>
  </si>
  <si>
    <t>ks</t>
  </si>
  <si>
    <t>1661507458</t>
  </si>
  <si>
    <t>Položka zahŕňa všetky potrebné mechanizmy a dočasné podperné konštrukcie</t>
  </si>
  <si>
    <t>Predpokladaná hmotnosť jedného uloženia = 51 kg</t>
  </si>
  <si>
    <t>12 " počet kusov</t>
  </si>
  <si>
    <t>79</t>
  </si>
  <si>
    <t>767996102</t>
  </si>
  <si>
    <t>Demontáž uložení potrubia na potrubnom moste U13 až U27 (okrem pevných bodov), dvíhanie potrubia zdvihákmi</t>
  </si>
  <si>
    <t>1006776058</t>
  </si>
  <si>
    <t>80</t>
  </si>
  <si>
    <t>767996103</t>
  </si>
  <si>
    <t>Demontáž uložení potrubia v strojovni U28 až U37, dvíhanie potrubia zdvihákmi</t>
  </si>
  <si>
    <t>-481032298</t>
  </si>
  <si>
    <t>Predpokladaná hmotnosť jedného uloženia =51 kg</t>
  </si>
  <si>
    <t>10 " počet kusov</t>
  </si>
  <si>
    <t>D04.02</t>
  </si>
  <si>
    <t>Demontáž závesov</t>
  </si>
  <si>
    <t>81</t>
  </si>
  <si>
    <t>767996201</t>
  </si>
  <si>
    <t>Demontáž  pružinových závesov Z1 až Z4</t>
  </si>
  <si>
    <t>-1103167810</t>
  </si>
  <si>
    <t>Predpokladaná hmotnosť jedného závesu = 65 kg</t>
  </si>
  <si>
    <t>4 " počet kusov</t>
  </si>
  <si>
    <t>D05</t>
  </si>
  <si>
    <t>Odvoz demontovaných hmôt a poplatky za uloženie</t>
  </si>
  <si>
    <t>82</t>
  </si>
  <si>
    <t>979011001</t>
  </si>
  <si>
    <t xml:space="preserve">Zvislá doprava sutiny a vybúraných hmôt </t>
  </si>
  <si>
    <t>t</t>
  </si>
  <si>
    <t>-858709308</t>
  </si>
  <si>
    <t>12,167 " oplechovanie izolácie</t>
  </si>
  <si>
    <t>1,994 " uloženia a závesy</t>
  </si>
  <si>
    <t>Medzisúčet - kovový materiál</t>
  </si>
  <si>
    <t>15,560 " minerálna vlna</t>
  </si>
  <si>
    <t>40,711 " drôtosádrový obal izolácie</t>
  </si>
  <si>
    <t>83</t>
  </si>
  <si>
    <t>979081101</t>
  </si>
  <si>
    <t>Odvoz kovového demontovaného materiálu na centrálne zhromaždisko v areáli MHTH, závod Košice, vzdialenosťdo 350 m, vrátane triedenia</t>
  </si>
  <si>
    <t>295397385</t>
  </si>
  <si>
    <t>12,087 " oplechovanie izolácie</t>
  </si>
  <si>
    <t>84</t>
  </si>
  <si>
    <t>979081102</t>
  </si>
  <si>
    <t>Odvoz drôtosádrového obalu izolácie na skládku do 1 km - ostatný odpad</t>
  </si>
  <si>
    <t>-1473757130</t>
  </si>
  <si>
    <t>85</t>
  </si>
  <si>
    <t>979081103</t>
  </si>
  <si>
    <t>Odvoz minerálnej vlny na skládku do 1 km - ostatný odpad</t>
  </si>
  <si>
    <t>-1583673965</t>
  </si>
  <si>
    <t>86</t>
  </si>
  <si>
    <t>979081104</t>
  </si>
  <si>
    <t>Odvoz sutiny a vybúraných hmôt na skládku, príplatok za každý ďalší 1 km - ostatný odpad</t>
  </si>
  <si>
    <t>km</t>
  </si>
  <si>
    <t>-2145006579</t>
  </si>
  <si>
    <t>138 " celkový súčet vzdialenosti</t>
  </si>
  <si>
    <t>87</t>
  </si>
  <si>
    <t>979081201</t>
  </si>
  <si>
    <t xml:space="preserve">Odvoz nebezpečného odpadu do 1 km </t>
  </si>
  <si>
    <t>-318546384</t>
  </si>
  <si>
    <t>88</t>
  </si>
  <si>
    <t>979081202</t>
  </si>
  <si>
    <t>Odvoz nebezpečného odpadu do 1 km, príplatok za každý ďalší 1 km</t>
  </si>
  <si>
    <t>680886346</t>
  </si>
  <si>
    <t>89</t>
  </si>
  <si>
    <t>979089405</t>
  </si>
  <si>
    <t>Poplatok za uloženie na skládke - izolačné materiály - ostaný odpad</t>
  </si>
  <si>
    <t>2088412051</t>
  </si>
  <si>
    <t>90</t>
  </si>
  <si>
    <t>979089506</t>
  </si>
  <si>
    <t>Poplatok za uloženie na skládke - stavebné materiály na báze sadry - ostaný odpad</t>
  </si>
  <si>
    <t>845364614</t>
  </si>
  <si>
    <t>91</t>
  </si>
  <si>
    <t>979089606</t>
  </si>
  <si>
    <t>Poplatok za likvidáciu nebezpečnéhoi odpadu</t>
  </si>
  <si>
    <t>31756296</t>
  </si>
  <si>
    <t>92</t>
  </si>
  <si>
    <t>979089707</t>
  </si>
  <si>
    <t>Prenájom kontajneru do 16 m3</t>
  </si>
  <si>
    <t>-339842198</t>
  </si>
  <si>
    <t>Dočasné uskladnenie demontovaného materiálu</t>
  </si>
  <si>
    <t>Predpokladaná doba prenájmu 50 dní</t>
  </si>
  <si>
    <t>3 " počet kusov</t>
  </si>
  <si>
    <t>D06</t>
  </si>
  <si>
    <t>Povrchové úpravy potrubia a oceľových konštrukcií</t>
  </si>
  <si>
    <t>D06.01</t>
  </si>
  <si>
    <t>Otryskávanie abrazívom</t>
  </si>
  <si>
    <t>93</t>
  </si>
  <si>
    <t>250046101</t>
  </si>
  <si>
    <t>Otryskávanie potrubných rozvodov na potrubnom moste abrazívom</t>
  </si>
  <si>
    <t>-1342580505</t>
  </si>
  <si>
    <t>Stupeň čistenia Sa 2 1/2 podľa STN ISO 8501-1 s drsnosťou odpovedajúcou stupňu BN 9a podľa Rugotest No.3</t>
  </si>
  <si>
    <t>Položka zahŕňa dodávku abrazíva</t>
  </si>
  <si>
    <t>479,00 " celková plocha</t>
  </si>
  <si>
    <t>94</t>
  </si>
  <si>
    <t>250046102</t>
  </si>
  <si>
    <t>Otryskávanie podpornej oceľovej konštrukcie na potrubnom moste abrazívom, vrátane sediel a opráv po demontáži  uložení</t>
  </si>
  <si>
    <t>515073718</t>
  </si>
  <si>
    <t>43,20 " celková plocha</t>
  </si>
  <si>
    <t>95</t>
  </si>
  <si>
    <t>250046103</t>
  </si>
  <si>
    <t xml:space="preserve">Otryskávanie potrubných rozvodov z HK3 vo vonkajších priestoroch abrazívom </t>
  </si>
  <si>
    <t>1446836918</t>
  </si>
  <si>
    <t>165,500 " celková plocha</t>
  </si>
  <si>
    <t>96</t>
  </si>
  <si>
    <t>250046104</t>
  </si>
  <si>
    <t xml:space="preserve">Otryskávanie podpornej oceľovej konštrukcie, uložení, sediel a pružinových závesov potrubných rozvodov z HK3 abrazívom </t>
  </si>
  <si>
    <t>-1579491822</t>
  </si>
  <si>
    <t>16,00 " celková plocha</t>
  </si>
  <si>
    <t>D06.02</t>
  </si>
  <si>
    <t>Laserové čistenie s ručným dočistením</t>
  </si>
  <si>
    <t>97</t>
  </si>
  <si>
    <t>250046201</t>
  </si>
  <si>
    <t xml:space="preserve">Čistenie potrubia a kolien obtoku HK3 vo vnútorných priestoroch laserom s ručným dočistením </t>
  </si>
  <si>
    <t>-833699912</t>
  </si>
  <si>
    <t>Čistenie na ekvivalent stupňa čistenia Sa 2 1/2 podľa STN ISO 8501-1 s drsnosťou odpovedajúcou stupňu BN 9a podľa Rugotest No.3</t>
  </si>
  <si>
    <t>15,500 " celková plocha</t>
  </si>
  <si>
    <t>98</t>
  </si>
  <si>
    <t>250046202</t>
  </si>
  <si>
    <t xml:space="preserve">Čistenie podpornej oceľovej konštrukcie, uložení a pružinových závesov obtoku HK3 laserom s ručným dočistením </t>
  </si>
  <si>
    <t>1428518287</t>
  </si>
  <si>
    <t>8,000 " celková plocha</t>
  </si>
  <si>
    <t>99</t>
  </si>
  <si>
    <t>250046203</t>
  </si>
  <si>
    <t xml:space="preserve">Čistenie potrubných rozvodov v PK1 laserom s ručným dočistením </t>
  </si>
  <si>
    <t>-1167408773</t>
  </si>
  <si>
    <t>150,500 " celková plocha</t>
  </si>
  <si>
    <t>100</t>
  </si>
  <si>
    <t>250046204</t>
  </si>
  <si>
    <t xml:space="preserve">Čistenie podpornej oceľovej konštrukcie, uložení a závesov potrubných rozvodov v PK1 laserom s ručným dočistením </t>
  </si>
  <si>
    <t>-700086937</t>
  </si>
  <si>
    <t>16,000 " celková plocha</t>
  </si>
  <si>
    <t>101</t>
  </si>
  <si>
    <t>250046205</t>
  </si>
  <si>
    <t xml:space="preserve">Čistenie potrubných rozvodov v strojovni laserom s ručným dočistením </t>
  </si>
  <si>
    <t>1966191279</t>
  </si>
  <si>
    <t>362,600 " celková plocha</t>
  </si>
  <si>
    <t>102</t>
  </si>
  <si>
    <t>250046206</t>
  </si>
  <si>
    <t xml:space="preserve">Čistenie podpornej oceľovej konštrukcie a sediel pre uloženia potrubných rozvodov v strojovni laserom s ručným dočistením </t>
  </si>
  <si>
    <t>-752716261</t>
  </si>
  <si>
    <t>160,00 " celková plocha</t>
  </si>
  <si>
    <t>103</t>
  </si>
  <si>
    <t>250046207</t>
  </si>
  <si>
    <t xml:space="preserve">Čistenie potrubných rozvodov - bypass DN 500 laserom s ručným dočistením </t>
  </si>
  <si>
    <t>-1719777829</t>
  </si>
  <si>
    <t>39,300 " celková plocha</t>
  </si>
  <si>
    <t>104</t>
  </si>
  <si>
    <t>250046208</t>
  </si>
  <si>
    <t xml:space="preserve">Čistenie podpornej oceľovej konštrukcie, uložení a závesov potrubných rozvodov - bypass DN 500 laserom s ručným dočistením </t>
  </si>
  <si>
    <t>177271201</t>
  </si>
  <si>
    <t>1,000 " celková plocha</t>
  </si>
  <si>
    <t>D06.03</t>
  </si>
  <si>
    <t>Doplňujúce povrchové úpravy</t>
  </si>
  <si>
    <t>105</t>
  </si>
  <si>
    <t>250046301</t>
  </si>
  <si>
    <t>Ofukovanie potrubných rozvodov vzduchom</t>
  </si>
  <si>
    <t>167739639</t>
  </si>
  <si>
    <t>1456,600 " celková plocha</t>
  </si>
  <si>
    <t>106</t>
  </si>
  <si>
    <t>250046302</t>
  </si>
  <si>
    <t>Odstránenie oleja a mastnoty vhodným detergentom na rozpúšťadlovej báze (napr.acetón)</t>
  </si>
  <si>
    <t>-680125782</t>
  </si>
  <si>
    <t>Položka zahŕňa odstránenie prípadných solí a ostatných nečistôt tlakovou vodou</t>
  </si>
  <si>
    <t>600,000 " celková plocha</t>
  </si>
  <si>
    <t>107</t>
  </si>
  <si>
    <t>250046303</t>
  </si>
  <si>
    <t>Príprava povrchu oplechovania izolácie pred označením potrubných rozvodov náterom</t>
  </si>
  <si>
    <t>-850134177</t>
  </si>
  <si>
    <t>Položka zahŕňa:</t>
  </si>
  <si>
    <t>- odstránenie mastnoty vhodným detergentom</t>
  </si>
  <si>
    <t>- odstránenie prípadných solí a ostatných nečistôt tlakovou vodou</t>
  </si>
  <si>
    <t>- odstránenie prachu</t>
  </si>
  <si>
    <t>60,00 " celková plocha</t>
  </si>
  <si>
    <t>D06.04</t>
  </si>
  <si>
    <t>Nátery</t>
  </si>
  <si>
    <t>108</t>
  </si>
  <si>
    <t>783996401</t>
  </si>
  <si>
    <t>Náterový systém pre potrubia - 1. vrstva, hliníková červená</t>
  </si>
  <si>
    <t>712721406</t>
  </si>
  <si>
    <t>Položka zahŕňa prácu aj materiál</t>
  </si>
  <si>
    <t>Špecifikácia:</t>
  </si>
  <si>
    <t>dvojzložkový fenol-epoxidový náter na báze vylepšeného rýchloschnúceho, alkylamínom vytvrdeného epoxidu, odolného voči vysokým teplotám až do 275°C,</t>
  </si>
  <si>
    <t>pre aplikáciu na uhlíkovú oceľ, vhodný pre izolované a neizolované povrchy (napríklad  HEMPEL)</t>
  </si>
  <si>
    <t>1210,500 " celková plocha</t>
  </si>
  <si>
    <t>109</t>
  </si>
  <si>
    <t>783996402</t>
  </si>
  <si>
    <t>Náterový systém pre potrubia - 2. vrstva, hliníková šedá</t>
  </si>
  <si>
    <t>1210315688</t>
  </si>
  <si>
    <t>110</t>
  </si>
  <si>
    <t>783996403</t>
  </si>
  <si>
    <t>Náterový systém pre oceľové konštrukcie - 1. vrstva, základný náter</t>
  </si>
  <si>
    <t>1584233036</t>
  </si>
  <si>
    <t>dvojzložkový vysokosušinový epoxidový náter,</t>
  </si>
  <si>
    <t>hrúbka suchej vrstvy 1x100µm</t>
  </si>
  <si>
    <t>244,200 " celková plocha</t>
  </si>
  <si>
    <t>111</t>
  </si>
  <si>
    <t>783996404</t>
  </si>
  <si>
    <t>Náterový systém pre oceľové konštrukcie - 2. vrstva, stredný náter</t>
  </si>
  <si>
    <t>-15872679</t>
  </si>
  <si>
    <t>dvojzložkový vysokosušinový epoxidový náter, pigmentovaný železnou sľudou,</t>
  </si>
  <si>
    <t>112</t>
  </si>
  <si>
    <t>783996405</t>
  </si>
  <si>
    <t>Náterový systém pre oceľové konštrukcie - 3. vrstva, vrchný náter</t>
  </si>
  <si>
    <t>-1071825688</t>
  </si>
  <si>
    <t>alifatický akryl polyuretánový náter,</t>
  </si>
  <si>
    <t>hrúbka suchej vrstvy 1x80µm</t>
  </si>
  <si>
    <t>113</t>
  </si>
  <si>
    <t>783996406</t>
  </si>
  <si>
    <t>Náterový systém pre označenie potrubia, pásy 400 mm šírky, po zaizolovanom potrubí na pozinkovaný plech</t>
  </si>
  <si>
    <t>2092287643</t>
  </si>
  <si>
    <t>asi 50 pásov, náter (napríklad  HEMPATHANE HS 55610 )</t>
  </si>
  <si>
    <t>odtieň  RAL 6019 (pastelová zelená)</t>
  </si>
  <si>
    <t>hrúbka vrstiev 2x40µm</t>
  </si>
  <si>
    <t>2*60,00 " celková plocha</t>
  </si>
  <si>
    <t>D07</t>
  </si>
  <si>
    <t>Nové závesy a uloženia</t>
  </si>
  <si>
    <t>D07.01</t>
  </si>
  <si>
    <t>Nové závesy</t>
  </si>
  <si>
    <t>114</t>
  </si>
  <si>
    <t>767871001</t>
  </si>
  <si>
    <t>Montáž pružinového závesu Z1</t>
  </si>
  <si>
    <t>1752784940</t>
  </si>
  <si>
    <t>Položka zahŕňa potrebné montážne príslušenstvo</t>
  </si>
  <si>
    <t>1 " počet kusov</t>
  </si>
  <si>
    <t>115</t>
  </si>
  <si>
    <t>M</t>
  </si>
  <si>
    <t>552816001</t>
  </si>
  <si>
    <t>Pružinový záves Z1 ( viď výkres) pre potrubie DN 600,  Vertkálne zaťaženie od potrubia= 65,72 kN,  Predpokladany posuv  potrubia v mieste zavesu smerom hore = 8 mm</t>
  </si>
  <si>
    <t>1615892979</t>
  </si>
  <si>
    <t>116</t>
  </si>
  <si>
    <t>767871002</t>
  </si>
  <si>
    <t>Montáž závesu Z2</t>
  </si>
  <si>
    <t>1077654606</t>
  </si>
  <si>
    <t>117</t>
  </si>
  <si>
    <t>552816002</t>
  </si>
  <si>
    <t>Záves Z2 ( viď. výkres) pre potrubie DN 700 (priemer 720),  zaťaženie od potrubia = 50 kN</t>
  </si>
  <si>
    <t>1194439421</t>
  </si>
  <si>
    <t>118</t>
  </si>
  <si>
    <t>767871003</t>
  </si>
  <si>
    <t>Montáž závesu Z3</t>
  </si>
  <si>
    <t>-246587563</t>
  </si>
  <si>
    <t>119</t>
  </si>
  <si>
    <t>552816003</t>
  </si>
  <si>
    <t>Záves Z3 ( viď. výkres) pre potrubie DN 700 (priemer 720),  zaťaženie od potrubia = 50 kN</t>
  </si>
  <si>
    <t>-1395471295</t>
  </si>
  <si>
    <t>120</t>
  </si>
  <si>
    <t>767871004</t>
  </si>
  <si>
    <t>Montáž závesu Z4</t>
  </si>
  <si>
    <t>10468865</t>
  </si>
  <si>
    <t>121</t>
  </si>
  <si>
    <t>552816004</t>
  </si>
  <si>
    <t>Záves Z4 ( viď. výkres) pre potrubie DN 700 (priemer 720),  zaťaženie od potrubia = 97 kN</t>
  </si>
  <si>
    <t>585451987</t>
  </si>
  <si>
    <t>D07.02</t>
  </si>
  <si>
    <t>Nové uloženia</t>
  </si>
  <si>
    <t>122</t>
  </si>
  <si>
    <t>767871011</t>
  </si>
  <si>
    <t>Montáž uložení na potrubnom U1 až U12, dvíhanie potrubia žeriavom</t>
  </si>
  <si>
    <t>916630372</t>
  </si>
  <si>
    <t>123</t>
  </si>
  <si>
    <t>552816011</t>
  </si>
  <si>
    <t>Uloženie  s bočným vedením U1, U2, U3, U7, U8, U9, DN 600, viď. výkres</t>
  </si>
  <si>
    <t>-1338524196</t>
  </si>
  <si>
    <t>124</t>
  </si>
  <si>
    <t>552816012</t>
  </si>
  <si>
    <t>Uloženie U4, U5, U6,  viď. výkres</t>
  </si>
  <si>
    <t>-259465998</t>
  </si>
  <si>
    <t>125</t>
  </si>
  <si>
    <t>552816013</t>
  </si>
  <si>
    <t>Uloženie U10, U11, U12, DN 600, viď. výkres</t>
  </si>
  <si>
    <t>548088735</t>
  </si>
  <si>
    <t>126</t>
  </si>
  <si>
    <t>767871021</t>
  </si>
  <si>
    <t>Montáž uložení na potrubnom U13 až U24, dvíhanie potrubia pomocou pomocných nosníkov a zdvihákov</t>
  </si>
  <si>
    <t>387769656</t>
  </si>
  <si>
    <t>127</t>
  </si>
  <si>
    <t>552816021</t>
  </si>
  <si>
    <t>Uloženie U13 až U24, DN 600, viď. výkres</t>
  </si>
  <si>
    <t>-1964502459</t>
  </si>
  <si>
    <t>128</t>
  </si>
  <si>
    <t>767871031</t>
  </si>
  <si>
    <t>Montáž uložení potrubia v strojovni U28 až U37, dvíhanie potrubia pomocou pomocných nosníkov a zdvihákov</t>
  </si>
  <si>
    <t>-1487447717</t>
  </si>
  <si>
    <t>129</t>
  </si>
  <si>
    <t>552816031</t>
  </si>
  <si>
    <t>Uloženie U28 až U37, DN 700, viď. výkres</t>
  </si>
  <si>
    <t>1549499570</t>
  </si>
  <si>
    <t>D07.03</t>
  </si>
  <si>
    <t>Pomocné konštrukcie uložení</t>
  </si>
  <si>
    <t>130</t>
  </si>
  <si>
    <t>767995001</t>
  </si>
  <si>
    <t>Montáž a dodávka pomocných konštrukcií uložení U1, U2, U3 z oceľových profilov</t>
  </si>
  <si>
    <t>kg</t>
  </si>
  <si>
    <t>-415614610</t>
  </si>
  <si>
    <t>0,50*5,60 " Oceľový profil U50 (0,5m)</t>
  </si>
  <si>
    <t>1,20*8,70 " Oceľový profil U80 (1,2m)</t>
  </si>
  <si>
    <t>4,00*16,00 " Oceľový profil U140 (1,2+1,2+1,6)</t>
  </si>
  <si>
    <t>3,00*25,30 " Oceľový profil U200 (6*0,5m)</t>
  </si>
  <si>
    <t>131</t>
  </si>
  <si>
    <t>767995002</t>
  </si>
  <si>
    <t>Montáž a dodávka pomocných konštrukcií uložení U4, U5, U6 z oceľových profilov</t>
  </si>
  <si>
    <t>1453490750</t>
  </si>
  <si>
    <t>4,00*10,60 " Oceľový profil U100 (2*2m)</t>
  </si>
  <si>
    <t>5,45*16,00 " Oceľový profil U140 (1,45+1,1+0,5+1,2+1,2m)</t>
  </si>
  <si>
    <t>3,00*25,30 " Oceľový profil U200 (3*0,5*2)</t>
  </si>
  <si>
    <t>132</t>
  </si>
  <si>
    <t>767995003</t>
  </si>
  <si>
    <t>Montáž a dodávka pomocných konštrukcií uložení U7, U8, U9 z oceľových profilov</t>
  </si>
  <si>
    <t>1115628885</t>
  </si>
  <si>
    <t>4,35*16,00 " Oceľový profil U140 (1,45+1,2+1,2+0,5m)</t>
  </si>
  <si>
    <t>133</t>
  </si>
  <si>
    <t>767995004</t>
  </si>
  <si>
    <t>Montáž a dodávka pomocných konštrukcií uložení U10 až U24 z oceľových profilov</t>
  </si>
  <si>
    <t>1455657335</t>
  </si>
  <si>
    <t>15,00*25,30 " Oceľový profil U200 (0,5m*2*3*5)</t>
  </si>
  <si>
    <t>134</t>
  </si>
  <si>
    <t>767995005</t>
  </si>
  <si>
    <t>Montáž a dodávka pomocných konštrukcií uložení U28 až U37 z oceľových profilov</t>
  </si>
  <si>
    <t>-880327330</t>
  </si>
  <si>
    <t>18,70*13,40 " Oceľový profil U120 (2,2m*2)+2m (6,15*2)</t>
  </si>
  <si>
    <t>9,00*6,84"  Oceľový plech: 300x300x10mm (2+3+4)</t>
  </si>
  <si>
    <t>4*20,064 " Oceľový plech: 660x400x10mm (2+2)</t>
  </si>
  <si>
    <t>10,00*25,30 " Oceľový profil U200 (0,5m*2*2)*5</t>
  </si>
  <si>
    <t>D08</t>
  </si>
  <si>
    <t>Izolácie potrubí</t>
  </si>
  <si>
    <t>D08.01</t>
  </si>
  <si>
    <t>Izolácie potrubí - pevné, kamenná vlna</t>
  </si>
  <si>
    <t>135</t>
  </si>
  <si>
    <t>713412630</t>
  </si>
  <si>
    <t>Montáž tepelnej izolácie potrubia puzdrami z kamennej vlny, DN 600</t>
  </si>
  <si>
    <t>m</t>
  </si>
  <si>
    <t>-2131959737</t>
  </si>
  <si>
    <t xml:space="preserve">Položka zahŕňa: </t>
  </si>
  <si>
    <t xml:space="preserve">- vnútrostaveniskový presun materiálu </t>
  </si>
  <si>
    <t>- dodávku montážneho príslušenstva - oceľovú viazaciu pásku a spony</t>
  </si>
  <si>
    <t>192,00 " hrúbka 150 mm</t>
  </si>
  <si>
    <t>126,00 " hrúbka 120 mm</t>
  </si>
  <si>
    <t>136</t>
  </si>
  <si>
    <t>283310630120</t>
  </si>
  <si>
    <t>Izolačné puzdro z kamennej vlny, vnútorný priemer d 630 mm, hr. 120 mm</t>
  </si>
  <si>
    <t>575346869</t>
  </si>
  <si>
    <t>Špecifikácia: objemová hmotnosťou ≥100 kg/m3, súč. tep. vodivosti 0,046 pri 100°C</t>
  </si>
  <si>
    <t>137</t>
  </si>
  <si>
    <t>283310630150</t>
  </si>
  <si>
    <t>Izolačné puzdro z kamennej vlny, vnútorný priemer d 630 mm, hr. 150 mm</t>
  </si>
  <si>
    <t>-981468141</t>
  </si>
  <si>
    <t>138</t>
  </si>
  <si>
    <t>713412813</t>
  </si>
  <si>
    <t>Montáž tepelnej izolácie potrubia puzdrami z kamennej vlny, DN 800 - druhá vrstva izolácie ohybov DN 600</t>
  </si>
  <si>
    <t>1094820922</t>
  </si>
  <si>
    <t>54,00 " hrúbka 60 mm</t>
  </si>
  <si>
    <t>139</t>
  </si>
  <si>
    <t>283310813060</t>
  </si>
  <si>
    <t>Izolačné puzdro z kamennej vlny, vnútorný priemer d 816 mm, hr. 60 mm</t>
  </si>
  <si>
    <t>1395543815</t>
  </si>
  <si>
    <t>140</t>
  </si>
  <si>
    <t>713413120</t>
  </si>
  <si>
    <t>Montáž tepelnej izolácie potrubia rohožami z kamennej vlny na pletive</t>
  </si>
  <si>
    <t>-1344954301</t>
  </si>
  <si>
    <t>654,00+129,300-171,200 " celková plocha priameho potrubia</t>
  </si>
  <si>
    <t>141</t>
  </si>
  <si>
    <t>713413125</t>
  </si>
  <si>
    <t>Montáž tepelnej izolácie ohybov rohožami z kamennej vlny na pletive</t>
  </si>
  <si>
    <t>-1483577550</t>
  </si>
  <si>
    <t>171,200 " celková plocha ohybov potrubia</t>
  </si>
  <si>
    <t>142</t>
  </si>
  <si>
    <t>631450004090</t>
  </si>
  <si>
    <t>Rohož z kamennej vlny hr. 90 mm s pozinkovaným pletivom</t>
  </si>
  <si>
    <t>-671042385</t>
  </si>
  <si>
    <t>Špecifikácia: objemová hmotnosťou ≥100 kg/m3, súč. tep. vodivosti 0,045 pri 100°C</t>
  </si>
  <si>
    <t>129,30 " celkové množstvo</t>
  </si>
  <si>
    <t>143</t>
  </si>
  <si>
    <t>631450004120</t>
  </si>
  <si>
    <t>Rohož z kamennej vlny hr. 120 mm s pozinkovaným pletivom</t>
  </si>
  <si>
    <t>648905815</t>
  </si>
  <si>
    <t>654,00 " celkové množstvo</t>
  </si>
  <si>
    <t>D08.02</t>
  </si>
  <si>
    <t>Izolácie potrubí - pevné, oplechovanie</t>
  </si>
  <si>
    <t>144</t>
  </si>
  <si>
    <t>713491111</t>
  </si>
  <si>
    <t>Izolácia tepelná - montáž oplechovania pevného - potrubia</t>
  </si>
  <si>
    <t>1628082231</t>
  </si>
  <si>
    <t>Položka zahŕňa dodávku montážneho príslušenstva - skrutky, nity a pod.</t>
  </si>
  <si>
    <t>1474,30 " celková plocha</t>
  </si>
  <si>
    <t>145</t>
  </si>
  <si>
    <t>713491112</t>
  </si>
  <si>
    <t>Izolácia tepelná - montáž oplechovania pevného - ohybov</t>
  </si>
  <si>
    <t>225559998</t>
  </si>
  <si>
    <t>318,30 " celková plocha</t>
  </si>
  <si>
    <t>146</t>
  </si>
  <si>
    <t>138210000400</t>
  </si>
  <si>
    <t>Plech hladký pozinkovaný, hr. 0,80 mm</t>
  </si>
  <si>
    <t>911100990</t>
  </si>
  <si>
    <t>1471,300 " potrubie</t>
  </si>
  <si>
    <t>318,300 " ohyby</t>
  </si>
  <si>
    <t>147</t>
  </si>
  <si>
    <t>900101003</t>
  </si>
  <si>
    <t>Výroba a montáž štítkov alebo samolepiacich fólii pre oznacenie potrubia po zaizolovaní</t>
  </si>
  <si>
    <t>-617033020</t>
  </si>
  <si>
    <t>D08.03</t>
  </si>
  <si>
    <t>Izolácie armatúr - snímateľné</t>
  </si>
  <si>
    <t>148</t>
  </si>
  <si>
    <t>713491400</t>
  </si>
  <si>
    <t>Zhotovenie a montáž snímateľnej tepelnej  izolácie armatúry DN 400</t>
  </si>
  <si>
    <t>1252801602</t>
  </si>
  <si>
    <t>149</t>
  </si>
  <si>
    <t>713491500</t>
  </si>
  <si>
    <t>Zhotovenie a montáž snímateľnej tepelnej  izolácie armatúry DN 500</t>
  </si>
  <si>
    <t>1807010516</t>
  </si>
  <si>
    <t>150</t>
  </si>
  <si>
    <t>713491600</t>
  </si>
  <si>
    <t>Zhotovenie a montáž snímateľnej tepelnej  izolácie armatúry DN 600</t>
  </si>
  <si>
    <t>133592784</t>
  </si>
  <si>
    <t>2 " počet kusov</t>
  </si>
  <si>
    <t>D09</t>
  </si>
  <si>
    <t>Montážne mechanizmy a lešenie</t>
  </si>
  <si>
    <t>D09.01</t>
  </si>
  <si>
    <t>Montážne mechanizmy</t>
  </si>
  <si>
    <t>151</t>
  </si>
  <si>
    <t>949942210</t>
  </si>
  <si>
    <t>Zapožičanie plošiny pre vysoké podpery na dobu realizácie stavby</t>
  </si>
  <si>
    <t>1252630517</t>
  </si>
  <si>
    <t>152</t>
  </si>
  <si>
    <t>949942215</t>
  </si>
  <si>
    <t>Prevádzkové náklady plošiny pre vysoké podpery, vrátane dopravných nákladov</t>
  </si>
  <si>
    <t>1516792243</t>
  </si>
  <si>
    <t>153</t>
  </si>
  <si>
    <t>949942220</t>
  </si>
  <si>
    <t>Zapožičanie plošiny pre stredne vysoké podpery na dobu realizácie stavby</t>
  </si>
  <si>
    <t>1452799152</t>
  </si>
  <si>
    <t>154</t>
  </si>
  <si>
    <t>949942225</t>
  </si>
  <si>
    <t>Prevádzkové náklady plošiny pre stredne vysoké podpery, vrátane dopravných nákladov</t>
  </si>
  <si>
    <t>-1001421568</t>
  </si>
  <si>
    <t>155</t>
  </si>
  <si>
    <t>949942350</t>
  </si>
  <si>
    <t>Zapožičanie vysokozdvižnej teleskopickej plošiny na podvozku na pomocné práce na vysokých podperách, podľa dostupnej ponuky aj s obsluhou</t>
  </si>
  <si>
    <t>deň</t>
  </si>
  <si>
    <t>-855082872</t>
  </si>
  <si>
    <t>156</t>
  </si>
  <si>
    <t>949942370</t>
  </si>
  <si>
    <t>Prenájom žeriavu pre výmenu uložení na potrubnom moste  U1 až U12.</t>
  </si>
  <si>
    <t>-2090993607</t>
  </si>
  <si>
    <t>D09.02</t>
  </si>
  <si>
    <t>Lešenie</t>
  </si>
  <si>
    <t>157</t>
  </si>
  <si>
    <t>943943250</t>
  </si>
  <si>
    <t>Modulové priestorové lešenie - montáž</t>
  </si>
  <si>
    <t>m3</t>
  </si>
  <si>
    <t>-1775350572</t>
  </si>
  <si>
    <t xml:space="preserve">Pre Etapu č. 1    </t>
  </si>
  <si>
    <t xml:space="preserve">6440,00 " izolácie Horúcovod z HK3, DN 600, na severnej stene PK1 a PK2 , </t>
  </si>
  <si>
    <t>170,00 " obtok HK3, DN 600   vrátane zabradlia</t>
  </si>
  <si>
    <t>Medzisúčet - 1. etapa</t>
  </si>
  <si>
    <t xml:space="preserve">Pre Etapu č. 2   </t>
  </si>
  <si>
    <t>9100,00 " Výmena izolácie na potrubiach na potrubnom moste vrátane zabradlia</t>
  </si>
  <si>
    <t>Medzisúčet - 2. etapa</t>
  </si>
  <si>
    <t xml:space="preserve">Pre Etapu č. 3  </t>
  </si>
  <si>
    <t>960,00 " potrubie +2,50   vrátane zabradlia</t>
  </si>
  <si>
    <t>1008,00 " potrubie ponad obehové čerpadla TEKO I a smerom k ZOI  lešenie  vrátane zabradlia</t>
  </si>
  <si>
    <t>272,00 " potrubie obtoku DN 500   vrátane zabradlia</t>
  </si>
  <si>
    <t xml:space="preserve">579,00 " potrubie v  priestoroch PK1 lešenie vrátane zabradlia </t>
  </si>
  <si>
    <t>Medzisúčet - 3. etapa</t>
  </si>
  <si>
    <t>158</t>
  </si>
  <si>
    <t>943943260</t>
  </si>
  <si>
    <t>Modulové priestorové lešenie - prenájom na dobu realizácie stavby</t>
  </si>
  <si>
    <t>1994567323</t>
  </si>
  <si>
    <t>159</t>
  </si>
  <si>
    <t>943943270</t>
  </si>
  <si>
    <t>Modulové priestorové lešenie - demontáž</t>
  </si>
  <si>
    <t>2040196774</t>
  </si>
  <si>
    <t>160</t>
  </si>
  <si>
    <t>943943280</t>
  </si>
  <si>
    <t xml:space="preserve">Dopravné náklady, vrátane presunu po stavenisku </t>
  </si>
  <si>
    <t>kpl</t>
  </si>
  <si>
    <t>500130643</t>
  </si>
  <si>
    <t>D10</t>
  </si>
  <si>
    <t>Prestupy -  stavebné práce</t>
  </si>
  <si>
    <t>D10.01</t>
  </si>
  <si>
    <t>Prestup č.1 cez strechu</t>
  </si>
  <si>
    <t>161</t>
  </si>
  <si>
    <t>300100101</t>
  </si>
  <si>
    <t>Úprava jestvujúcej prekážajúcej oceľovej konštrukcie, preloženie jestvujúceho zavetrovania L50/5 do novej polohy</t>
  </si>
  <si>
    <t>-2100399490</t>
  </si>
  <si>
    <t>162</t>
  </si>
  <si>
    <t>300100102</t>
  </si>
  <si>
    <t>K1 - klampiarsky plech hr. 0,8 mm, rozvinutá šírka 830 mm, dĺžka 4,5 bm</t>
  </si>
  <si>
    <t>-916486571</t>
  </si>
  <si>
    <t>163</t>
  </si>
  <si>
    <t>300100103</t>
  </si>
  <si>
    <t>K2 - klampiarsky plech hr. 0,8 mm, rozvinutá šírka 740 mm, dĺžka 4,5 bm</t>
  </si>
  <si>
    <t>-315078623</t>
  </si>
  <si>
    <t>164</t>
  </si>
  <si>
    <t>300100104</t>
  </si>
  <si>
    <t>Sťahovacia nerezová páska dĺ. min. 3,0 m</t>
  </si>
  <si>
    <t>1921736655</t>
  </si>
  <si>
    <t>165</t>
  </si>
  <si>
    <t>300100105</t>
  </si>
  <si>
    <t>Klamparsky tmel po obvode potrubia</t>
  </si>
  <si>
    <t>-1731842780</t>
  </si>
  <si>
    <t>D10.02</t>
  </si>
  <si>
    <t>Prestupy č.2 a č.3 cez strechu</t>
  </si>
  <si>
    <t>166</t>
  </si>
  <si>
    <t>300100201</t>
  </si>
  <si>
    <t>Oceľová chránička DN900 (914x6,3 mm) dĺ. 700 mm, (99 kg/ks)</t>
  </si>
  <si>
    <t>-1231549877</t>
  </si>
  <si>
    <t>167</t>
  </si>
  <si>
    <t>300100202</t>
  </si>
  <si>
    <t>Profil U100 dĺ.150 mm</t>
  </si>
  <si>
    <t>1562962787</t>
  </si>
  <si>
    <t>168</t>
  </si>
  <si>
    <t>300100203</t>
  </si>
  <si>
    <t>Kotevná skrutka HAS-U5.8-M16 do chemickej kotvy HIT-HY170</t>
  </si>
  <si>
    <t>439374627</t>
  </si>
  <si>
    <t>169</t>
  </si>
  <si>
    <t>300100204</t>
  </si>
  <si>
    <t>-1810504370</t>
  </si>
  <si>
    <t>8,00 " celková plocha</t>
  </si>
  <si>
    <t>170</t>
  </si>
  <si>
    <t>300100205</t>
  </si>
  <si>
    <t>601003140</t>
  </si>
  <si>
    <t>171</t>
  </si>
  <si>
    <t>300100206</t>
  </si>
  <si>
    <t>1657223723</t>
  </si>
  <si>
    <t>172</t>
  </si>
  <si>
    <t>300100207</t>
  </si>
  <si>
    <t>Tekutá hydroizolácia, napr. SIKAROOF MTC22</t>
  </si>
  <si>
    <t>-381061432</t>
  </si>
  <si>
    <t>173</t>
  </si>
  <si>
    <t>300100208</t>
  </si>
  <si>
    <t>Pružná malta, napr. SIKAPLASTIC-1K RS</t>
  </si>
  <si>
    <t>-1584441925</t>
  </si>
  <si>
    <t>174</t>
  </si>
  <si>
    <t>300100209</t>
  </si>
  <si>
    <t>K3 - klampiarsky plech hr. 0,8 mm, rozvinutá šírka 750 mm, dĺžka 4,0 bm, ks-2</t>
  </si>
  <si>
    <t>-1168471971</t>
  </si>
  <si>
    <t>175</t>
  </si>
  <si>
    <t>300100210</t>
  </si>
  <si>
    <t>K4 - klampiarsky plech hr. 0,8 mm, rozvinutá šírka 630 mm, dĺžka 4,0 bm, ks-2</t>
  </si>
  <si>
    <t>-1911641570</t>
  </si>
  <si>
    <t>176</t>
  </si>
  <si>
    <t>300100211</t>
  </si>
  <si>
    <t>1328771338</t>
  </si>
  <si>
    <t>177</t>
  </si>
  <si>
    <t>300100212</t>
  </si>
  <si>
    <t>-529606604</t>
  </si>
  <si>
    <t>D10.03</t>
  </si>
  <si>
    <t>Prestup cez obvodovú stenu</t>
  </si>
  <si>
    <t>178</t>
  </si>
  <si>
    <t>300100301</t>
  </si>
  <si>
    <t>Demontáž troch kusov jestvujúcich presklených tabúľ z drôteného skla</t>
  </si>
  <si>
    <t>1003602363</t>
  </si>
  <si>
    <t>179</t>
  </si>
  <si>
    <t>300100302</t>
  </si>
  <si>
    <t>Demontáž prekážajúcich okenných priečnikov, dĺ. Cca 2,0 bm</t>
  </si>
  <si>
    <t>-487877744</t>
  </si>
  <si>
    <t>180</t>
  </si>
  <si>
    <t>300100303</t>
  </si>
  <si>
    <t>Montáž nového vodorovného oknového priečnika - L50/5 dl. Cca 2,0 m</t>
  </si>
  <si>
    <t>-1245666702</t>
  </si>
  <si>
    <t>181</t>
  </si>
  <si>
    <t>300100304</t>
  </si>
  <si>
    <t>Úprava  jestv stavebných otvorov v obvodovom murive hr. 300 mm na priemer 950 mm</t>
  </si>
  <si>
    <t>1091332398</t>
  </si>
  <si>
    <t>182</t>
  </si>
  <si>
    <t>300100305</t>
  </si>
  <si>
    <t>Nové jednoduché presklenie z drôteného skla</t>
  </si>
  <si>
    <t>-415168379</t>
  </si>
  <si>
    <t>183</t>
  </si>
  <si>
    <t>300100306</t>
  </si>
  <si>
    <t>Nové zaplechovanie vzniknutého otvoru hladkým plechom hr. 1,0 mm</t>
  </si>
  <si>
    <t>2070771973</t>
  </si>
  <si>
    <t>184</t>
  </si>
  <si>
    <t>300100307</t>
  </si>
  <si>
    <t xml:space="preserve">Vyspravenie poškodeného muriva (po búraní otvoru) tvárnicami porotherm </t>
  </si>
  <si>
    <t>-1388580969</t>
  </si>
  <si>
    <t>185</t>
  </si>
  <si>
    <t>300100308</t>
  </si>
  <si>
    <t>Vyplnenie medzikružia montážnou penou</t>
  </si>
  <si>
    <t>bal</t>
  </si>
  <si>
    <t>1312301363</t>
  </si>
  <si>
    <t>186</t>
  </si>
  <si>
    <t>300100309</t>
  </si>
  <si>
    <t>Vyspravenie vnútornej vápennocementovej omietky z oboch strán + maľba (biela)</t>
  </si>
  <si>
    <t>-512624287</t>
  </si>
  <si>
    <t>187</t>
  </si>
  <si>
    <t>300100310</t>
  </si>
  <si>
    <t>Vonkajšie oplechovanie klampiarskym plechom hr. 0,8 mm, kotvené do muriva</t>
  </si>
  <si>
    <t>-738694846</t>
  </si>
  <si>
    <t>188</t>
  </si>
  <si>
    <t>300100311</t>
  </si>
  <si>
    <t>Škáry medzi plechom a murivom pretmeliť klampiarskym tmelom</t>
  </si>
  <si>
    <t>1983124003</t>
  </si>
  <si>
    <t>D10.04</t>
  </si>
  <si>
    <t>Prestup cez vnútornú stenu</t>
  </si>
  <si>
    <t>189</t>
  </si>
  <si>
    <t>300100401</t>
  </si>
  <si>
    <t>1661689372</t>
  </si>
  <si>
    <t>190</t>
  </si>
  <si>
    <t>300100402</t>
  </si>
  <si>
    <t>1587241221</t>
  </si>
  <si>
    <t>191</t>
  </si>
  <si>
    <t>300100403</t>
  </si>
  <si>
    <t>2016297059</t>
  </si>
  <si>
    <t>D11</t>
  </si>
  <si>
    <t>Inžinierska činnosť</t>
  </si>
  <si>
    <t>192</t>
  </si>
  <si>
    <t>000400022</t>
  </si>
  <si>
    <t>Projektová dokumentácia skutočného vyhotovenia, kompletizácia a odovzdanie sprievodnej technickej dokumentácie</t>
  </si>
  <si>
    <t>1024</t>
  </si>
  <si>
    <t>805756250</t>
  </si>
  <si>
    <t>193</t>
  </si>
  <si>
    <t>000600010</t>
  </si>
  <si>
    <t>Zariadenie staveniska, komplet</t>
  </si>
  <si>
    <t>-38468256</t>
  </si>
  <si>
    <t>194</t>
  </si>
  <si>
    <t>001000011</t>
  </si>
  <si>
    <t>Dočasný autorský dohľad - bude realizovaný variabilne v zmysle potreby výstavby</t>
  </si>
  <si>
    <t>-1191841792</t>
  </si>
  <si>
    <t>196</t>
  </si>
  <si>
    <t>001000036</t>
  </si>
  <si>
    <t>Výkon činnosti stavbyvedúceho - predpoklad počas celej doby výstavby</t>
  </si>
  <si>
    <t>-1311915658</t>
  </si>
  <si>
    <t>197</t>
  </si>
  <si>
    <t>001100005</t>
  </si>
  <si>
    <t>Meranie tepelných strát pred montážou a po montáži izolácie</t>
  </si>
  <si>
    <t>1057984723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</si>
</sst>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5" t="s">
        <v>13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20"/>
      <c r="BE5" s="222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26" t="s">
        <v>16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20"/>
      <c r="BE6" s="223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3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3"/>
      <c r="BS8" s="17" t="s">
        <v>6</v>
      </c>
    </row>
    <row r="9" spans="1:74" ht="14.45" customHeight="1">
      <c r="B9" s="20"/>
      <c r="AR9" s="20"/>
      <c r="BE9" s="223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3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23"/>
      <c r="BS11" s="17" t="s">
        <v>6</v>
      </c>
    </row>
    <row r="12" spans="1:74" ht="6.95" customHeight="1">
      <c r="B12" s="20"/>
      <c r="AR12" s="20"/>
      <c r="BE12" s="223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3"/>
      <c r="BS13" s="17" t="s">
        <v>6</v>
      </c>
    </row>
    <row r="14" spans="1:74" ht="12.75">
      <c r="B14" s="20"/>
      <c r="E14" s="227" t="s">
        <v>28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26</v>
      </c>
      <c r="AN14" s="29" t="s">
        <v>28</v>
      </c>
      <c r="AR14" s="20"/>
      <c r="BE14" s="223"/>
      <c r="BS14" s="17" t="s">
        <v>6</v>
      </c>
    </row>
    <row r="15" spans="1:74" ht="6.95" customHeight="1">
      <c r="B15" s="20"/>
      <c r="AR15" s="20"/>
      <c r="BE15" s="223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3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23"/>
      <c r="BS17" s="17" t="s">
        <v>31</v>
      </c>
    </row>
    <row r="18" spans="2:71" ht="6.95" customHeight="1">
      <c r="B18" s="20"/>
      <c r="AR18" s="20"/>
      <c r="BE18" s="223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3"/>
      <c r="BS19" s="17" t="s">
        <v>6</v>
      </c>
    </row>
    <row r="20" spans="2:71" ht="18.399999999999999" customHeight="1">
      <c r="B20" s="20"/>
      <c r="E20" s="25" t="s">
        <v>30</v>
      </c>
      <c r="AK20" s="27" t="s">
        <v>26</v>
      </c>
      <c r="AN20" s="25" t="s">
        <v>1</v>
      </c>
      <c r="AR20" s="20"/>
      <c r="BE20" s="223"/>
      <c r="BS20" s="17" t="s">
        <v>31</v>
      </c>
    </row>
    <row r="21" spans="2:71" ht="6.95" customHeight="1">
      <c r="B21" s="20"/>
      <c r="AR21" s="20"/>
      <c r="BE21" s="223"/>
    </row>
    <row r="22" spans="2:71" ht="12" customHeight="1">
      <c r="B22" s="20"/>
      <c r="D22" s="27" t="s">
        <v>33</v>
      </c>
      <c r="AR22" s="20"/>
      <c r="BE22" s="223"/>
    </row>
    <row r="23" spans="2:7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3"/>
    </row>
    <row r="24" spans="2:71" ht="6.95" customHeight="1">
      <c r="B24" s="20"/>
      <c r="AR24" s="20"/>
      <c r="BE24" s="22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0">
        <f>ROUND(AG94,2)</f>
        <v>0</v>
      </c>
      <c r="AL26" s="231"/>
      <c r="AM26" s="231"/>
      <c r="AN26" s="231"/>
      <c r="AO26" s="231"/>
      <c r="AR26" s="32"/>
      <c r="BE26" s="223"/>
    </row>
    <row r="27" spans="2:71" s="1" customFormat="1" ht="6.95" customHeight="1">
      <c r="B27" s="32"/>
      <c r="AR27" s="32"/>
      <c r="BE27" s="223"/>
    </row>
    <row r="28" spans="2:71" s="1" customFormat="1" ht="12.75">
      <c r="B28" s="32"/>
      <c r="L28" s="232" t="s">
        <v>35</v>
      </c>
      <c r="M28" s="232"/>
      <c r="N28" s="232"/>
      <c r="O28" s="232"/>
      <c r="P28" s="232"/>
      <c r="W28" s="232" t="s">
        <v>36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37</v>
      </c>
      <c r="AL28" s="232"/>
      <c r="AM28" s="232"/>
      <c r="AN28" s="232"/>
      <c r="AO28" s="232"/>
      <c r="AR28" s="32"/>
      <c r="BE28" s="223"/>
    </row>
    <row r="29" spans="2:71" s="2" customFormat="1" ht="14.45" customHeight="1">
      <c r="B29" s="36"/>
      <c r="D29" s="27" t="s">
        <v>38</v>
      </c>
      <c r="F29" s="37" t="s">
        <v>39</v>
      </c>
      <c r="L29" s="212">
        <v>0.23</v>
      </c>
      <c r="M29" s="211"/>
      <c r="N29" s="211"/>
      <c r="O29" s="211"/>
      <c r="P29" s="211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ROUND(AV94, 2)</f>
        <v>0</v>
      </c>
      <c r="AL29" s="211"/>
      <c r="AM29" s="211"/>
      <c r="AN29" s="211"/>
      <c r="AO29" s="211"/>
      <c r="AR29" s="36"/>
      <c r="BE29" s="224"/>
    </row>
    <row r="30" spans="2:71" s="2" customFormat="1" ht="14.45" customHeight="1">
      <c r="B30" s="36"/>
      <c r="F30" s="37" t="s">
        <v>40</v>
      </c>
      <c r="L30" s="212">
        <v>0.23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6"/>
      <c r="BE30" s="224"/>
    </row>
    <row r="31" spans="2:71" s="2" customFormat="1" ht="14.45" hidden="1" customHeight="1">
      <c r="B31" s="36"/>
      <c r="F31" s="27" t="s">
        <v>41</v>
      </c>
      <c r="L31" s="212">
        <v>0.23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6"/>
      <c r="BE31" s="224"/>
    </row>
    <row r="32" spans="2:71" s="2" customFormat="1" ht="14.45" hidden="1" customHeight="1">
      <c r="B32" s="36"/>
      <c r="F32" s="27" t="s">
        <v>42</v>
      </c>
      <c r="L32" s="212">
        <v>0.23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6"/>
      <c r="BE32" s="224"/>
    </row>
    <row r="33" spans="2:57" s="2" customFormat="1" ht="14.45" hidden="1" customHeight="1">
      <c r="B33" s="36"/>
      <c r="F33" s="37" t="s">
        <v>43</v>
      </c>
      <c r="L33" s="212">
        <v>0</v>
      </c>
      <c r="M33" s="211"/>
      <c r="N33" s="211"/>
      <c r="O33" s="211"/>
      <c r="P33" s="211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6"/>
      <c r="BE33" s="224"/>
    </row>
    <row r="34" spans="2:57" s="1" customFormat="1" ht="6.95" customHeight="1">
      <c r="B34" s="32"/>
      <c r="AR34" s="32"/>
      <c r="BE34" s="223"/>
    </row>
    <row r="35" spans="2:57" s="1" customFormat="1" ht="25.9" customHeight="1">
      <c r="B35" s="32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13" t="s">
        <v>46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5">
        <f>SUM(AK26:AK33)</f>
        <v>0</v>
      </c>
      <c r="AL35" s="214"/>
      <c r="AM35" s="214"/>
      <c r="AN35" s="214"/>
      <c r="AO35" s="216"/>
      <c r="AP35" s="38"/>
      <c r="AQ35" s="38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2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52</v>
      </c>
      <c r="AI64" s="43"/>
      <c r="AJ64" s="43"/>
      <c r="AK64" s="43"/>
      <c r="AL64" s="43"/>
      <c r="AM64" s="43"/>
      <c r="AN64" s="43"/>
      <c r="AO64" s="43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2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2"/>
    </row>
    <row r="82" spans="1:91" s="1" customFormat="1" ht="24.95" customHeight="1">
      <c r="B82" s="32"/>
      <c r="C82" s="21" t="s">
        <v>53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9"/>
      <c r="C84" s="27" t="s">
        <v>12</v>
      </c>
      <c r="L84" s="3" t="str">
        <f>K5</f>
        <v>24P010</v>
      </c>
      <c r="AR84" s="49"/>
    </row>
    <row r="85" spans="1:91" s="4" customFormat="1" ht="36.950000000000003" customHeight="1">
      <c r="B85" s="50"/>
      <c r="C85" s="51" t="s">
        <v>15</v>
      </c>
      <c r="L85" s="201" t="str">
        <f>K6</f>
        <v>Modernizácia vnútorného horúcovodného systému potrubia DN600 v MHTH, a.s., závod Košice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50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2" t="str">
        <f>IF(K8="","",K8)</f>
        <v xml:space="preserve"> </v>
      </c>
      <c r="AI87" s="27" t="s">
        <v>21</v>
      </c>
      <c r="AM87" s="203" t="str">
        <f>IF(AN8= "","",AN8)</f>
        <v>13. 1. 2025</v>
      </c>
      <c r="AN87" s="203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MH Teplárenský holding, a.s.</v>
      </c>
      <c r="AI89" s="27" t="s">
        <v>29</v>
      </c>
      <c r="AM89" s="204" t="str">
        <f>IF(E17="","",E17)</f>
        <v>ECONS ENERGY, a.s.</v>
      </c>
      <c r="AN89" s="205"/>
      <c r="AO89" s="205"/>
      <c r="AP89" s="205"/>
      <c r="AR89" s="32"/>
      <c r="AS89" s="206" t="s">
        <v>54</v>
      </c>
      <c r="AT89" s="207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04" t="str">
        <f>IF(E20="","",E20)</f>
        <v>ECONS ENERGY, a.s.</v>
      </c>
      <c r="AN90" s="205"/>
      <c r="AO90" s="205"/>
      <c r="AP90" s="205"/>
      <c r="AR90" s="32"/>
      <c r="AS90" s="208"/>
      <c r="AT90" s="209"/>
      <c r="BD90" s="57"/>
    </row>
    <row r="91" spans="1:91" s="1" customFormat="1" ht="10.9" customHeight="1">
      <c r="B91" s="32"/>
      <c r="AR91" s="32"/>
      <c r="AS91" s="208"/>
      <c r="AT91" s="209"/>
      <c r="BD91" s="57"/>
    </row>
    <row r="92" spans="1:91" s="1" customFormat="1" ht="29.25" customHeight="1">
      <c r="B92" s="32"/>
      <c r="C92" s="196" t="s">
        <v>55</v>
      </c>
      <c r="D92" s="197"/>
      <c r="E92" s="197"/>
      <c r="F92" s="197"/>
      <c r="G92" s="197"/>
      <c r="H92" s="58"/>
      <c r="I92" s="198" t="s">
        <v>56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57</v>
      </c>
      <c r="AH92" s="197"/>
      <c r="AI92" s="197"/>
      <c r="AJ92" s="197"/>
      <c r="AK92" s="197"/>
      <c r="AL92" s="197"/>
      <c r="AM92" s="197"/>
      <c r="AN92" s="198" t="s">
        <v>58</v>
      </c>
      <c r="AO92" s="197"/>
      <c r="AP92" s="200"/>
      <c r="AQ92" s="59" t="s">
        <v>59</v>
      </c>
      <c r="AR92" s="32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</row>
    <row r="93" spans="1:91" s="1" customFormat="1" ht="10.9" customHeight="1">
      <c r="B93" s="32"/>
      <c r="AR93" s="32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72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73</v>
      </c>
      <c r="BT94" s="73" t="s">
        <v>74</v>
      </c>
      <c r="BU94" s="74" t="s">
        <v>75</v>
      </c>
      <c r="BV94" s="73" t="s">
        <v>76</v>
      </c>
      <c r="BW94" s="73" t="s">
        <v>4</v>
      </c>
      <c r="BX94" s="73" t="s">
        <v>77</v>
      </c>
      <c r="CL94" s="73" t="s">
        <v>1</v>
      </c>
    </row>
    <row r="95" spans="1:91" s="6" customFormat="1" ht="16.5" customHeight="1">
      <c r="A95" s="75" t="s">
        <v>78</v>
      </c>
      <c r="B95" s="76"/>
      <c r="C95" s="77"/>
      <c r="D95" s="219" t="s">
        <v>79</v>
      </c>
      <c r="E95" s="219"/>
      <c r="F95" s="219"/>
      <c r="G95" s="219"/>
      <c r="H95" s="219"/>
      <c r="I95" s="78"/>
      <c r="J95" s="219" t="s">
        <v>80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'PS 01 - Potrubné rozvody'!J30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79" t="s">
        <v>81</v>
      </c>
      <c r="AR95" s="76"/>
      <c r="AS95" s="80">
        <v>0</v>
      </c>
      <c r="AT95" s="81">
        <f>ROUND(SUM(AV95:AW95),2)</f>
        <v>0</v>
      </c>
      <c r="AU95" s="82">
        <f>'PS 01 - Potrubné rozvody'!P161</f>
        <v>0</v>
      </c>
      <c r="AV95" s="81">
        <f>'PS 01 - Potrubné rozvody'!J33</f>
        <v>0</v>
      </c>
      <c r="AW95" s="81">
        <f>'PS 01 - Potrubné rozvody'!J34</f>
        <v>0</v>
      </c>
      <c r="AX95" s="81">
        <f>'PS 01 - Potrubné rozvody'!J35</f>
        <v>0</v>
      </c>
      <c r="AY95" s="81">
        <f>'PS 01 - Potrubné rozvody'!J36</f>
        <v>0</v>
      </c>
      <c r="AZ95" s="81">
        <f>'PS 01 - Potrubné rozvody'!F33</f>
        <v>0</v>
      </c>
      <c r="BA95" s="81">
        <f>'PS 01 - Potrubné rozvody'!F34</f>
        <v>0</v>
      </c>
      <c r="BB95" s="81">
        <f>'PS 01 - Potrubné rozvody'!F35</f>
        <v>0</v>
      </c>
      <c r="BC95" s="81">
        <f>'PS 01 - Potrubné rozvody'!F36</f>
        <v>0</v>
      </c>
      <c r="BD95" s="83">
        <f>'PS 01 - Potrubné rozvody'!F37</f>
        <v>0</v>
      </c>
      <c r="BT95" s="84" t="s">
        <v>82</v>
      </c>
      <c r="BV95" s="84" t="s">
        <v>76</v>
      </c>
      <c r="BW95" s="84" t="s">
        <v>83</v>
      </c>
      <c r="BX95" s="84" t="s">
        <v>4</v>
      </c>
      <c r="CL95" s="84" t="s">
        <v>1</v>
      </c>
      <c r="CM95" s="84" t="s">
        <v>74</v>
      </c>
    </row>
    <row r="96" spans="1:91" s="1" customFormat="1" ht="30" customHeight="1">
      <c r="B96" s="32"/>
      <c r="AR96" s="32"/>
    </row>
    <row r="97" spans="2:44" s="1" customFormat="1" ht="6.95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2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PS 01 - Potrubné rozvo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12"/>
  <sheetViews>
    <sheetView showGridLines="0" tabSelected="1" zoomScale="70" zoomScaleNormal="70" workbookViewId="0">
      <selection activeCell="F21" sqref="F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4.95" customHeight="1">
      <c r="B4" s="20"/>
      <c r="D4" s="21" t="s">
        <v>84</v>
      </c>
      <c r="L4" s="20"/>
      <c r="M4" s="85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34" t="str">
        <f>'Rekapitulácia stavby'!K6</f>
        <v>Modernizácia vnútorného horúcovodného systému potrubia DN600 v MHTH, a.s., závod Košice</v>
      </c>
      <c r="F7" s="235"/>
      <c r="G7" s="235"/>
      <c r="H7" s="235"/>
      <c r="L7" s="20"/>
    </row>
    <row r="8" spans="2:46" s="1" customFormat="1" ht="12" customHeight="1">
      <c r="B8" s="32"/>
      <c r="D8" s="27" t="s">
        <v>85</v>
      </c>
      <c r="L8" s="32"/>
    </row>
    <row r="9" spans="2:46" s="1" customFormat="1" ht="16.5" customHeight="1">
      <c r="B9" s="32"/>
      <c r="E9" s="201" t="s">
        <v>86</v>
      </c>
      <c r="F9" s="233"/>
      <c r="G9" s="233"/>
      <c r="H9" s="23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3" t="str">
        <f>'Rekapitulácia stavby'!AN8</f>
        <v>13. 1. 2025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52" s="1" customFormat="1" ht="12" customHeight="1">
      <c r="B17" s="32"/>
      <c r="D17" s="27" t="s">
        <v>27</v>
      </c>
      <c r="I17" s="27" t="s">
        <v>24</v>
      </c>
      <c r="J17" s="193" t="str">
        <f>'Rekapitulácia stavby'!AN13</f>
        <v>Vyplň údaj</v>
      </c>
      <c r="L17" s="32"/>
    </row>
    <row r="18" spans="2:52" s="1" customFormat="1" ht="18" customHeight="1">
      <c r="B18" s="32"/>
      <c r="E18" s="236"/>
      <c r="F18" s="225"/>
      <c r="G18" s="225"/>
      <c r="H18" s="225"/>
      <c r="I18" s="27" t="s">
        <v>26</v>
      </c>
      <c r="J18" s="193" t="str">
        <f>'Rekapitulácia stavby'!AN14</f>
        <v>Vyplň údaj</v>
      </c>
      <c r="L18" s="32"/>
    </row>
    <row r="19" spans="2:52" s="1" customFormat="1" ht="6.95" customHeight="1">
      <c r="B19" s="32"/>
      <c r="L19" s="32"/>
    </row>
    <row r="20" spans="2:5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52" s="1" customFormat="1" ht="18" customHeight="1">
      <c r="B21" s="32"/>
      <c r="E21" s="25"/>
      <c r="I21" s="27" t="s">
        <v>26</v>
      </c>
      <c r="J21" s="25" t="s">
        <v>1</v>
      </c>
      <c r="L21" s="32"/>
    </row>
    <row r="22" spans="2:52" s="1" customFormat="1" ht="6.95" customHeight="1">
      <c r="B22" s="32"/>
      <c r="L22" s="32"/>
    </row>
    <row r="23" spans="2:5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52" s="1" customFormat="1" ht="18" customHeight="1">
      <c r="B24" s="32"/>
      <c r="E24" s="25"/>
      <c r="I24" s="27" t="s">
        <v>26</v>
      </c>
      <c r="J24" s="25" t="s">
        <v>1</v>
      </c>
      <c r="L24" s="32"/>
    </row>
    <row r="25" spans="2:52" s="1" customFormat="1" ht="6.95" customHeight="1">
      <c r="B25" s="32"/>
      <c r="L25" s="32"/>
    </row>
    <row r="26" spans="2:52" s="1" customFormat="1" ht="12" customHeight="1">
      <c r="B26" s="32"/>
      <c r="D26" s="27" t="s">
        <v>33</v>
      </c>
      <c r="L26" s="32"/>
    </row>
    <row r="27" spans="2:52" s="7" customFormat="1" ht="16.5" customHeight="1">
      <c r="B27" s="86"/>
      <c r="E27" s="229" t="s">
        <v>1</v>
      </c>
      <c r="F27" s="229"/>
      <c r="G27" s="229"/>
      <c r="H27" s="229"/>
      <c r="L27" s="86"/>
    </row>
    <row r="28" spans="2:52" s="1" customFormat="1" ht="6.95" customHeight="1">
      <c r="B28" s="32"/>
      <c r="L28" s="32"/>
    </row>
    <row r="29" spans="2:52" s="1" customFormat="1" ht="6.95" customHeight="1">
      <c r="B29" s="32"/>
      <c r="D29" s="54"/>
      <c r="E29" s="54"/>
      <c r="F29" s="54"/>
      <c r="G29" s="54"/>
      <c r="H29" s="54"/>
      <c r="I29" s="54"/>
      <c r="J29" s="54"/>
      <c r="K29" s="54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35" customHeight="1">
      <c r="B30" s="32"/>
      <c r="D30" s="89" t="s">
        <v>34</v>
      </c>
      <c r="J30" s="67">
        <f>ROUND(J161,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6.95" customHeight="1">
      <c r="B31" s="32"/>
      <c r="D31" s="54"/>
      <c r="E31" s="54"/>
      <c r="F31" s="54"/>
      <c r="G31" s="54"/>
      <c r="H31" s="54"/>
      <c r="I31" s="54"/>
      <c r="J31" s="54"/>
      <c r="K31" s="54"/>
      <c r="L31" s="32"/>
    </row>
    <row r="32" spans="2:5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52" s="1" customFormat="1" ht="14.45" customHeight="1">
      <c r="B33" s="32"/>
      <c r="D33" s="56" t="s">
        <v>38</v>
      </c>
      <c r="E33" s="37" t="s">
        <v>39</v>
      </c>
      <c r="F33" s="90">
        <f>ROUND((SUM(BE161:BE911)),  2)</f>
        <v>0</v>
      </c>
      <c r="G33" s="88"/>
      <c r="H33" s="88"/>
      <c r="I33" s="91">
        <v>0.23</v>
      </c>
      <c r="J33" s="90">
        <f>ROUND(((SUM(BE161:BE911))*I33),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45" customHeight="1">
      <c r="B34" s="32"/>
      <c r="E34" s="37" t="s">
        <v>40</v>
      </c>
      <c r="F34" s="90">
        <f>ROUND((SUM(BF161:BF911)),  2)</f>
        <v>0</v>
      </c>
      <c r="G34" s="88"/>
      <c r="H34" s="88"/>
      <c r="I34" s="91">
        <v>0.23</v>
      </c>
      <c r="J34" s="90">
        <f>ROUND(((SUM(BF161:BF911))*I34),  2)</f>
        <v>0</v>
      </c>
      <c r="L34" s="32"/>
    </row>
    <row r="35" spans="2:52" s="1" customFormat="1" ht="14.45" hidden="1" customHeight="1">
      <c r="B35" s="32"/>
      <c r="E35" s="27" t="s">
        <v>41</v>
      </c>
      <c r="F35" s="92">
        <f>ROUND((SUM(BG161:BG911)),  2)</f>
        <v>0</v>
      </c>
      <c r="I35" s="93">
        <v>0.23</v>
      </c>
      <c r="J35" s="92">
        <f>0</f>
        <v>0</v>
      </c>
      <c r="L35" s="32"/>
    </row>
    <row r="36" spans="2:52" s="1" customFormat="1" ht="14.45" hidden="1" customHeight="1">
      <c r="B36" s="32"/>
      <c r="E36" s="27" t="s">
        <v>42</v>
      </c>
      <c r="F36" s="92">
        <f>ROUND((SUM(BH161:BH911)),  2)</f>
        <v>0</v>
      </c>
      <c r="I36" s="93">
        <v>0.23</v>
      </c>
      <c r="J36" s="92">
        <f>0</f>
        <v>0</v>
      </c>
      <c r="L36" s="32"/>
    </row>
    <row r="37" spans="2:52" s="1" customFormat="1" ht="14.45" hidden="1" customHeight="1">
      <c r="B37" s="32"/>
      <c r="E37" s="37" t="s">
        <v>43</v>
      </c>
      <c r="F37" s="90">
        <f>ROUND((SUM(BI161:BI911)),  2)</f>
        <v>0</v>
      </c>
      <c r="G37" s="88"/>
      <c r="H37" s="88"/>
      <c r="I37" s="91">
        <v>0</v>
      </c>
      <c r="J37" s="90">
        <f>0</f>
        <v>0</v>
      </c>
      <c r="L37" s="32"/>
    </row>
    <row r="38" spans="2:52" s="1" customFormat="1" ht="6.95" customHeight="1">
      <c r="B38" s="32"/>
      <c r="L38" s="32"/>
    </row>
    <row r="39" spans="2:52" s="1" customFormat="1" ht="25.35" customHeight="1">
      <c r="B39" s="32"/>
      <c r="C39" s="94"/>
      <c r="D39" s="95" t="s">
        <v>44</v>
      </c>
      <c r="E39" s="58"/>
      <c r="F39" s="58"/>
      <c r="G39" s="96" t="s">
        <v>45</v>
      </c>
      <c r="H39" s="97" t="s">
        <v>46</v>
      </c>
      <c r="I39" s="58"/>
      <c r="J39" s="98">
        <f>SUM(J30:J37)</f>
        <v>0</v>
      </c>
      <c r="K39" s="99"/>
      <c r="L39" s="32"/>
    </row>
    <row r="40" spans="2:52" s="1" customFormat="1" ht="14.45" customHeight="1">
      <c r="B40" s="32"/>
      <c r="L40" s="32"/>
    </row>
    <row r="41" spans="2:52" ht="14.45" customHeight="1">
      <c r="B41" s="20"/>
      <c r="L41" s="20"/>
    </row>
    <row r="42" spans="2:52" ht="14.45" customHeight="1">
      <c r="B42" s="20"/>
      <c r="L42" s="20"/>
    </row>
    <row r="43" spans="2:52" ht="14.45" customHeight="1">
      <c r="B43" s="20"/>
      <c r="L43" s="20"/>
    </row>
    <row r="44" spans="2:52" ht="14.45" customHeight="1">
      <c r="B44" s="20"/>
      <c r="L44" s="20"/>
    </row>
    <row r="45" spans="2:52" ht="14.45" customHeight="1">
      <c r="B45" s="20"/>
      <c r="L45" s="20"/>
    </row>
    <row r="46" spans="2:52" ht="14.45" customHeight="1">
      <c r="B46" s="20"/>
      <c r="L46" s="20"/>
    </row>
    <row r="47" spans="2:52" ht="14.45" customHeight="1">
      <c r="B47" s="20"/>
      <c r="L47" s="20"/>
    </row>
    <row r="48" spans="2:5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4" t="s">
        <v>49</v>
      </c>
      <c r="E61" s="34"/>
      <c r="F61" s="100" t="s">
        <v>50</v>
      </c>
      <c r="G61" s="44" t="s">
        <v>49</v>
      </c>
      <c r="H61" s="34"/>
      <c r="I61" s="34"/>
      <c r="J61" s="101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4" t="s">
        <v>49</v>
      </c>
      <c r="E76" s="34"/>
      <c r="F76" s="100" t="s">
        <v>50</v>
      </c>
      <c r="G76" s="44" t="s">
        <v>49</v>
      </c>
      <c r="H76" s="34"/>
      <c r="I76" s="34"/>
      <c r="J76" s="101" t="s">
        <v>50</v>
      </c>
      <c r="K76" s="34"/>
      <c r="L76" s="32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2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2"/>
    </row>
    <row r="82" spans="2:47" s="1" customFormat="1" ht="24.95" customHeight="1">
      <c r="B82" s="32"/>
      <c r="C82" s="21" t="s">
        <v>87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34" t="str">
        <f>E7</f>
        <v>Modernizácia vnútorného horúcovodného systému potrubia DN600 v MHTH, a.s., závod Košice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85</v>
      </c>
      <c r="L86" s="32"/>
    </row>
    <row r="87" spans="2:47" s="1" customFormat="1" ht="16.5" customHeight="1">
      <c r="B87" s="32"/>
      <c r="E87" s="201" t="str">
        <f>E9</f>
        <v>PS 01 - Potrubné rozvody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3" t="str">
        <f>IF(J12="","",J12)</f>
        <v>13. 1. 2025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23</v>
      </c>
      <c r="F91" s="25" t="str">
        <f>E15</f>
        <v>MH Teplárenský holding, a.s.</v>
      </c>
      <c r="I91" s="27" t="s">
        <v>29</v>
      </c>
      <c r="J91" s="30">
        <f>E21</f>
        <v>0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/>
      </c>
      <c r="I92" s="27" t="s">
        <v>32</v>
      </c>
      <c r="J92" s="30">
        <f>E24</f>
        <v>0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90</v>
      </c>
      <c r="J96" s="67">
        <f>J161</f>
        <v>0</v>
      </c>
      <c r="L96" s="32"/>
      <c r="AU96" s="17" t="s">
        <v>91</v>
      </c>
    </row>
    <row r="97" spans="2:12" s="8" customFormat="1" ht="24.95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J162</f>
        <v>0</v>
      </c>
      <c r="L97" s="105"/>
    </row>
    <row r="98" spans="2:12" s="9" customFormat="1" ht="19.899999999999999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J163</f>
        <v>0</v>
      </c>
      <c r="L98" s="109"/>
    </row>
    <row r="99" spans="2:12" s="9" customFormat="1" ht="19.899999999999999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J184</f>
        <v>0</v>
      </c>
      <c r="L99" s="109"/>
    </row>
    <row r="100" spans="2:12" s="9" customFormat="1" ht="19.899999999999999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J200</f>
        <v>0</v>
      </c>
      <c r="L100" s="109"/>
    </row>
    <row r="101" spans="2:12" s="9" customFormat="1" ht="19.899999999999999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J236</f>
        <v>0</v>
      </c>
      <c r="L101" s="109"/>
    </row>
    <row r="102" spans="2:12" s="9" customFormat="1" ht="19.899999999999999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J277</f>
        <v>0</v>
      </c>
      <c r="L102" s="109"/>
    </row>
    <row r="103" spans="2:12" s="9" customFormat="1" ht="19.899999999999999" customHeight="1">
      <c r="B103" s="109"/>
      <c r="D103" s="110" t="s">
        <v>98</v>
      </c>
      <c r="E103" s="111"/>
      <c r="F103" s="111"/>
      <c r="G103" s="111"/>
      <c r="H103" s="111"/>
      <c r="I103" s="111"/>
      <c r="J103" s="112">
        <f>J293</f>
        <v>0</v>
      </c>
      <c r="L103" s="109"/>
    </row>
    <row r="104" spans="2:12" s="8" customFormat="1" ht="24.95" customHeight="1">
      <c r="B104" s="105"/>
      <c r="D104" s="106" t="s">
        <v>99</v>
      </c>
      <c r="E104" s="107"/>
      <c r="F104" s="107"/>
      <c r="G104" s="107"/>
      <c r="H104" s="107"/>
      <c r="I104" s="107"/>
      <c r="J104" s="108">
        <f>J314</f>
        <v>0</v>
      </c>
      <c r="L104" s="105"/>
    </row>
    <row r="105" spans="2:12" s="9" customFormat="1" ht="19.899999999999999" customHeight="1">
      <c r="B105" s="109"/>
      <c r="D105" s="110" t="s">
        <v>100</v>
      </c>
      <c r="E105" s="111"/>
      <c r="F105" s="111"/>
      <c r="G105" s="111"/>
      <c r="H105" s="111"/>
      <c r="I105" s="111"/>
      <c r="J105" s="112">
        <f>J315</f>
        <v>0</v>
      </c>
      <c r="L105" s="109"/>
    </row>
    <row r="106" spans="2:12" s="9" customFormat="1" ht="19.899999999999999" customHeight="1">
      <c r="B106" s="109"/>
      <c r="D106" s="110" t="s">
        <v>101</v>
      </c>
      <c r="E106" s="111"/>
      <c r="F106" s="111"/>
      <c r="G106" s="111"/>
      <c r="H106" s="111"/>
      <c r="I106" s="111"/>
      <c r="J106" s="112">
        <f>J341</f>
        <v>0</v>
      </c>
      <c r="L106" s="109"/>
    </row>
    <row r="107" spans="2:12" s="9" customFormat="1" ht="19.899999999999999" customHeight="1">
      <c r="B107" s="109"/>
      <c r="D107" s="110" t="s">
        <v>102</v>
      </c>
      <c r="E107" s="111"/>
      <c r="F107" s="111"/>
      <c r="G107" s="111"/>
      <c r="H107" s="111"/>
      <c r="I107" s="111"/>
      <c r="J107" s="112">
        <f>J382</f>
        <v>0</v>
      </c>
      <c r="L107" s="109"/>
    </row>
    <row r="108" spans="2:12" s="9" customFormat="1" ht="19.899999999999999" customHeight="1">
      <c r="B108" s="109"/>
      <c r="D108" s="110" t="s">
        <v>103</v>
      </c>
      <c r="E108" s="111"/>
      <c r="F108" s="111"/>
      <c r="G108" s="111"/>
      <c r="H108" s="111"/>
      <c r="I108" s="111"/>
      <c r="J108" s="112">
        <f>J393</f>
        <v>0</v>
      </c>
      <c r="L108" s="109"/>
    </row>
    <row r="109" spans="2:12" s="8" customFormat="1" ht="24.95" customHeight="1">
      <c r="B109" s="105"/>
      <c r="D109" s="106" t="s">
        <v>104</v>
      </c>
      <c r="E109" s="107"/>
      <c r="F109" s="107"/>
      <c r="G109" s="107"/>
      <c r="H109" s="107"/>
      <c r="I109" s="107"/>
      <c r="J109" s="108">
        <f>J414</f>
        <v>0</v>
      </c>
      <c r="L109" s="105"/>
    </row>
    <row r="110" spans="2:12" s="9" customFormat="1" ht="19.899999999999999" customHeight="1">
      <c r="B110" s="109"/>
      <c r="D110" s="110" t="s">
        <v>105</v>
      </c>
      <c r="E110" s="111"/>
      <c r="F110" s="111"/>
      <c r="G110" s="111"/>
      <c r="H110" s="111"/>
      <c r="I110" s="111"/>
      <c r="J110" s="112">
        <f>J415</f>
        <v>0</v>
      </c>
      <c r="L110" s="109"/>
    </row>
    <row r="111" spans="2:12" s="9" customFormat="1" ht="19.899999999999999" customHeight="1">
      <c r="B111" s="109"/>
      <c r="D111" s="110" t="s">
        <v>106</v>
      </c>
      <c r="E111" s="111"/>
      <c r="F111" s="111"/>
      <c r="G111" s="111"/>
      <c r="H111" s="111"/>
      <c r="I111" s="111"/>
      <c r="J111" s="112">
        <f>J436</f>
        <v>0</v>
      </c>
      <c r="L111" s="109"/>
    </row>
    <row r="112" spans="2:12" s="9" customFormat="1" ht="19.899999999999999" customHeight="1">
      <c r="B112" s="109"/>
      <c r="D112" s="110" t="s">
        <v>107</v>
      </c>
      <c r="E112" s="111"/>
      <c r="F112" s="111"/>
      <c r="G112" s="111"/>
      <c r="H112" s="111"/>
      <c r="I112" s="111"/>
      <c r="J112" s="112">
        <f>J452</f>
        <v>0</v>
      </c>
      <c r="L112" s="109"/>
    </row>
    <row r="113" spans="2:12" s="9" customFormat="1" ht="19.899999999999999" customHeight="1">
      <c r="B113" s="109"/>
      <c r="D113" s="110" t="s">
        <v>108</v>
      </c>
      <c r="E113" s="111"/>
      <c r="F113" s="111"/>
      <c r="G113" s="111"/>
      <c r="H113" s="111"/>
      <c r="I113" s="111"/>
      <c r="J113" s="112">
        <f>J488</f>
        <v>0</v>
      </c>
      <c r="L113" s="109"/>
    </row>
    <row r="114" spans="2:12" s="9" customFormat="1" ht="19.899999999999999" customHeight="1">
      <c r="B114" s="109"/>
      <c r="D114" s="110" t="s">
        <v>109</v>
      </c>
      <c r="E114" s="111"/>
      <c r="F114" s="111"/>
      <c r="G114" s="111"/>
      <c r="H114" s="111"/>
      <c r="I114" s="111"/>
      <c r="J114" s="112">
        <f>J531</f>
        <v>0</v>
      </c>
      <c r="L114" s="109"/>
    </row>
    <row r="115" spans="2:12" s="9" customFormat="1" ht="19.899999999999999" customHeight="1">
      <c r="B115" s="109"/>
      <c r="D115" s="110" t="s">
        <v>110</v>
      </c>
      <c r="E115" s="111"/>
      <c r="F115" s="111"/>
      <c r="G115" s="111"/>
      <c r="H115" s="111"/>
      <c r="I115" s="111"/>
      <c r="J115" s="112">
        <f>J547</f>
        <v>0</v>
      </c>
      <c r="L115" s="109"/>
    </row>
    <row r="116" spans="2:12" s="8" customFormat="1" ht="24.95" customHeight="1">
      <c r="B116" s="105"/>
      <c r="D116" s="106" t="s">
        <v>111</v>
      </c>
      <c r="E116" s="107"/>
      <c r="F116" s="107"/>
      <c r="G116" s="107"/>
      <c r="H116" s="107"/>
      <c r="I116" s="107"/>
      <c r="J116" s="108">
        <f>J568</f>
        <v>0</v>
      </c>
      <c r="L116" s="105"/>
    </row>
    <row r="117" spans="2:12" s="9" customFormat="1" ht="19.899999999999999" customHeight="1">
      <c r="B117" s="109"/>
      <c r="D117" s="110" t="s">
        <v>112</v>
      </c>
      <c r="E117" s="111"/>
      <c r="F117" s="111"/>
      <c r="G117" s="111"/>
      <c r="H117" s="111"/>
      <c r="I117" s="111"/>
      <c r="J117" s="112">
        <f>J569</f>
        <v>0</v>
      </c>
      <c r="L117" s="109"/>
    </row>
    <row r="118" spans="2:12" s="9" customFormat="1" ht="19.899999999999999" customHeight="1">
      <c r="B118" s="109"/>
      <c r="D118" s="110" t="s">
        <v>113</v>
      </c>
      <c r="E118" s="111"/>
      <c r="F118" s="111"/>
      <c r="G118" s="111"/>
      <c r="H118" s="111"/>
      <c r="I118" s="111"/>
      <c r="J118" s="112">
        <f>J582</f>
        <v>0</v>
      </c>
      <c r="L118" s="109"/>
    </row>
    <row r="119" spans="2:12" s="8" customFormat="1" ht="24.95" customHeight="1">
      <c r="B119" s="105"/>
      <c r="D119" s="106" t="s">
        <v>114</v>
      </c>
      <c r="E119" s="107"/>
      <c r="F119" s="107"/>
      <c r="G119" s="107"/>
      <c r="H119" s="107"/>
      <c r="I119" s="107"/>
      <c r="J119" s="108">
        <f>J587</f>
        <v>0</v>
      </c>
      <c r="L119" s="105"/>
    </row>
    <row r="120" spans="2:12" s="8" customFormat="1" ht="24.95" customHeight="1">
      <c r="B120" s="105"/>
      <c r="D120" s="106" t="s">
        <v>115</v>
      </c>
      <c r="E120" s="107"/>
      <c r="F120" s="107"/>
      <c r="G120" s="107"/>
      <c r="H120" s="107"/>
      <c r="I120" s="107"/>
      <c r="J120" s="108">
        <f>J616</f>
        <v>0</v>
      </c>
      <c r="L120" s="105"/>
    </row>
    <row r="121" spans="2:12" s="9" customFormat="1" ht="19.899999999999999" customHeight="1">
      <c r="B121" s="109"/>
      <c r="D121" s="110" t="s">
        <v>116</v>
      </c>
      <c r="E121" s="111"/>
      <c r="F121" s="111"/>
      <c r="G121" s="111"/>
      <c r="H121" s="111"/>
      <c r="I121" s="111"/>
      <c r="J121" s="112">
        <f>J617</f>
        <v>0</v>
      </c>
      <c r="L121" s="109"/>
    </row>
    <row r="122" spans="2:12" s="9" customFormat="1" ht="19.899999999999999" customHeight="1">
      <c r="B122" s="109"/>
      <c r="D122" s="110" t="s">
        <v>117</v>
      </c>
      <c r="E122" s="111"/>
      <c r="F122" s="111"/>
      <c r="G122" s="111"/>
      <c r="H122" s="111"/>
      <c r="I122" s="111"/>
      <c r="J122" s="112">
        <f>J634</f>
        <v>0</v>
      </c>
      <c r="L122" s="109"/>
    </row>
    <row r="123" spans="2:12" s="9" customFormat="1" ht="19.899999999999999" customHeight="1">
      <c r="B123" s="109"/>
      <c r="D123" s="110" t="s">
        <v>118</v>
      </c>
      <c r="E123" s="111"/>
      <c r="F123" s="111"/>
      <c r="G123" s="111"/>
      <c r="H123" s="111"/>
      <c r="I123" s="111"/>
      <c r="J123" s="112">
        <f>J659</f>
        <v>0</v>
      </c>
      <c r="L123" s="109"/>
    </row>
    <row r="124" spans="2:12" s="9" customFormat="1" ht="19.899999999999999" customHeight="1">
      <c r="B124" s="109"/>
      <c r="D124" s="110" t="s">
        <v>119</v>
      </c>
      <c r="E124" s="111"/>
      <c r="F124" s="111"/>
      <c r="G124" s="111"/>
      <c r="H124" s="111"/>
      <c r="I124" s="111"/>
      <c r="J124" s="112">
        <f>J671</f>
        <v>0</v>
      </c>
      <c r="L124" s="109"/>
    </row>
    <row r="125" spans="2:12" s="8" customFormat="1" ht="24.95" customHeight="1">
      <c r="B125" s="105"/>
      <c r="D125" s="106" t="s">
        <v>120</v>
      </c>
      <c r="E125" s="107"/>
      <c r="F125" s="107"/>
      <c r="G125" s="107"/>
      <c r="H125" s="107"/>
      <c r="I125" s="107"/>
      <c r="J125" s="108">
        <f>J709</f>
        <v>0</v>
      </c>
      <c r="L125" s="105"/>
    </row>
    <row r="126" spans="2:12" s="9" customFormat="1" ht="19.899999999999999" customHeight="1">
      <c r="B126" s="109"/>
      <c r="D126" s="110" t="s">
        <v>121</v>
      </c>
      <c r="E126" s="111"/>
      <c r="F126" s="111"/>
      <c r="G126" s="111"/>
      <c r="H126" s="111"/>
      <c r="I126" s="111"/>
      <c r="J126" s="112">
        <f>J710</f>
        <v>0</v>
      </c>
      <c r="L126" s="109"/>
    </row>
    <row r="127" spans="2:12" s="9" customFormat="1" ht="19.899999999999999" customHeight="1">
      <c r="B127" s="109"/>
      <c r="D127" s="110" t="s">
        <v>122</v>
      </c>
      <c r="E127" s="111"/>
      <c r="F127" s="111"/>
      <c r="G127" s="111"/>
      <c r="H127" s="111"/>
      <c r="I127" s="111"/>
      <c r="J127" s="112">
        <f>J727</f>
        <v>0</v>
      </c>
      <c r="L127" s="109"/>
    </row>
    <row r="128" spans="2:12" s="9" customFormat="1" ht="19.899999999999999" customHeight="1">
      <c r="B128" s="109"/>
      <c r="D128" s="110" t="s">
        <v>123</v>
      </c>
      <c r="E128" s="111"/>
      <c r="F128" s="111"/>
      <c r="G128" s="111"/>
      <c r="H128" s="111"/>
      <c r="I128" s="111"/>
      <c r="J128" s="112">
        <f>J742</f>
        <v>0</v>
      </c>
      <c r="L128" s="109"/>
    </row>
    <row r="129" spans="2:12" s="8" customFormat="1" ht="24.95" customHeight="1">
      <c r="B129" s="105"/>
      <c r="D129" s="106" t="s">
        <v>124</v>
      </c>
      <c r="E129" s="107"/>
      <c r="F129" s="107"/>
      <c r="G129" s="107"/>
      <c r="H129" s="107"/>
      <c r="I129" s="107"/>
      <c r="J129" s="108">
        <f>J767</f>
        <v>0</v>
      </c>
      <c r="L129" s="105"/>
    </row>
    <row r="130" spans="2:12" s="9" customFormat="1" ht="19.899999999999999" customHeight="1">
      <c r="B130" s="109"/>
      <c r="D130" s="110" t="s">
        <v>125</v>
      </c>
      <c r="E130" s="111"/>
      <c r="F130" s="111"/>
      <c r="G130" s="111"/>
      <c r="H130" s="111"/>
      <c r="I130" s="111"/>
      <c r="J130" s="112">
        <f>J768</f>
        <v>0</v>
      </c>
      <c r="L130" s="109"/>
    </row>
    <row r="131" spans="2:12" s="9" customFormat="1" ht="19.899999999999999" customHeight="1">
      <c r="B131" s="109"/>
      <c r="D131" s="110" t="s">
        <v>126</v>
      </c>
      <c r="E131" s="111"/>
      <c r="F131" s="111"/>
      <c r="G131" s="111"/>
      <c r="H131" s="111"/>
      <c r="I131" s="111"/>
      <c r="J131" s="112">
        <f>J806</f>
        <v>0</v>
      </c>
      <c r="L131" s="109"/>
    </row>
    <row r="132" spans="2:12" s="9" customFormat="1" ht="19.899999999999999" customHeight="1">
      <c r="B132" s="109"/>
      <c r="D132" s="110" t="s">
        <v>127</v>
      </c>
      <c r="E132" s="111"/>
      <c r="F132" s="111"/>
      <c r="G132" s="111"/>
      <c r="H132" s="111"/>
      <c r="I132" s="111"/>
      <c r="J132" s="112">
        <f>J818</f>
        <v>0</v>
      </c>
      <c r="L132" s="109"/>
    </row>
    <row r="133" spans="2:12" s="8" customFormat="1" ht="24.95" customHeight="1">
      <c r="B133" s="105"/>
      <c r="D133" s="106" t="s">
        <v>128</v>
      </c>
      <c r="E133" s="107"/>
      <c r="F133" s="107"/>
      <c r="G133" s="107"/>
      <c r="H133" s="107"/>
      <c r="I133" s="107"/>
      <c r="J133" s="108">
        <f>J828</f>
        <v>0</v>
      </c>
      <c r="L133" s="105"/>
    </row>
    <row r="134" spans="2:12" s="9" customFormat="1" ht="19.899999999999999" customHeight="1">
      <c r="B134" s="109"/>
      <c r="D134" s="110" t="s">
        <v>129</v>
      </c>
      <c r="E134" s="111"/>
      <c r="F134" s="111"/>
      <c r="G134" s="111"/>
      <c r="H134" s="111"/>
      <c r="I134" s="111"/>
      <c r="J134" s="112">
        <f>J829</f>
        <v>0</v>
      </c>
      <c r="L134" s="109"/>
    </row>
    <row r="135" spans="2:12" s="9" customFormat="1" ht="19.899999999999999" customHeight="1">
      <c r="B135" s="109"/>
      <c r="D135" s="110" t="s">
        <v>130</v>
      </c>
      <c r="E135" s="111"/>
      <c r="F135" s="111"/>
      <c r="G135" s="111"/>
      <c r="H135" s="111"/>
      <c r="I135" s="111"/>
      <c r="J135" s="112">
        <f>J836</f>
        <v>0</v>
      </c>
      <c r="L135" s="109"/>
    </row>
    <row r="136" spans="2:12" s="8" customFormat="1" ht="24.95" customHeight="1">
      <c r="B136" s="105"/>
      <c r="D136" s="106" t="s">
        <v>131</v>
      </c>
      <c r="E136" s="107"/>
      <c r="F136" s="107"/>
      <c r="G136" s="107"/>
      <c r="H136" s="107"/>
      <c r="I136" s="107"/>
      <c r="J136" s="108">
        <f>J855</f>
        <v>0</v>
      </c>
      <c r="L136" s="105"/>
    </row>
    <row r="137" spans="2:12" s="9" customFormat="1" ht="19.899999999999999" customHeight="1">
      <c r="B137" s="109"/>
      <c r="D137" s="110" t="s">
        <v>132</v>
      </c>
      <c r="E137" s="111"/>
      <c r="F137" s="111"/>
      <c r="G137" s="111"/>
      <c r="H137" s="111"/>
      <c r="I137" s="111"/>
      <c r="J137" s="112">
        <f>J856</f>
        <v>0</v>
      </c>
      <c r="L137" s="109"/>
    </row>
    <row r="138" spans="2:12" s="9" customFormat="1" ht="19.899999999999999" customHeight="1">
      <c r="B138" s="109"/>
      <c r="D138" s="110" t="s">
        <v>133</v>
      </c>
      <c r="E138" s="111"/>
      <c r="F138" s="111"/>
      <c r="G138" s="111"/>
      <c r="H138" s="111"/>
      <c r="I138" s="111"/>
      <c r="J138" s="112">
        <f>J862</f>
        <v>0</v>
      </c>
      <c r="L138" s="109"/>
    </row>
    <row r="139" spans="2:12" s="9" customFormat="1" ht="19.899999999999999" customHeight="1">
      <c r="B139" s="109"/>
      <c r="D139" s="110" t="s">
        <v>134</v>
      </c>
      <c r="E139" s="111"/>
      <c r="F139" s="111"/>
      <c r="G139" s="111"/>
      <c r="H139" s="111"/>
      <c r="I139" s="111"/>
      <c r="J139" s="112">
        <f>J890</f>
        <v>0</v>
      </c>
      <c r="L139" s="109"/>
    </row>
    <row r="140" spans="2:12" s="9" customFormat="1" ht="19.899999999999999" customHeight="1">
      <c r="B140" s="109"/>
      <c r="D140" s="110" t="s">
        <v>135</v>
      </c>
      <c r="E140" s="111"/>
      <c r="F140" s="111"/>
      <c r="G140" s="111"/>
      <c r="H140" s="111"/>
      <c r="I140" s="111"/>
      <c r="J140" s="112">
        <f>J902</f>
        <v>0</v>
      </c>
      <c r="L140" s="109"/>
    </row>
    <row r="141" spans="2:12" s="8" customFormat="1" ht="24.95" customHeight="1">
      <c r="B141" s="105"/>
      <c r="D141" s="106" t="s">
        <v>136</v>
      </c>
      <c r="E141" s="107"/>
      <c r="F141" s="107"/>
      <c r="G141" s="107"/>
      <c r="H141" s="107"/>
      <c r="I141" s="107"/>
      <c r="J141" s="108">
        <f>J906</f>
        <v>0</v>
      </c>
      <c r="L141" s="105"/>
    </row>
    <row r="142" spans="2:12" s="1" customFormat="1" ht="21.75" customHeight="1">
      <c r="B142" s="32"/>
      <c r="L142" s="32"/>
    </row>
    <row r="143" spans="2:12" s="1" customFormat="1" ht="6.95" customHeight="1"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32"/>
    </row>
    <row r="147" spans="2:20" s="1" customFormat="1" ht="6.95" customHeight="1"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2"/>
    </row>
    <row r="148" spans="2:20" s="1" customFormat="1" ht="24.95" customHeight="1">
      <c r="B148" s="32"/>
      <c r="C148" s="21" t="s">
        <v>137</v>
      </c>
      <c r="L148" s="32"/>
    </row>
    <row r="149" spans="2:20" s="1" customFormat="1" ht="6.95" customHeight="1">
      <c r="B149" s="32"/>
      <c r="L149" s="32"/>
    </row>
    <row r="150" spans="2:20" s="1" customFormat="1" ht="12" customHeight="1">
      <c r="B150" s="32"/>
      <c r="C150" s="27" t="s">
        <v>15</v>
      </c>
      <c r="L150" s="32"/>
    </row>
    <row r="151" spans="2:20" s="1" customFormat="1" ht="26.25" customHeight="1">
      <c r="B151" s="32"/>
      <c r="E151" s="234" t="str">
        <f>E7</f>
        <v>Modernizácia vnútorného horúcovodného systému potrubia DN600 v MHTH, a.s., závod Košice</v>
      </c>
      <c r="F151" s="235"/>
      <c r="G151" s="235"/>
      <c r="H151" s="235"/>
      <c r="L151" s="32"/>
    </row>
    <row r="152" spans="2:20" s="1" customFormat="1" ht="12" customHeight="1">
      <c r="B152" s="32"/>
      <c r="C152" s="27" t="s">
        <v>85</v>
      </c>
      <c r="L152" s="32"/>
    </row>
    <row r="153" spans="2:20" s="1" customFormat="1" ht="16.5" customHeight="1">
      <c r="B153" s="32"/>
      <c r="E153" s="201" t="str">
        <f>E9</f>
        <v>PS 01 - Potrubné rozvody</v>
      </c>
      <c r="F153" s="233"/>
      <c r="G153" s="233"/>
      <c r="H153" s="233"/>
      <c r="L153" s="32"/>
    </row>
    <row r="154" spans="2:20" s="1" customFormat="1" ht="6.95" customHeight="1">
      <c r="B154" s="32"/>
      <c r="L154" s="32"/>
    </row>
    <row r="155" spans="2:20" s="1" customFormat="1" ht="12" customHeight="1">
      <c r="B155" s="32"/>
      <c r="C155" s="27" t="s">
        <v>19</v>
      </c>
      <c r="F155" s="25" t="str">
        <f>F12</f>
        <v xml:space="preserve"> </v>
      </c>
      <c r="I155" s="27" t="s">
        <v>21</v>
      </c>
      <c r="J155" s="53" t="str">
        <f>IF(J12="","",J12)</f>
        <v>13. 1. 2025</v>
      </c>
      <c r="L155" s="32"/>
    </row>
    <row r="156" spans="2:20" s="1" customFormat="1" ht="6.95" customHeight="1">
      <c r="B156" s="32"/>
      <c r="L156" s="32"/>
    </row>
    <row r="157" spans="2:20" s="1" customFormat="1" ht="25.7" customHeight="1">
      <c r="B157" s="32"/>
      <c r="C157" s="27" t="s">
        <v>23</v>
      </c>
      <c r="F157" s="25" t="str">
        <f>E15</f>
        <v>MH Teplárenský holding, a.s.</v>
      </c>
      <c r="I157" s="27" t="s">
        <v>29</v>
      </c>
      <c r="J157" s="30">
        <f>E21</f>
        <v>0</v>
      </c>
      <c r="L157" s="32"/>
    </row>
    <row r="158" spans="2:20" s="1" customFormat="1" ht="25.7" customHeight="1">
      <c r="B158" s="32"/>
      <c r="C158" s="27" t="s">
        <v>27</v>
      </c>
      <c r="F158" s="25" t="str">
        <f>IF(E18="","",E18)</f>
        <v/>
      </c>
      <c r="I158" s="27" t="s">
        <v>32</v>
      </c>
      <c r="J158" s="30">
        <f>E24</f>
        <v>0</v>
      </c>
      <c r="L158" s="32"/>
    </row>
    <row r="159" spans="2:20" s="1" customFormat="1" ht="10.35" customHeight="1">
      <c r="B159" s="32"/>
      <c r="L159" s="32"/>
    </row>
    <row r="160" spans="2:20" s="10" customFormat="1" ht="29.25" customHeight="1">
      <c r="B160" s="113"/>
      <c r="C160" s="114" t="s">
        <v>138</v>
      </c>
      <c r="D160" s="115" t="s">
        <v>59</v>
      </c>
      <c r="E160" s="115" t="s">
        <v>55</v>
      </c>
      <c r="F160" s="115" t="s">
        <v>56</v>
      </c>
      <c r="G160" s="115" t="s">
        <v>139</v>
      </c>
      <c r="H160" s="115" t="s">
        <v>140</v>
      </c>
      <c r="I160" s="115" t="s">
        <v>141</v>
      </c>
      <c r="J160" s="116" t="s">
        <v>89</v>
      </c>
      <c r="K160" s="117" t="s">
        <v>142</v>
      </c>
      <c r="L160" s="113"/>
      <c r="M160" s="60" t="s">
        <v>1</v>
      </c>
      <c r="N160" s="61" t="s">
        <v>38</v>
      </c>
      <c r="O160" s="61" t="s">
        <v>143</v>
      </c>
      <c r="P160" s="61" t="s">
        <v>144</v>
      </c>
      <c r="Q160" s="61" t="s">
        <v>145</v>
      </c>
      <c r="R160" s="61" t="s">
        <v>146</v>
      </c>
      <c r="S160" s="61" t="s">
        <v>147</v>
      </c>
      <c r="T160" s="62" t="s">
        <v>148</v>
      </c>
    </row>
    <row r="161" spans="2:65" s="1" customFormat="1" ht="22.9" customHeight="1">
      <c r="B161" s="32"/>
      <c r="C161" s="65" t="s">
        <v>90</v>
      </c>
      <c r="J161" s="118">
        <f>BK161</f>
        <v>0</v>
      </c>
      <c r="L161" s="32"/>
      <c r="M161" s="63"/>
      <c r="N161" s="54"/>
      <c r="O161" s="54"/>
      <c r="P161" s="119">
        <f>P162+P314+P414+P568+P587+P616+P709+P767+P828+P855+P906</f>
        <v>0</v>
      </c>
      <c r="Q161" s="54"/>
      <c r="R161" s="119">
        <f>R162+R314+R414+R568+R587+R616+R709+R767+R828+R855+R906</f>
        <v>1619.2149336250002</v>
      </c>
      <c r="S161" s="54"/>
      <c r="T161" s="120">
        <f>T162+T314+T414+T568+T587+T616+T709+T767+T828+T855+T906</f>
        <v>43.495785600000005</v>
      </c>
      <c r="AT161" s="17" t="s">
        <v>73</v>
      </c>
      <c r="AU161" s="17" t="s">
        <v>91</v>
      </c>
      <c r="BK161" s="121">
        <f>BK162+BK314+BK414+BK568+BK587+BK616+BK709+BK767+BK828+BK855+BK906</f>
        <v>0</v>
      </c>
    </row>
    <row r="162" spans="2:65" s="11" customFormat="1" ht="25.9" customHeight="1">
      <c r="B162" s="122"/>
      <c r="D162" s="123" t="s">
        <v>73</v>
      </c>
      <c r="E162" s="124" t="s">
        <v>149</v>
      </c>
      <c r="F162" s="124" t="s">
        <v>150</v>
      </c>
      <c r="I162" s="125"/>
      <c r="J162" s="126">
        <f>BK162</f>
        <v>0</v>
      </c>
      <c r="L162" s="122"/>
      <c r="M162" s="127"/>
      <c r="P162" s="128">
        <f>P163+P184+P200+P236+P277+P293</f>
        <v>0</v>
      </c>
      <c r="R162" s="128">
        <f>R163+R184+R200+R236+R277+R293</f>
        <v>0</v>
      </c>
      <c r="T162" s="129">
        <f>T163+T184+T200+T236+T277+T293</f>
        <v>16.7539008</v>
      </c>
      <c r="AR162" s="123" t="s">
        <v>82</v>
      </c>
      <c r="AT162" s="130" t="s">
        <v>73</v>
      </c>
      <c r="AU162" s="130" t="s">
        <v>74</v>
      </c>
      <c r="AY162" s="123" t="s">
        <v>151</v>
      </c>
      <c r="BK162" s="131">
        <f>BK163+BK184+BK200+BK236+BK277+BK293</f>
        <v>0</v>
      </c>
    </row>
    <row r="163" spans="2:65" s="11" customFormat="1" ht="22.9" customHeight="1">
      <c r="B163" s="122"/>
      <c r="D163" s="123" t="s">
        <v>73</v>
      </c>
      <c r="E163" s="132" t="s">
        <v>152</v>
      </c>
      <c r="F163" s="132" t="s">
        <v>153</v>
      </c>
      <c r="I163" s="125"/>
      <c r="J163" s="133">
        <f>BK163</f>
        <v>0</v>
      </c>
      <c r="L163" s="122"/>
      <c r="M163" s="127"/>
      <c r="P163" s="128">
        <f>SUM(P164:P183)</f>
        <v>0</v>
      </c>
      <c r="R163" s="128">
        <f>SUM(R164:R183)</f>
        <v>0</v>
      </c>
      <c r="T163" s="129">
        <f>SUM(T164:T183)</f>
        <v>6.2579231999999987</v>
      </c>
      <c r="AR163" s="123" t="s">
        <v>82</v>
      </c>
      <c r="AT163" s="130" t="s">
        <v>73</v>
      </c>
      <c r="AU163" s="130" t="s">
        <v>82</v>
      </c>
      <c r="AY163" s="123" t="s">
        <v>151</v>
      </c>
      <c r="BK163" s="131">
        <f>SUM(BK164:BK183)</f>
        <v>0</v>
      </c>
    </row>
    <row r="164" spans="2:65" s="1" customFormat="1" ht="33" customHeight="1">
      <c r="B164" s="134"/>
      <c r="C164" s="135" t="s">
        <v>82</v>
      </c>
      <c r="D164" s="135" t="s">
        <v>154</v>
      </c>
      <c r="E164" s="136" t="s">
        <v>155</v>
      </c>
      <c r="F164" s="137" t="s">
        <v>156</v>
      </c>
      <c r="G164" s="138" t="s">
        <v>157</v>
      </c>
      <c r="H164" s="139">
        <v>511.66699999999997</v>
      </c>
      <c r="I164" s="140"/>
      <c r="J164" s="141">
        <f>ROUND(I164*H164,2)</f>
        <v>0</v>
      </c>
      <c r="K164" s="142"/>
      <c r="L164" s="32"/>
      <c r="M164" s="143" t="s">
        <v>1</v>
      </c>
      <c r="N164" s="144" t="s">
        <v>40</v>
      </c>
      <c r="P164" s="145">
        <f>O164*H164</f>
        <v>0</v>
      </c>
      <c r="Q164" s="145">
        <v>0</v>
      </c>
      <c r="R164" s="145">
        <f>Q164*H164</f>
        <v>0</v>
      </c>
      <c r="S164" s="145">
        <v>9.5999999999999992E-3</v>
      </c>
      <c r="T164" s="146">
        <f>S164*H164</f>
        <v>4.9120031999999991</v>
      </c>
      <c r="AR164" s="147" t="s">
        <v>158</v>
      </c>
      <c r="AT164" s="147" t="s">
        <v>154</v>
      </c>
      <c r="AU164" s="147" t="s">
        <v>159</v>
      </c>
      <c r="AY164" s="17" t="s">
        <v>151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7" t="s">
        <v>159</v>
      </c>
      <c r="BK164" s="148">
        <f>ROUND(I164*H164,2)</f>
        <v>0</v>
      </c>
      <c r="BL164" s="17" t="s">
        <v>158</v>
      </c>
      <c r="BM164" s="147" t="s">
        <v>160</v>
      </c>
    </row>
    <row r="165" spans="2:65" s="12" customFormat="1">
      <c r="B165" s="149"/>
      <c r="D165" s="150" t="s">
        <v>161</v>
      </c>
      <c r="E165" s="151" t="s">
        <v>1</v>
      </c>
      <c r="F165" s="152" t="s">
        <v>162</v>
      </c>
      <c r="H165" s="151" t="s">
        <v>1</v>
      </c>
      <c r="I165" s="153"/>
      <c r="L165" s="149"/>
      <c r="M165" s="154"/>
      <c r="T165" s="155"/>
      <c r="AT165" s="151" t="s">
        <v>161</v>
      </c>
      <c r="AU165" s="151" t="s">
        <v>159</v>
      </c>
      <c r="AV165" s="12" t="s">
        <v>82</v>
      </c>
      <c r="AW165" s="12" t="s">
        <v>31</v>
      </c>
      <c r="AX165" s="12" t="s">
        <v>74</v>
      </c>
      <c r="AY165" s="151" t="s">
        <v>151</v>
      </c>
    </row>
    <row r="166" spans="2:65" s="12" customFormat="1">
      <c r="B166" s="149"/>
      <c r="D166" s="150" t="s">
        <v>161</v>
      </c>
      <c r="E166" s="151" t="s">
        <v>1</v>
      </c>
      <c r="F166" s="152" t="s">
        <v>163</v>
      </c>
      <c r="H166" s="151" t="s">
        <v>1</v>
      </c>
      <c r="I166" s="153"/>
      <c r="L166" s="149"/>
      <c r="M166" s="154"/>
      <c r="T166" s="155"/>
      <c r="AT166" s="151" t="s">
        <v>161</v>
      </c>
      <c r="AU166" s="151" t="s">
        <v>159</v>
      </c>
      <c r="AV166" s="12" t="s">
        <v>82</v>
      </c>
      <c r="AW166" s="12" t="s">
        <v>31</v>
      </c>
      <c r="AX166" s="12" t="s">
        <v>74</v>
      </c>
      <c r="AY166" s="151" t="s">
        <v>151</v>
      </c>
    </row>
    <row r="167" spans="2:65" s="12" customFormat="1">
      <c r="B167" s="149"/>
      <c r="D167" s="150" t="s">
        <v>161</v>
      </c>
      <c r="E167" s="151" t="s">
        <v>1</v>
      </c>
      <c r="F167" s="152" t="s">
        <v>164</v>
      </c>
      <c r="H167" s="151" t="s">
        <v>1</v>
      </c>
      <c r="I167" s="153"/>
      <c r="L167" s="149"/>
      <c r="M167" s="154"/>
      <c r="T167" s="155"/>
      <c r="AT167" s="151" t="s">
        <v>161</v>
      </c>
      <c r="AU167" s="151" t="s">
        <v>159</v>
      </c>
      <c r="AV167" s="12" t="s">
        <v>82</v>
      </c>
      <c r="AW167" s="12" t="s">
        <v>31</v>
      </c>
      <c r="AX167" s="12" t="s">
        <v>74</v>
      </c>
      <c r="AY167" s="151" t="s">
        <v>151</v>
      </c>
    </row>
    <row r="168" spans="2:65" s="13" customFormat="1">
      <c r="B168" s="156"/>
      <c r="D168" s="150" t="s">
        <v>161</v>
      </c>
      <c r="E168" s="157" t="s">
        <v>1</v>
      </c>
      <c r="F168" s="158" t="s">
        <v>165</v>
      </c>
      <c r="H168" s="159">
        <v>511.66699999999997</v>
      </c>
      <c r="I168" s="160"/>
      <c r="L168" s="156"/>
      <c r="M168" s="161"/>
      <c r="T168" s="162"/>
      <c r="AT168" s="157" t="s">
        <v>161</v>
      </c>
      <c r="AU168" s="157" t="s">
        <v>159</v>
      </c>
      <c r="AV168" s="13" t="s">
        <v>159</v>
      </c>
      <c r="AW168" s="13" t="s">
        <v>31</v>
      </c>
      <c r="AX168" s="13" t="s">
        <v>82</v>
      </c>
      <c r="AY168" s="157" t="s">
        <v>151</v>
      </c>
    </row>
    <row r="169" spans="2:65" s="1" customFormat="1" ht="37.9" customHeight="1">
      <c r="B169" s="134"/>
      <c r="C169" s="135" t="s">
        <v>159</v>
      </c>
      <c r="D169" s="135" t="s">
        <v>154</v>
      </c>
      <c r="E169" s="136" t="s">
        <v>166</v>
      </c>
      <c r="F169" s="137" t="s">
        <v>167</v>
      </c>
      <c r="G169" s="138" t="s">
        <v>157</v>
      </c>
      <c r="H169" s="139">
        <v>7.875</v>
      </c>
      <c r="I169" s="140"/>
      <c r="J169" s="141">
        <f>ROUND(I169*H169,2)</f>
        <v>0</v>
      </c>
      <c r="K169" s="142"/>
      <c r="L169" s="32"/>
      <c r="M169" s="143" t="s">
        <v>1</v>
      </c>
      <c r="N169" s="144" t="s">
        <v>40</v>
      </c>
      <c r="P169" s="145">
        <f>O169*H169</f>
        <v>0</v>
      </c>
      <c r="Q169" s="145">
        <v>0</v>
      </c>
      <c r="R169" s="145">
        <f>Q169*H169</f>
        <v>0</v>
      </c>
      <c r="S169" s="145">
        <v>9.5999999999999992E-3</v>
      </c>
      <c r="T169" s="146">
        <f>S169*H169</f>
        <v>7.5599999999999987E-2</v>
      </c>
      <c r="AR169" s="147" t="s">
        <v>158</v>
      </c>
      <c r="AT169" s="147" t="s">
        <v>154</v>
      </c>
      <c r="AU169" s="147" t="s">
        <v>159</v>
      </c>
      <c r="AY169" s="17" t="s">
        <v>151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7" t="s">
        <v>159</v>
      </c>
      <c r="BK169" s="148">
        <f>ROUND(I169*H169,2)</f>
        <v>0</v>
      </c>
      <c r="BL169" s="17" t="s">
        <v>158</v>
      </c>
      <c r="BM169" s="147" t="s">
        <v>168</v>
      </c>
    </row>
    <row r="170" spans="2:65" s="12" customFormat="1">
      <c r="B170" s="149"/>
      <c r="D170" s="150" t="s">
        <v>161</v>
      </c>
      <c r="E170" s="151" t="s">
        <v>1</v>
      </c>
      <c r="F170" s="152" t="s">
        <v>162</v>
      </c>
      <c r="H170" s="151" t="s">
        <v>1</v>
      </c>
      <c r="I170" s="153"/>
      <c r="L170" s="149"/>
      <c r="M170" s="154"/>
      <c r="T170" s="155"/>
      <c r="AT170" s="151" t="s">
        <v>161</v>
      </c>
      <c r="AU170" s="151" t="s">
        <v>159</v>
      </c>
      <c r="AV170" s="12" t="s">
        <v>82</v>
      </c>
      <c r="AW170" s="12" t="s">
        <v>31</v>
      </c>
      <c r="AX170" s="12" t="s">
        <v>74</v>
      </c>
      <c r="AY170" s="151" t="s">
        <v>151</v>
      </c>
    </row>
    <row r="171" spans="2:65" s="12" customFormat="1">
      <c r="B171" s="149"/>
      <c r="D171" s="150" t="s">
        <v>161</v>
      </c>
      <c r="E171" s="151" t="s">
        <v>1</v>
      </c>
      <c r="F171" s="152" t="s">
        <v>163</v>
      </c>
      <c r="H171" s="151" t="s">
        <v>1</v>
      </c>
      <c r="I171" s="153"/>
      <c r="L171" s="149"/>
      <c r="M171" s="154"/>
      <c r="T171" s="155"/>
      <c r="AT171" s="151" t="s">
        <v>161</v>
      </c>
      <c r="AU171" s="151" t="s">
        <v>159</v>
      </c>
      <c r="AV171" s="12" t="s">
        <v>82</v>
      </c>
      <c r="AW171" s="12" t="s">
        <v>31</v>
      </c>
      <c r="AX171" s="12" t="s">
        <v>74</v>
      </c>
      <c r="AY171" s="151" t="s">
        <v>151</v>
      </c>
    </row>
    <row r="172" spans="2:65" s="12" customFormat="1">
      <c r="B172" s="149"/>
      <c r="D172" s="150" t="s">
        <v>161</v>
      </c>
      <c r="E172" s="151" t="s">
        <v>1</v>
      </c>
      <c r="F172" s="152" t="s">
        <v>164</v>
      </c>
      <c r="H172" s="151" t="s">
        <v>1</v>
      </c>
      <c r="I172" s="153"/>
      <c r="L172" s="149"/>
      <c r="M172" s="154"/>
      <c r="T172" s="155"/>
      <c r="AT172" s="151" t="s">
        <v>161</v>
      </c>
      <c r="AU172" s="151" t="s">
        <v>159</v>
      </c>
      <c r="AV172" s="12" t="s">
        <v>82</v>
      </c>
      <c r="AW172" s="12" t="s">
        <v>31</v>
      </c>
      <c r="AX172" s="12" t="s">
        <v>74</v>
      </c>
      <c r="AY172" s="151" t="s">
        <v>151</v>
      </c>
    </row>
    <row r="173" spans="2:65" s="13" customFormat="1">
      <c r="B173" s="156"/>
      <c r="D173" s="150" t="s">
        <v>161</v>
      </c>
      <c r="E173" s="157" t="s">
        <v>1</v>
      </c>
      <c r="F173" s="158" t="s">
        <v>169</v>
      </c>
      <c r="H173" s="159">
        <v>7.875</v>
      </c>
      <c r="I173" s="160"/>
      <c r="L173" s="156"/>
      <c r="M173" s="161"/>
      <c r="T173" s="162"/>
      <c r="AT173" s="157" t="s">
        <v>161</v>
      </c>
      <c r="AU173" s="157" t="s">
        <v>159</v>
      </c>
      <c r="AV173" s="13" t="s">
        <v>159</v>
      </c>
      <c r="AW173" s="13" t="s">
        <v>31</v>
      </c>
      <c r="AX173" s="13" t="s">
        <v>82</v>
      </c>
      <c r="AY173" s="157" t="s">
        <v>151</v>
      </c>
    </row>
    <row r="174" spans="2:65" s="1" customFormat="1" ht="37.9" customHeight="1">
      <c r="B174" s="134"/>
      <c r="C174" s="135" t="s">
        <v>170</v>
      </c>
      <c r="D174" s="135" t="s">
        <v>154</v>
      </c>
      <c r="E174" s="136" t="s">
        <v>171</v>
      </c>
      <c r="F174" s="137" t="s">
        <v>172</v>
      </c>
      <c r="G174" s="138" t="s">
        <v>157</v>
      </c>
      <c r="H174" s="139">
        <v>8.8249999999999993</v>
      </c>
      <c r="I174" s="140"/>
      <c r="J174" s="141">
        <f>ROUND(I174*H174,2)</f>
        <v>0</v>
      </c>
      <c r="K174" s="142"/>
      <c r="L174" s="32"/>
      <c r="M174" s="143" t="s">
        <v>1</v>
      </c>
      <c r="N174" s="144" t="s">
        <v>40</v>
      </c>
      <c r="P174" s="145">
        <f>O174*H174</f>
        <v>0</v>
      </c>
      <c r="Q174" s="145">
        <v>0</v>
      </c>
      <c r="R174" s="145">
        <f>Q174*H174</f>
        <v>0</v>
      </c>
      <c r="S174" s="145">
        <v>9.5999999999999992E-3</v>
      </c>
      <c r="T174" s="146">
        <f>S174*H174</f>
        <v>8.471999999999999E-2</v>
      </c>
      <c r="AR174" s="147" t="s">
        <v>158</v>
      </c>
      <c r="AT174" s="147" t="s">
        <v>154</v>
      </c>
      <c r="AU174" s="147" t="s">
        <v>159</v>
      </c>
      <c r="AY174" s="17" t="s">
        <v>151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7" t="s">
        <v>159</v>
      </c>
      <c r="BK174" s="148">
        <f>ROUND(I174*H174,2)</f>
        <v>0</v>
      </c>
      <c r="BL174" s="17" t="s">
        <v>158</v>
      </c>
      <c r="BM174" s="147" t="s">
        <v>173</v>
      </c>
    </row>
    <row r="175" spans="2:65" s="12" customFormat="1">
      <c r="B175" s="149"/>
      <c r="D175" s="150" t="s">
        <v>161</v>
      </c>
      <c r="E175" s="151" t="s">
        <v>1</v>
      </c>
      <c r="F175" s="152" t="s">
        <v>162</v>
      </c>
      <c r="H175" s="151" t="s">
        <v>1</v>
      </c>
      <c r="I175" s="153"/>
      <c r="L175" s="149"/>
      <c r="M175" s="154"/>
      <c r="T175" s="155"/>
      <c r="AT175" s="151" t="s">
        <v>161</v>
      </c>
      <c r="AU175" s="151" t="s">
        <v>159</v>
      </c>
      <c r="AV175" s="12" t="s">
        <v>82</v>
      </c>
      <c r="AW175" s="12" t="s">
        <v>31</v>
      </c>
      <c r="AX175" s="12" t="s">
        <v>74</v>
      </c>
      <c r="AY175" s="151" t="s">
        <v>151</v>
      </c>
    </row>
    <row r="176" spans="2:65" s="12" customFormat="1">
      <c r="B176" s="149"/>
      <c r="D176" s="150" t="s">
        <v>161</v>
      </c>
      <c r="E176" s="151" t="s">
        <v>1</v>
      </c>
      <c r="F176" s="152" t="s">
        <v>163</v>
      </c>
      <c r="H176" s="151" t="s">
        <v>1</v>
      </c>
      <c r="I176" s="153"/>
      <c r="L176" s="149"/>
      <c r="M176" s="154"/>
      <c r="T176" s="155"/>
      <c r="AT176" s="151" t="s">
        <v>161</v>
      </c>
      <c r="AU176" s="151" t="s">
        <v>159</v>
      </c>
      <c r="AV176" s="12" t="s">
        <v>82</v>
      </c>
      <c r="AW176" s="12" t="s">
        <v>31</v>
      </c>
      <c r="AX176" s="12" t="s">
        <v>74</v>
      </c>
      <c r="AY176" s="151" t="s">
        <v>151</v>
      </c>
    </row>
    <row r="177" spans="2:65" s="12" customFormat="1">
      <c r="B177" s="149"/>
      <c r="D177" s="150" t="s">
        <v>161</v>
      </c>
      <c r="E177" s="151" t="s">
        <v>1</v>
      </c>
      <c r="F177" s="152" t="s">
        <v>164</v>
      </c>
      <c r="H177" s="151" t="s">
        <v>1</v>
      </c>
      <c r="I177" s="153"/>
      <c r="L177" s="149"/>
      <c r="M177" s="154"/>
      <c r="T177" s="155"/>
      <c r="AT177" s="151" t="s">
        <v>161</v>
      </c>
      <c r="AU177" s="151" t="s">
        <v>159</v>
      </c>
      <c r="AV177" s="12" t="s">
        <v>82</v>
      </c>
      <c r="AW177" s="12" t="s">
        <v>31</v>
      </c>
      <c r="AX177" s="12" t="s">
        <v>74</v>
      </c>
      <c r="AY177" s="151" t="s">
        <v>151</v>
      </c>
    </row>
    <row r="178" spans="2:65" s="13" customFormat="1">
      <c r="B178" s="156"/>
      <c r="D178" s="150" t="s">
        <v>161</v>
      </c>
      <c r="E178" s="157" t="s">
        <v>1</v>
      </c>
      <c r="F178" s="158" t="s">
        <v>174</v>
      </c>
      <c r="H178" s="159">
        <v>8.8249999999999993</v>
      </c>
      <c r="I178" s="160"/>
      <c r="L178" s="156"/>
      <c r="M178" s="161"/>
      <c r="T178" s="162"/>
      <c r="AT178" s="157" t="s">
        <v>161</v>
      </c>
      <c r="AU178" s="157" t="s">
        <v>159</v>
      </c>
      <c r="AV178" s="13" t="s">
        <v>159</v>
      </c>
      <c r="AW178" s="13" t="s">
        <v>31</v>
      </c>
      <c r="AX178" s="13" t="s">
        <v>82</v>
      </c>
      <c r="AY178" s="157" t="s">
        <v>151</v>
      </c>
    </row>
    <row r="179" spans="2:65" s="1" customFormat="1" ht="37.9" customHeight="1">
      <c r="B179" s="134"/>
      <c r="C179" s="135" t="s">
        <v>158</v>
      </c>
      <c r="D179" s="135" t="s">
        <v>154</v>
      </c>
      <c r="E179" s="136" t="s">
        <v>175</v>
      </c>
      <c r="F179" s="137" t="s">
        <v>176</v>
      </c>
      <c r="G179" s="138" t="s">
        <v>157</v>
      </c>
      <c r="H179" s="139">
        <v>123.5</v>
      </c>
      <c r="I179" s="140"/>
      <c r="J179" s="141">
        <f>ROUND(I179*H179,2)</f>
        <v>0</v>
      </c>
      <c r="K179" s="142"/>
      <c r="L179" s="32"/>
      <c r="M179" s="143" t="s">
        <v>1</v>
      </c>
      <c r="N179" s="144" t="s">
        <v>40</v>
      </c>
      <c r="P179" s="145">
        <f>O179*H179</f>
        <v>0</v>
      </c>
      <c r="Q179" s="145">
        <v>0</v>
      </c>
      <c r="R179" s="145">
        <f>Q179*H179</f>
        <v>0</v>
      </c>
      <c r="S179" s="145">
        <v>9.5999999999999992E-3</v>
      </c>
      <c r="T179" s="146">
        <f>S179*H179</f>
        <v>1.1856</v>
      </c>
      <c r="AR179" s="147" t="s">
        <v>158</v>
      </c>
      <c r="AT179" s="147" t="s">
        <v>154</v>
      </c>
      <c r="AU179" s="147" t="s">
        <v>159</v>
      </c>
      <c r="AY179" s="17" t="s">
        <v>151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7" t="s">
        <v>159</v>
      </c>
      <c r="BK179" s="148">
        <f>ROUND(I179*H179,2)</f>
        <v>0</v>
      </c>
      <c r="BL179" s="17" t="s">
        <v>158</v>
      </c>
      <c r="BM179" s="147" t="s">
        <v>177</v>
      </c>
    </row>
    <row r="180" spans="2:65" s="12" customFormat="1">
      <c r="B180" s="149"/>
      <c r="D180" s="150" t="s">
        <v>161</v>
      </c>
      <c r="E180" s="151" t="s">
        <v>1</v>
      </c>
      <c r="F180" s="152" t="s">
        <v>162</v>
      </c>
      <c r="H180" s="151" t="s">
        <v>1</v>
      </c>
      <c r="I180" s="153"/>
      <c r="L180" s="149"/>
      <c r="M180" s="154"/>
      <c r="T180" s="155"/>
      <c r="AT180" s="151" t="s">
        <v>161</v>
      </c>
      <c r="AU180" s="151" t="s">
        <v>159</v>
      </c>
      <c r="AV180" s="12" t="s">
        <v>82</v>
      </c>
      <c r="AW180" s="12" t="s">
        <v>31</v>
      </c>
      <c r="AX180" s="12" t="s">
        <v>74</v>
      </c>
      <c r="AY180" s="151" t="s">
        <v>151</v>
      </c>
    </row>
    <row r="181" spans="2:65" s="12" customFormat="1">
      <c r="B181" s="149"/>
      <c r="D181" s="150" t="s">
        <v>161</v>
      </c>
      <c r="E181" s="151" t="s">
        <v>1</v>
      </c>
      <c r="F181" s="152" t="s">
        <v>163</v>
      </c>
      <c r="H181" s="151" t="s">
        <v>1</v>
      </c>
      <c r="I181" s="153"/>
      <c r="L181" s="149"/>
      <c r="M181" s="154"/>
      <c r="T181" s="155"/>
      <c r="AT181" s="151" t="s">
        <v>161</v>
      </c>
      <c r="AU181" s="151" t="s">
        <v>159</v>
      </c>
      <c r="AV181" s="12" t="s">
        <v>82</v>
      </c>
      <c r="AW181" s="12" t="s">
        <v>31</v>
      </c>
      <c r="AX181" s="12" t="s">
        <v>74</v>
      </c>
      <c r="AY181" s="151" t="s">
        <v>151</v>
      </c>
    </row>
    <row r="182" spans="2:65" s="12" customFormat="1">
      <c r="B182" s="149"/>
      <c r="D182" s="150" t="s">
        <v>161</v>
      </c>
      <c r="E182" s="151" t="s">
        <v>1</v>
      </c>
      <c r="F182" s="152" t="s">
        <v>164</v>
      </c>
      <c r="H182" s="151" t="s">
        <v>1</v>
      </c>
      <c r="I182" s="153"/>
      <c r="L182" s="149"/>
      <c r="M182" s="154"/>
      <c r="T182" s="155"/>
      <c r="AT182" s="151" t="s">
        <v>161</v>
      </c>
      <c r="AU182" s="151" t="s">
        <v>159</v>
      </c>
      <c r="AV182" s="12" t="s">
        <v>82</v>
      </c>
      <c r="AW182" s="12" t="s">
        <v>31</v>
      </c>
      <c r="AX182" s="12" t="s">
        <v>74</v>
      </c>
      <c r="AY182" s="151" t="s">
        <v>151</v>
      </c>
    </row>
    <row r="183" spans="2:65" s="13" customFormat="1">
      <c r="B183" s="156"/>
      <c r="D183" s="150" t="s">
        <v>161</v>
      </c>
      <c r="E183" s="157" t="s">
        <v>1</v>
      </c>
      <c r="F183" s="158" t="s">
        <v>178</v>
      </c>
      <c r="H183" s="159">
        <v>123.5</v>
      </c>
      <c r="I183" s="160"/>
      <c r="L183" s="156"/>
      <c r="M183" s="161"/>
      <c r="T183" s="162"/>
      <c r="AT183" s="157" t="s">
        <v>161</v>
      </c>
      <c r="AU183" s="157" t="s">
        <v>159</v>
      </c>
      <c r="AV183" s="13" t="s">
        <v>159</v>
      </c>
      <c r="AW183" s="13" t="s">
        <v>31</v>
      </c>
      <c r="AX183" s="13" t="s">
        <v>82</v>
      </c>
      <c r="AY183" s="157" t="s">
        <v>151</v>
      </c>
    </row>
    <row r="184" spans="2:65" s="11" customFormat="1" ht="22.9" customHeight="1">
      <c r="B184" s="122"/>
      <c r="D184" s="123" t="s">
        <v>73</v>
      </c>
      <c r="E184" s="132" t="s">
        <v>179</v>
      </c>
      <c r="F184" s="132" t="s">
        <v>180</v>
      </c>
      <c r="I184" s="125"/>
      <c r="J184" s="133">
        <f>BK184</f>
        <v>0</v>
      </c>
      <c r="L184" s="122"/>
      <c r="M184" s="127"/>
      <c r="P184" s="128">
        <f>SUM(P185:P199)</f>
        <v>0</v>
      </c>
      <c r="R184" s="128">
        <f>SUM(R185:R199)</f>
        <v>0</v>
      </c>
      <c r="T184" s="129">
        <f>SUM(T185:T199)</f>
        <v>2.5855967999999998</v>
      </c>
      <c r="AR184" s="123" t="s">
        <v>82</v>
      </c>
      <c r="AT184" s="130" t="s">
        <v>73</v>
      </c>
      <c r="AU184" s="130" t="s">
        <v>82</v>
      </c>
      <c r="AY184" s="123" t="s">
        <v>151</v>
      </c>
      <c r="BK184" s="131">
        <f>SUM(BK185:BK199)</f>
        <v>0</v>
      </c>
    </row>
    <row r="185" spans="2:65" s="1" customFormat="1" ht="33" customHeight="1">
      <c r="B185" s="134"/>
      <c r="C185" s="135" t="s">
        <v>181</v>
      </c>
      <c r="D185" s="135" t="s">
        <v>154</v>
      </c>
      <c r="E185" s="136" t="s">
        <v>182</v>
      </c>
      <c r="F185" s="137" t="s">
        <v>183</v>
      </c>
      <c r="G185" s="138" t="s">
        <v>157</v>
      </c>
      <c r="H185" s="139">
        <v>224</v>
      </c>
      <c r="I185" s="140"/>
      <c r="J185" s="141">
        <f>ROUND(I185*H185,2)</f>
        <v>0</v>
      </c>
      <c r="K185" s="142"/>
      <c r="L185" s="32"/>
      <c r="M185" s="143" t="s">
        <v>1</v>
      </c>
      <c r="N185" s="144" t="s">
        <v>40</v>
      </c>
      <c r="P185" s="145">
        <f>O185*H185</f>
        <v>0</v>
      </c>
      <c r="Q185" s="145">
        <v>0</v>
      </c>
      <c r="R185" s="145">
        <f>Q185*H185</f>
        <v>0</v>
      </c>
      <c r="S185" s="145">
        <v>9.5999999999999992E-3</v>
      </c>
      <c r="T185" s="146">
        <f>S185*H185</f>
        <v>2.1503999999999999</v>
      </c>
      <c r="AR185" s="147" t="s">
        <v>158</v>
      </c>
      <c r="AT185" s="147" t="s">
        <v>154</v>
      </c>
      <c r="AU185" s="147" t="s">
        <v>159</v>
      </c>
      <c r="AY185" s="17" t="s">
        <v>151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7" t="s">
        <v>159</v>
      </c>
      <c r="BK185" s="148">
        <f>ROUND(I185*H185,2)</f>
        <v>0</v>
      </c>
      <c r="BL185" s="17" t="s">
        <v>158</v>
      </c>
      <c r="BM185" s="147" t="s">
        <v>184</v>
      </c>
    </row>
    <row r="186" spans="2:65" s="12" customFormat="1">
      <c r="B186" s="149"/>
      <c r="D186" s="150" t="s">
        <v>161</v>
      </c>
      <c r="E186" s="151" t="s">
        <v>1</v>
      </c>
      <c r="F186" s="152" t="s">
        <v>162</v>
      </c>
      <c r="H186" s="151" t="s">
        <v>1</v>
      </c>
      <c r="I186" s="153"/>
      <c r="L186" s="149"/>
      <c r="M186" s="154"/>
      <c r="T186" s="155"/>
      <c r="AT186" s="151" t="s">
        <v>161</v>
      </c>
      <c r="AU186" s="151" t="s">
        <v>159</v>
      </c>
      <c r="AV186" s="12" t="s">
        <v>82</v>
      </c>
      <c r="AW186" s="12" t="s">
        <v>31</v>
      </c>
      <c r="AX186" s="12" t="s">
        <v>74</v>
      </c>
      <c r="AY186" s="151" t="s">
        <v>151</v>
      </c>
    </row>
    <row r="187" spans="2:65" s="12" customFormat="1">
      <c r="B187" s="149"/>
      <c r="D187" s="150" t="s">
        <v>161</v>
      </c>
      <c r="E187" s="151" t="s">
        <v>1</v>
      </c>
      <c r="F187" s="152" t="s">
        <v>163</v>
      </c>
      <c r="H187" s="151" t="s">
        <v>1</v>
      </c>
      <c r="I187" s="153"/>
      <c r="L187" s="149"/>
      <c r="M187" s="154"/>
      <c r="T187" s="155"/>
      <c r="AT187" s="151" t="s">
        <v>161</v>
      </c>
      <c r="AU187" s="151" t="s">
        <v>159</v>
      </c>
      <c r="AV187" s="12" t="s">
        <v>82</v>
      </c>
      <c r="AW187" s="12" t="s">
        <v>31</v>
      </c>
      <c r="AX187" s="12" t="s">
        <v>74</v>
      </c>
      <c r="AY187" s="151" t="s">
        <v>151</v>
      </c>
    </row>
    <row r="188" spans="2:65" s="12" customFormat="1">
      <c r="B188" s="149"/>
      <c r="D188" s="150" t="s">
        <v>161</v>
      </c>
      <c r="E188" s="151" t="s">
        <v>1</v>
      </c>
      <c r="F188" s="152" t="s">
        <v>164</v>
      </c>
      <c r="H188" s="151" t="s">
        <v>1</v>
      </c>
      <c r="I188" s="153"/>
      <c r="L188" s="149"/>
      <c r="M188" s="154"/>
      <c r="T188" s="155"/>
      <c r="AT188" s="151" t="s">
        <v>161</v>
      </c>
      <c r="AU188" s="151" t="s">
        <v>159</v>
      </c>
      <c r="AV188" s="12" t="s">
        <v>82</v>
      </c>
      <c r="AW188" s="12" t="s">
        <v>31</v>
      </c>
      <c r="AX188" s="12" t="s">
        <v>74</v>
      </c>
      <c r="AY188" s="151" t="s">
        <v>151</v>
      </c>
    </row>
    <row r="189" spans="2:65" s="13" customFormat="1">
      <c r="B189" s="156"/>
      <c r="D189" s="150" t="s">
        <v>161</v>
      </c>
      <c r="E189" s="157" t="s">
        <v>1</v>
      </c>
      <c r="F189" s="158" t="s">
        <v>185</v>
      </c>
      <c r="H189" s="159">
        <v>224</v>
      </c>
      <c r="I189" s="160"/>
      <c r="L189" s="156"/>
      <c r="M189" s="161"/>
      <c r="T189" s="162"/>
      <c r="AT189" s="157" t="s">
        <v>161</v>
      </c>
      <c r="AU189" s="157" t="s">
        <v>159</v>
      </c>
      <c r="AV189" s="13" t="s">
        <v>159</v>
      </c>
      <c r="AW189" s="13" t="s">
        <v>31</v>
      </c>
      <c r="AX189" s="13" t="s">
        <v>82</v>
      </c>
      <c r="AY189" s="157" t="s">
        <v>151</v>
      </c>
    </row>
    <row r="190" spans="2:65" s="1" customFormat="1" ht="24.2" customHeight="1">
      <c r="B190" s="134"/>
      <c r="C190" s="135" t="s">
        <v>186</v>
      </c>
      <c r="D190" s="135" t="s">
        <v>154</v>
      </c>
      <c r="E190" s="136" t="s">
        <v>187</v>
      </c>
      <c r="F190" s="137" t="s">
        <v>188</v>
      </c>
      <c r="G190" s="138" t="s">
        <v>157</v>
      </c>
      <c r="H190" s="139">
        <v>10.333</v>
      </c>
      <c r="I190" s="140"/>
      <c r="J190" s="141">
        <f>ROUND(I190*H190,2)</f>
        <v>0</v>
      </c>
      <c r="K190" s="142"/>
      <c r="L190" s="32"/>
      <c r="M190" s="143" t="s">
        <v>1</v>
      </c>
      <c r="N190" s="144" t="s">
        <v>40</v>
      </c>
      <c r="P190" s="145">
        <f>O190*H190</f>
        <v>0</v>
      </c>
      <c r="Q190" s="145">
        <v>0</v>
      </c>
      <c r="R190" s="145">
        <f>Q190*H190</f>
        <v>0</v>
      </c>
      <c r="S190" s="145">
        <v>9.5999999999999992E-3</v>
      </c>
      <c r="T190" s="146">
        <f>S190*H190</f>
        <v>9.9196799999999988E-2</v>
      </c>
      <c r="AR190" s="147" t="s">
        <v>158</v>
      </c>
      <c r="AT190" s="147" t="s">
        <v>154</v>
      </c>
      <c r="AU190" s="147" t="s">
        <v>159</v>
      </c>
      <c r="AY190" s="17" t="s">
        <v>151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7" t="s">
        <v>159</v>
      </c>
      <c r="BK190" s="148">
        <f>ROUND(I190*H190,2)</f>
        <v>0</v>
      </c>
      <c r="BL190" s="17" t="s">
        <v>158</v>
      </c>
      <c r="BM190" s="147" t="s">
        <v>189</v>
      </c>
    </row>
    <row r="191" spans="2:65" s="12" customFormat="1">
      <c r="B191" s="149"/>
      <c r="D191" s="150" t="s">
        <v>161</v>
      </c>
      <c r="E191" s="151" t="s">
        <v>1</v>
      </c>
      <c r="F191" s="152" t="s">
        <v>162</v>
      </c>
      <c r="H191" s="151" t="s">
        <v>1</v>
      </c>
      <c r="I191" s="153"/>
      <c r="L191" s="149"/>
      <c r="M191" s="154"/>
      <c r="T191" s="155"/>
      <c r="AT191" s="151" t="s">
        <v>161</v>
      </c>
      <c r="AU191" s="151" t="s">
        <v>159</v>
      </c>
      <c r="AV191" s="12" t="s">
        <v>82</v>
      </c>
      <c r="AW191" s="12" t="s">
        <v>31</v>
      </c>
      <c r="AX191" s="12" t="s">
        <v>74</v>
      </c>
      <c r="AY191" s="151" t="s">
        <v>151</v>
      </c>
    </row>
    <row r="192" spans="2:65" s="12" customFormat="1">
      <c r="B192" s="149"/>
      <c r="D192" s="150" t="s">
        <v>161</v>
      </c>
      <c r="E192" s="151" t="s">
        <v>1</v>
      </c>
      <c r="F192" s="152" t="s">
        <v>163</v>
      </c>
      <c r="H192" s="151" t="s">
        <v>1</v>
      </c>
      <c r="I192" s="153"/>
      <c r="L192" s="149"/>
      <c r="M192" s="154"/>
      <c r="T192" s="155"/>
      <c r="AT192" s="151" t="s">
        <v>161</v>
      </c>
      <c r="AU192" s="151" t="s">
        <v>159</v>
      </c>
      <c r="AV192" s="12" t="s">
        <v>82</v>
      </c>
      <c r="AW192" s="12" t="s">
        <v>31</v>
      </c>
      <c r="AX192" s="12" t="s">
        <v>74</v>
      </c>
      <c r="AY192" s="151" t="s">
        <v>151</v>
      </c>
    </row>
    <row r="193" spans="2:65" s="12" customFormat="1">
      <c r="B193" s="149"/>
      <c r="D193" s="150" t="s">
        <v>161</v>
      </c>
      <c r="E193" s="151" t="s">
        <v>1</v>
      </c>
      <c r="F193" s="152" t="s">
        <v>164</v>
      </c>
      <c r="H193" s="151" t="s">
        <v>1</v>
      </c>
      <c r="I193" s="153"/>
      <c r="L193" s="149"/>
      <c r="M193" s="154"/>
      <c r="T193" s="155"/>
      <c r="AT193" s="151" t="s">
        <v>161</v>
      </c>
      <c r="AU193" s="151" t="s">
        <v>159</v>
      </c>
      <c r="AV193" s="12" t="s">
        <v>82</v>
      </c>
      <c r="AW193" s="12" t="s">
        <v>31</v>
      </c>
      <c r="AX193" s="12" t="s">
        <v>74</v>
      </c>
      <c r="AY193" s="151" t="s">
        <v>151</v>
      </c>
    </row>
    <row r="194" spans="2:65" s="13" customFormat="1">
      <c r="B194" s="156"/>
      <c r="D194" s="150" t="s">
        <v>161</v>
      </c>
      <c r="E194" s="157" t="s">
        <v>1</v>
      </c>
      <c r="F194" s="158" t="s">
        <v>190</v>
      </c>
      <c r="H194" s="159">
        <v>10.333</v>
      </c>
      <c r="I194" s="160"/>
      <c r="L194" s="156"/>
      <c r="M194" s="161"/>
      <c r="T194" s="162"/>
      <c r="AT194" s="157" t="s">
        <v>161</v>
      </c>
      <c r="AU194" s="157" t="s">
        <v>159</v>
      </c>
      <c r="AV194" s="13" t="s">
        <v>159</v>
      </c>
      <c r="AW194" s="13" t="s">
        <v>31</v>
      </c>
      <c r="AX194" s="13" t="s">
        <v>82</v>
      </c>
      <c r="AY194" s="157" t="s">
        <v>151</v>
      </c>
    </row>
    <row r="195" spans="2:65" s="1" customFormat="1" ht="37.9" customHeight="1">
      <c r="B195" s="134"/>
      <c r="C195" s="135" t="s">
        <v>191</v>
      </c>
      <c r="D195" s="135" t="s">
        <v>154</v>
      </c>
      <c r="E195" s="136" t="s">
        <v>192</v>
      </c>
      <c r="F195" s="137" t="s">
        <v>193</v>
      </c>
      <c r="G195" s="138" t="s">
        <v>157</v>
      </c>
      <c r="H195" s="139">
        <v>35</v>
      </c>
      <c r="I195" s="140"/>
      <c r="J195" s="141">
        <f>ROUND(I195*H195,2)</f>
        <v>0</v>
      </c>
      <c r="K195" s="142"/>
      <c r="L195" s="32"/>
      <c r="M195" s="143" t="s">
        <v>1</v>
      </c>
      <c r="N195" s="144" t="s">
        <v>40</v>
      </c>
      <c r="P195" s="145">
        <f>O195*H195</f>
        <v>0</v>
      </c>
      <c r="Q195" s="145">
        <v>0</v>
      </c>
      <c r="R195" s="145">
        <f>Q195*H195</f>
        <v>0</v>
      </c>
      <c r="S195" s="145">
        <v>9.5999999999999992E-3</v>
      </c>
      <c r="T195" s="146">
        <f>S195*H195</f>
        <v>0.33599999999999997</v>
      </c>
      <c r="AR195" s="147" t="s">
        <v>158</v>
      </c>
      <c r="AT195" s="147" t="s">
        <v>154</v>
      </c>
      <c r="AU195" s="147" t="s">
        <v>159</v>
      </c>
      <c r="AY195" s="17" t="s">
        <v>151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7" t="s">
        <v>159</v>
      </c>
      <c r="BK195" s="148">
        <f>ROUND(I195*H195,2)</f>
        <v>0</v>
      </c>
      <c r="BL195" s="17" t="s">
        <v>158</v>
      </c>
      <c r="BM195" s="147" t="s">
        <v>194</v>
      </c>
    </row>
    <row r="196" spans="2:65" s="12" customFormat="1">
      <c r="B196" s="149"/>
      <c r="D196" s="150" t="s">
        <v>161</v>
      </c>
      <c r="E196" s="151" t="s">
        <v>1</v>
      </c>
      <c r="F196" s="152" t="s">
        <v>162</v>
      </c>
      <c r="H196" s="151" t="s">
        <v>1</v>
      </c>
      <c r="I196" s="153"/>
      <c r="L196" s="149"/>
      <c r="M196" s="154"/>
      <c r="T196" s="155"/>
      <c r="AT196" s="151" t="s">
        <v>161</v>
      </c>
      <c r="AU196" s="151" t="s">
        <v>159</v>
      </c>
      <c r="AV196" s="12" t="s">
        <v>82</v>
      </c>
      <c r="AW196" s="12" t="s">
        <v>31</v>
      </c>
      <c r="AX196" s="12" t="s">
        <v>74</v>
      </c>
      <c r="AY196" s="151" t="s">
        <v>151</v>
      </c>
    </row>
    <row r="197" spans="2:65" s="12" customFormat="1">
      <c r="B197" s="149"/>
      <c r="D197" s="150" t="s">
        <v>161</v>
      </c>
      <c r="E197" s="151" t="s">
        <v>1</v>
      </c>
      <c r="F197" s="152" t="s">
        <v>163</v>
      </c>
      <c r="H197" s="151" t="s">
        <v>1</v>
      </c>
      <c r="I197" s="153"/>
      <c r="L197" s="149"/>
      <c r="M197" s="154"/>
      <c r="T197" s="155"/>
      <c r="AT197" s="151" t="s">
        <v>161</v>
      </c>
      <c r="AU197" s="151" t="s">
        <v>159</v>
      </c>
      <c r="AV197" s="12" t="s">
        <v>82</v>
      </c>
      <c r="AW197" s="12" t="s">
        <v>31</v>
      </c>
      <c r="AX197" s="12" t="s">
        <v>74</v>
      </c>
      <c r="AY197" s="151" t="s">
        <v>151</v>
      </c>
    </row>
    <row r="198" spans="2:65" s="12" customFormat="1">
      <c r="B198" s="149"/>
      <c r="D198" s="150" t="s">
        <v>161</v>
      </c>
      <c r="E198" s="151" t="s">
        <v>1</v>
      </c>
      <c r="F198" s="152" t="s">
        <v>164</v>
      </c>
      <c r="H198" s="151" t="s">
        <v>1</v>
      </c>
      <c r="I198" s="153"/>
      <c r="L198" s="149"/>
      <c r="M198" s="154"/>
      <c r="T198" s="155"/>
      <c r="AT198" s="151" t="s">
        <v>161</v>
      </c>
      <c r="AU198" s="151" t="s">
        <v>159</v>
      </c>
      <c r="AV198" s="12" t="s">
        <v>82</v>
      </c>
      <c r="AW198" s="12" t="s">
        <v>31</v>
      </c>
      <c r="AX198" s="12" t="s">
        <v>74</v>
      </c>
      <c r="AY198" s="151" t="s">
        <v>151</v>
      </c>
    </row>
    <row r="199" spans="2:65" s="13" customFormat="1">
      <c r="B199" s="156"/>
      <c r="D199" s="150" t="s">
        <v>161</v>
      </c>
      <c r="E199" s="157" t="s">
        <v>1</v>
      </c>
      <c r="F199" s="158" t="s">
        <v>195</v>
      </c>
      <c r="H199" s="159">
        <v>35</v>
      </c>
      <c r="I199" s="160"/>
      <c r="L199" s="156"/>
      <c r="M199" s="161"/>
      <c r="T199" s="162"/>
      <c r="AT199" s="157" t="s">
        <v>161</v>
      </c>
      <c r="AU199" s="157" t="s">
        <v>159</v>
      </c>
      <c r="AV199" s="13" t="s">
        <v>159</v>
      </c>
      <c r="AW199" s="13" t="s">
        <v>31</v>
      </c>
      <c r="AX199" s="13" t="s">
        <v>82</v>
      </c>
      <c r="AY199" s="157" t="s">
        <v>151</v>
      </c>
    </row>
    <row r="200" spans="2:65" s="11" customFormat="1" ht="22.9" customHeight="1">
      <c r="B200" s="122"/>
      <c r="D200" s="123" t="s">
        <v>73</v>
      </c>
      <c r="E200" s="132" t="s">
        <v>196</v>
      </c>
      <c r="F200" s="132" t="s">
        <v>197</v>
      </c>
      <c r="I200" s="125"/>
      <c r="J200" s="133">
        <f>BK200</f>
        <v>0</v>
      </c>
      <c r="L200" s="122"/>
      <c r="M200" s="127"/>
      <c r="P200" s="128">
        <f>SUM(P201:P235)</f>
        <v>0</v>
      </c>
      <c r="R200" s="128">
        <f>SUM(R201:R235)</f>
        <v>0</v>
      </c>
      <c r="T200" s="129">
        <f>SUM(T201:T235)</f>
        <v>1.9848095999999997</v>
      </c>
      <c r="AR200" s="123" t="s">
        <v>82</v>
      </c>
      <c r="AT200" s="130" t="s">
        <v>73</v>
      </c>
      <c r="AU200" s="130" t="s">
        <v>82</v>
      </c>
      <c r="AY200" s="123" t="s">
        <v>151</v>
      </c>
      <c r="BK200" s="131">
        <f>SUM(BK201:BK235)</f>
        <v>0</v>
      </c>
    </row>
    <row r="201" spans="2:65" s="1" customFormat="1" ht="33" customHeight="1">
      <c r="B201" s="134"/>
      <c r="C201" s="135" t="s">
        <v>198</v>
      </c>
      <c r="D201" s="135" t="s">
        <v>154</v>
      </c>
      <c r="E201" s="136" t="s">
        <v>199</v>
      </c>
      <c r="F201" s="137" t="s">
        <v>200</v>
      </c>
      <c r="G201" s="138" t="s">
        <v>157</v>
      </c>
      <c r="H201" s="139">
        <v>90</v>
      </c>
      <c r="I201" s="140"/>
      <c r="J201" s="141">
        <f>ROUND(I201*H201,2)</f>
        <v>0</v>
      </c>
      <c r="K201" s="142"/>
      <c r="L201" s="32"/>
      <c r="M201" s="143" t="s">
        <v>1</v>
      </c>
      <c r="N201" s="144" t="s">
        <v>40</v>
      </c>
      <c r="P201" s="145">
        <f>O201*H201</f>
        <v>0</v>
      </c>
      <c r="Q201" s="145">
        <v>0</v>
      </c>
      <c r="R201" s="145">
        <f>Q201*H201</f>
        <v>0</v>
      </c>
      <c r="S201" s="145">
        <v>9.5999999999999992E-3</v>
      </c>
      <c r="T201" s="146">
        <f>S201*H201</f>
        <v>0.86399999999999988</v>
      </c>
      <c r="AR201" s="147" t="s">
        <v>158</v>
      </c>
      <c r="AT201" s="147" t="s">
        <v>154</v>
      </c>
      <c r="AU201" s="147" t="s">
        <v>159</v>
      </c>
      <c r="AY201" s="17" t="s">
        <v>151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7" t="s">
        <v>159</v>
      </c>
      <c r="BK201" s="148">
        <f>ROUND(I201*H201,2)</f>
        <v>0</v>
      </c>
      <c r="BL201" s="17" t="s">
        <v>158</v>
      </c>
      <c r="BM201" s="147" t="s">
        <v>201</v>
      </c>
    </row>
    <row r="202" spans="2:65" s="12" customFormat="1">
      <c r="B202" s="149"/>
      <c r="D202" s="150" t="s">
        <v>161</v>
      </c>
      <c r="E202" s="151" t="s">
        <v>1</v>
      </c>
      <c r="F202" s="152" t="s">
        <v>162</v>
      </c>
      <c r="H202" s="151" t="s">
        <v>1</v>
      </c>
      <c r="I202" s="153"/>
      <c r="L202" s="149"/>
      <c r="M202" s="154"/>
      <c r="T202" s="155"/>
      <c r="AT202" s="151" t="s">
        <v>161</v>
      </c>
      <c r="AU202" s="151" t="s">
        <v>159</v>
      </c>
      <c r="AV202" s="12" t="s">
        <v>82</v>
      </c>
      <c r="AW202" s="12" t="s">
        <v>31</v>
      </c>
      <c r="AX202" s="12" t="s">
        <v>74</v>
      </c>
      <c r="AY202" s="151" t="s">
        <v>151</v>
      </c>
    </row>
    <row r="203" spans="2:65" s="12" customFormat="1">
      <c r="B203" s="149"/>
      <c r="D203" s="150" t="s">
        <v>161</v>
      </c>
      <c r="E203" s="151" t="s">
        <v>1</v>
      </c>
      <c r="F203" s="152" t="s">
        <v>163</v>
      </c>
      <c r="H203" s="151" t="s">
        <v>1</v>
      </c>
      <c r="I203" s="153"/>
      <c r="L203" s="149"/>
      <c r="M203" s="154"/>
      <c r="T203" s="155"/>
      <c r="AT203" s="151" t="s">
        <v>161</v>
      </c>
      <c r="AU203" s="151" t="s">
        <v>159</v>
      </c>
      <c r="AV203" s="12" t="s">
        <v>82</v>
      </c>
      <c r="AW203" s="12" t="s">
        <v>31</v>
      </c>
      <c r="AX203" s="12" t="s">
        <v>74</v>
      </c>
      <c r="AY203" s="151" t="s">
        <v>151</v>
      </c>
    </row>
    <row r="204" spans="2:65" s="12" customFormat="1">
      <c r="B204" s="149"/>
      <c r="D204" s="150" t="s">
        <v>161</v>
      </c>
      <c r="E204" s="151" t="s">
        <v>1</v>
      </c>
      <c r="F204" s="152" t="s">
        <v>164</v>
      </c>
      <c r="H204" s="151" t="s">
        <v>1</v>
      </c>
      <c r="I204" s="153"/>
      <c r="L204" s="149"/>
      <c r="M204" s="154"/>
      <c r="T204" s="155"/>
      <c r="AT204" s="151" t="s">
        <v>161</v>
      </c>
      <c r="AU204" s="151" t="s">
        <v>159</v>
      </c>
      <c r="AV204" s="12" t="s">
        <v>82</v>
      </c>
      <c r="AW204" s="12" t="s">
        <v>31</v>
      </c>
      <c r="AX204" s="12" t="s">
        <v>74</v>
      </c>
      <c r="AY204" s="151" t="s">
        <v>151</v>
      </c>
    </row>
    <row r="205" spans="2:65" s="13" customFormat="1">
      <c r="B205" s="156"/>
      <c r="D205" s="150" t="s">
        <v>161</v>
      </c>
      <c r="E205" s="157" t="s">
        <v>1</v>
      </c>
      <c r="F205" s="158" t="s">
        <v>202</v>
      </c>
      <c r="H205" s="159">
        <v>90</v>
      </c>
      <c r="I205" s="160"/>
      <c r="L205" s="156"/>
      <c r="M205" s="161"/>
      <c r="T205" s="162"/>
      <c r="AT205" s="157" t="s">
        <v>161</v>
      </c>
      <c r="AU205" s="157" t="s">
        <v>159</v>
      </c>
      <c r="AV205" s="13" t="s">
        <v>159</v>
      </c>
      <c r="AW205" s="13" t="s">
        <v>31</v>
      </c>
      <c r="AX205" s="13" t="s">
        <v>82</v>
      </c>
      <c r="AY205" s="157" t="s">
        <v>151</v>
      </c>
    </row>
    <row r="206" spans="2:65" s="1" customFormat="1" ht="33" customHeight="1">
      <c r="B206" s="134"/>
      <c r="C206" s="135" t="s">
        <v>203</v>
      </c>
      <c r="D206" s="135" t="s">
        <v>154</v>
      </c>
      <c r="E206" s="136" t="s">
        <v>204</v>
      </c>
      <c r="F206" s="137" t="s">
        <v>205</v>
      </c>
      <c r="G206" s="138" t="s">
        <v>157</v>
      </c>
      <c r="H206" s="139">
        <v>44.167000000000002</v>
      </c>
      <c r="I206" s="140"/>
      <c r="J206" s="141">
        <f>ROUND(I206*H206,2)</f>
        <v>0</v>
      </c>
      <c r="K206" s="142"/>
      <c r="L206" s="32"/>
      <c r="M206" s="143" t="s">
        <v>1</v>
      </c>
      <c r="N206" s="144" t="s">
        <v>40</v>
      </c>
      <c r="P206" s="145">
        <f>O206*H206</f>
        <v>0</v>
      </c>
      <c r="Q206" s="145">
        <v>0</v>
      </c>
      <c r="R206" s="145">
        <f>Q206*H206</f>
        <v>0</v>
      </c>
      <c r="S206" s="145">
        <v>9.5999999999999992E-3</v>
      </c>
      <c r="T206" s="146">
        <f>S206*H206</f>
        <v>0.42400319999999997</v>
      </c>
      <c r="AR206" s="147" t="s">
        <v>158</v>
      </c>
      <c r="AT206" s="147" t="s">
        <v>154</v>
      </c>
      <c r="AU206" s="147" t="s">
        <v>159</v>
      </c>
      <c r="AY206" s="17" t="s">
        <v>151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7" t="s">
        <v>159</v>
      </c>
      <c r="BK206" s="148">
        <f>ROUND(I206*H206,2)</f>
        <v>0</v>
      </c>
      <c r="BL206" s="17" t="s">
        <v>158</v>
      </c>
      <c r="BM206" s="147" t="s">
        <v>206</v>
      </c>
    </row>
    <row r="207" spans="2:65" s="12" customFormat="1">
      <c r="B207" s="149"/>
      <c r="D207" s="150" t="s">
        <v>161</v>
      </c>
      <c r="E207" s="151" t="s">
        <v>1</v>
      </c>
      <c r="F207" s="152" t="s">
        <v>162</v>
      </c>
      <c r="H207" s="151" t="s">
        <v>1</v>
      </c>
      <c r="I207" s="153"/>
      <c r="L207" s="149"/>
      <c r="M207" s="154"/>
      <c r="T207" s="155"/>
      <c r="AT207" s="151" t="s">
        <v>161</v>
      </c>
      <c r="AU207" s="151" t="s">
        <v>159</v>
      </c>
      <c r="AV207" s="12" t="s">
        <v>82</v>
      </c>
      <c r="AW207" s="12" t="s">
        <v>31</v>
      </c>
      <c r="AX207" s="12" t="s">
        <v>74</v>
      </c>
      <c r="AY207" s="151" t="s">
        <v>151</v>
      </c>
    </row>
    <row r="208" spans="2:65" s="12" customFormat="1">
      <c r="B208" s="149"/>
      <c r="D208" s="150" t="s">
        <v>161</v>
      </c>
      <c r="E208" s="151" t="s">
        <v>1</v>
      </c>
      <c r="F208" s="152" t="s">
        <v>163</v>
      </c>
      <c r="H208" s="151" t="s">
        <v>1</v>
      </c>
      <c r="I208" s="153"/>
      <c r="L208" s="149"/>
      <c r="M208" s="154"/>
      <c r="T208" s="155"/>
      <c r="AT208" s="151" t="s">
        <v>161</v>
      </c>
      <c r="AU208" s="151" t="s">
        <v>159</v>
      </c>
      <c r="AV208" s="12" t="s">
        <v>82</v>
      </c>
      <c r="AW208" s="12" t="s">
        <v>31</v>
      </c>
      <c r="AX208" s="12" t="s">
        <v>74</v>
      </c>
      <c r="AY208" s="151" t="s">
        <v>151</v>
      </c>
    </row>
    <row r="209" spans="2:65" s="12" customFormat="1">
      <c r="B209" s="149"/>
      <c r="D209" s="150" t="s">
        <v>161</v>
      </c>
      <c r="E209" s="151" t="s">
        <v>1</v>
      </c>
      <c r="F209" s="152" t="s">
        <v>164</v>
      </c>
      <c r="H209" s="151" t="s">
        <v>1</v>
      </c>
      <c r="I209" s="153"/>
      <c r="L209" s="149"/>
      <c r="M209" s="154"/>
      <c r="T209" s="155"/>
      <c r="AT209" s="151" t="s">
        <v>161</v>
      </c>
      <c r="AU209" s="151" t="s">
        <v>159</v>
      </c>
      <c r="AV209" s="12" t="s">
        <v>82</v>
      </c>
      <c r="AW209" s="12" t="s">
        <v>31</v>
      </c>
      <c r="AX209" s="12" t="s">
        <v>74</v>
      </c>
      <c r="AY209" s="151" t="s">
        <v>151</v>
      </c>
    </row>
    <row r="210" spans="2:65" s="13" customFormat="1">
      <c r="B210" s="156"/>
      <c r="D210" s="150" t="s">
        <v>161</v>
      </c>
      <c r="E210" s="157" t="s">
        <v>1</v>
      </c>
      <c r="F210" s="158" t="s">
        <v>207</v>
      </c>
      <c r="H210" s="159">
        <v>44.167000000000002</v>
      </c>
      <c r="I210" s="160"/>
      <c r="L210" s="156"/>
      <c r="M210" s="161"/>
      <c r="T210" s="162"/>
      <c r="AT210" s="157" t="s">
        <v>161</v>
      </c>
      <c r="AU210" s="157" t="s">
        <v>159</v>
      </c>
      <c r="AV210" s="13" t="s">
        <v>159</v>
      </c>
      <c r="AW210" s="13" t="s">
        <v>31</v>
      </c>
      <c r="AX210" s="13" t="s">
        <v>82</v>
      </c>
      <c r="AY210" s="157" t="s">
        <v>151</v>
      </c>
    </row>
    <row r="211" spans="2:65" s="1" customFormat="1" ht="33" customHeight="1">
      <c r="B211" s="134"/>
      <c r="C211" s="135" t="s">
        <v>208</v>
      </c>
      <c r="D211" s="135" t="s">
        <v>154</v>
      </c>
      <c r="E211" s="136" t="s">
        <v>209</v>
      </c>
      <c r="F211" s="137" t="s">
        <v>210</v>
      </c>
      <c r="G211" s="138" t="s">
        <v>157</v>
      </c>
      <c r="H211" s="139">
        <v>25</v>
      </c>
      <c r="I211" s="140"/>
      <c r="J211" s="141">
        <f>ROUND(I211*H211,2)</f>
        <v>0</v>
      </c>
      <c r="K211" s="142"/>
      <c r="L211" s="32"/>
      <c r="M211" s="143" t="s">
        <v>1</v>
      </c>
      <c r="N211" s="144" t="s">
        <v>40</v>
      </c>
      <c r="P211" s="145">
        <f>O211*H211</f>
        <v>0</v>
      </c>
      <c r="Q211" s="145">
        <v>0</v>
      </c>
      <c r="R211" s="145">
        <f>Q211*H211</f>
        <v>0</v>
      </c>
      <c r="S211" s="145">
        <v>9.5999999999999992E-3</v>
      </c>
      <c r="T211" s="146">
        <f>S211*H211</f>
        <v>0.24</v>
      </c>
      <c r="AR211" s="147" t="s">
        <v>158</v>
      </c>
      <c r="AT211" s="147" t="s">
        <v>154</v>
      </c>
      <c r="AU211" s="147" t="s">
        <v>159</v>
      </c>
      <c r="AY211" s="17" t="s">
        <v>151</v>
      </c>
      <c r="BE211" s="148">
        <f>IF(N211="základná",J211,0)</f>
        <v>0</v>
      </c>
      <c r="BF211" s="148">
        <f>IF(N211="znížená",J211,0)</f>
        <v>0</v>
      </c>
      <c r="BG211" s="148">
        <f>IF(N211="zákl. prenesená",J211,0)</f>
        <v>0</v>
      </c>
      <c r="BH211" s="148">
        <f>IF(N211="zníž. prenesená",J211,0)</f>
        <v>0</v>
      </c>
      <c r="BI211" s="148">
        <f>IF(N211="nulová",J211,0)</f>
        <v>0</v>
      </c>
      <c r="BJ211" s="17" t="s">
        <v>159</v>
      </c>
      <c r="BK211" s="148">
        <f>ROUND(I211*H211,2)</f>
        <v>0</v>
      </c>
      <c r="BL211" s="17" t="s">
        <v>158</v>
      </c>
      <c r="BM211" s="147" t="s">
        <v>211</v>
      </c>
    </row>
    <row r="212" spans="2:65" s="12" customFormat="1">
      <c r="B212" s="149"/>
      <c r="D212" s="150" t="s">
        <v>161</v>
      </c>
      <c r="E212" s="151" t="s">
        <v>1</v>
      </c>
      <c r="F212" s="152" t="s">
        <v>162</v>
      </c>
      <c r="H212" s="151" t="s">
        <v>1</v>
      </c>
      <c r="I212" s="153"/>
      <c r="L212" s="149"/>
      <c r="M212" s="154"/>
      <c r="T212" s="155"/>
      <c r="AT212" s="151" t="s">
        <v>161</v>
      </c>
      <c r="AU212" s="151" t="s">
        <v>159</v>
      </c>
      <c r="AV212" s="12" t="s">
        <v>82</v>
      </c>
      <c r="AW212" s="12" t="s">
        <v>31</v>
      </c>
      <c r="AX212" s="12" t="s">
        <v>74</v>
      </c>
      <c r="AY212" s="151" t="s">
        <v>151</v>
      </c>
    </row>
    <row r="213" spans="2:65" s="12" customFormat="1">
      <c r="B213" s="149"/>
      <c r="D213" s="150" t="s">
        <v>161</v>
      </c>
      <c r="E213" s="151" t="s">
        <v>1</v>
      </c>
      <c r="F213" s="152" t="s">
        <v>163</v>
      </c>
      <c r="H213" s="151" t="s">
        <v>1</v>
      </c>
      <c r="I213" s="153"/>
      <c r="L213" s="149"/>
      <c r="M213" s="154"/>
      <c r="T213" s="155"/>
      <c r="AT213" s="151" t="s">
        <v>161</v>
      </c>
      <c r="AU213" s="151" t="s">
        <v>159</v>
      </c>
      <c r="AV213" s="12" t="s">
        <v>82</v>
      </c>
      <c r="AW213" s="12" t="s">
        <v>31</v>
      </c>
      <c r="AX213" s="12" t="s">
        <v>74</v>
      </c>
      <c r="AY213" s="151" t="s">
        <v>151</v>
      </c>
    </row>
    <row r="214" spans="2:65" s="12" customFormat="1">
      <c r="B214" s="149"/>
      <c r="D214" s="150" t="s">
        <v>161</v>
      </c>
      <c r="E214" s="151" t="s">
        <v>1</v>
      </c>
      <c r="F214" s="152" t="s">
        <v>164</v>
      </c>
      <c r="H214" s="151" t="s">
        <v>1</v>
      </c>
      <c r="I214" s="153"/>
      <c r="L214" s="149"/>
      <c r="M214" s="154"/>
      <c r="T214" s="155"/>
      <c r="AT214" s="151" t="s">
        <v>161</v>
      </c>
      <c r="AU214" s="151" t="s">
        <v>159</v>
      </c>
      <c r="AV214" s="12" t="s">
        <v>82</v>
      </c>
      <c r="AW214" s="12" t="s">
        <v>31</v>
      </c>
      <c r="AX214" s="12" t="s">
        <v>74</v>
      </c>
      <c r="AY214" s="151" t="s">
        <v>151</v>
      </c>
    </row>
    <row r="215" spans="2:65" s="13" customFormat="1">
      <c r="B215" s="156"/>
      <c r="D215" s="150" t="s">
        <v>161</v>
      </c>
      <c r="E215" s="157" t="s">
        <v>1</v>
      </c>
      <c r="F215" s="158" t="s">
        <v>212</v>
      </c>
      <c r="H215" s="159">
        <v>25</v>
      </c>
      <c r="I215" s="160"/>
      <c r="L215" s="156"/>
      <c r="M215" s="161"/>
      <c r="T215" s="162"/>
      <c r="AT215" s="157" t="s">
        <v>161</v>
      </c>
      <c r="AU215" s="157" t="s">
        <v>159</v>
      </c>
      <c r="AV215" s="13" t="s">
        <v>159</v>
      </c>
      <c r="AW215" s="13" t="s">
        <v>31</v>
      </c>
      <c r="AX215" s="13" t="s">
        <v>82</v>
      </c>
      <c r="AY215" s="157" t="s">
        <v>151</v>
      </c>
    </row>
    <row r="216" spans="2:65" s="1" customFormat="1" ht="33" customHeight="1">
      <c r="B216" s="134"/>
      <c r="C216" s="135" t="s">
        <v>213</v>
      </c>
      <c r="D216" s="135" t="s">
        <v>154</v>
      </c>
      <c r="E216" s="136" t="s">
        <v>214</v>
      </c>
      <c r="F216" s="137" t="s">
        <v>215</v>
      </c>
      <c r="G216" s="138" t="s">
        <v>157</v>
      </c>
      <c r="H216" s="139">
        <v>4.1669999999999998</v>
      </c>
      <c r="I216" s="140"/>
      <c r="J216" s="141">
        <f>ROUND(I216*H216,2)</f>
        <v>0</v>
      </c>
      <c r="K216" s="142"/>
      <c r="L216" s="32"/>
      <c r="M216" s="143" t="s">
        <v>1</v>
      </c>
      <c r="N216" s="144" t="s">
        <v>40</v>
      </c>
      <c r="P216" s="145">
        <f>O216*H216</f>
        <v>0</v>
      </c>
      <c r="Q216" s="145">
        <v>0</v>
      </c>
      <c r="R216" s="145">
        <f>Q216*H216</f>
        <v>0</v>
      </c>
      <c r="S216" s="145">
        <v>9.5999999999999992E-3</v>
      </c>
      <c r="T216" s="146">
        <f>S216*H216</f>
        <v>4.0003199999999996E-2</v>
      </c>
      <c r="AR216" s="147" t="s">
        <v>158</v>
      </c>
      <c r="AT216" s="147" t="s">
        <v>154</v>
      </c>
      <c r="AU216" s="147" t="s">
        <v>159</v>
      </c>
      <c r="AY216" s="17" t="s">
        <v>151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7" t="s">
        <v>159</v>
      </c>
      <c r="BK216" s="148">
        <f>ROUND(I216*H216,2)</f>
        <v>0</v>
      </c>
      <c r="BL216" s="17" t="s">
        <v>158</v>
      </c>
      <c r="BM216" s="147" t="s">
        <v>216</v>
      </c>
    </row>
    <row r="217" spans="2:65" s="12" customFormat="1">
      <c r="B217" s="149"/>
      <c r="D217" s="150" t="s">
        <v>161</v>
      </c>
      <c r="E217" s="151" t="s">
        <v>1</v>
      </c>
      <c r="F217" s="152" t="s">
        <v>162</v>
      </c>
      <c r="H217" s="151" t="s">
        <v>1</v>
      </c>
      <c r="I217" s="153"/>
      <c r="L217" s="149"/>
      <c r="M217" s="154"/>
      <c r="T217" s="155"/>
      <c r="AT217" s="151" t="s">
        <v>161</v>
      </c>
      <c r="AU217" s="151" t="s">
        <v>159</v>
      </c>
      <c r="AV217" s="12" t="s">
        <v>82</v>
      </c>
      <c r="AW217" s="12" t="s">
        <v>31</v>
      </c>
      <c r="AX217" s="12" t="s">
        <v>74</v>
      </c>
      <c r="AY217" s="151" t="s">
        <v>151</v>
      </c>
    </row>
    <row r="218" spans="2:65" s="12" customFormat="1">
      <c r="B218" s="149"/>
      <c r="D218" s="150" t="s">
        <v>161</v>
      </c>
      <c r="E218" s="151" t="s">
        <v>1</v>
      </c>
      <c r="F218" s="152" t="s">
        <v>163</v>
      </c>
      <c r="H218" s="151" t="s">
        <v>1</v>
      </c>
      <c r="I218" s="153"/>
      <c r="L218" s="149"/>
      <c r="M218" s="154"/>
      <c r="T218" s="155"/>
      <c r="AT218" s="151" t="s">
        <v>161</v>
      </c>
      <c r="AU218" s="151" t="s">
        <v>159</v>
      </c>
      <c r="AV218" s="12" t="s">
        <v>82</v>
      </c>
      <c r="AW218" s="12" t="s">
        <v>31</v>
      </c>
      <c r="AX218" s="12" t="s">
        <v>74</v>
      </c>
      <c r="AY218" s="151" t="s">
        <v>151</v>
      </c>
    </row>
    <row r="219" spans="2:65" s="12" customFormat="1">
      <c r="B219" s="149"/>
      <c r="D219" s="150" t="s">
        <v>161</v>
      </c>
      <c r="E219" s="151" t="s">
        <v>1</v>
      </c>
      <c r="F219" s="152" t="s">
        <v>164</v>
      </c>
      <c r="H219" s="151" t="s">
        <v>1</v>
      </c>
      <c r="I219" s="153"/>
      <c r="L219" s="149"/>
      <c r="M219" s="154"/>
      <c r="T219" s="155"/>
      <c r="AT219" s="151" t="s">
        <v>161</v>
      </c>
      <c r="AU219" s="151" t="s">
        <v>159</v>
      </c>
      <c r="AV219" s="12" t="s">
        <v>82</v>
      </c>
      <c r="AW219" s="12" t="s">
        <v>31</v>
      </c>
      <c r="AX219" s="12" t="s">
        <v>74</v>
      </c>
      <c r="AY219" s="151" t="s">
        <v>151</v>
      </c>
    </row>
    <row r="220" spans="2:65" s="13" customFormat="1">
      <c r="B220" s="156"/>
      <c r="D220" s="150" t="s">
        <v>161</v>
      </c>
      <c r="E220" s="157" t="s">
        <v>1</v>
      </c>
      <c r="F220" s="158" t="s">
        <v>217</v>
      </c>
      <c r="H220" s="159">
        <v>4.1669999999999998</v>
      </c>
      <c r="I220" s="160"/>
      <c r="L220" s="156"/>
      <c r="M220" s="161"/>
      <c r="T220" s="162"/>
      <c r="AT220" s="157" t="s">
        <v>161</v>
      </c>
      <c r="AU220" s="157" t="s">
        <v>159</v>
      </c>
      <c r="AV220" s="13" t="s">
        <v>159</v>
      </c>
      <c r="AW220" s="13" t="s">
        <v>31</v>
      </c>
      <c r="AX220" s="13" t="s">
        <v>82</v>
      </c>
      <c r="AY220" s="157" t="s">
        <v>151</v>
      </c>
    </row>
    <row r="221" spans="2:65" s="1" customFormat="1" ht="37.9" customHeight="1">
      <c r="B221" s="134"/>
      <c r="C221" s="135" t="s">
        <v>218</v>
      </c>
      <c r="D221" s="135" t="s">
        <v>154</v>
      </c>
      <c r="E221" s="136" t="s">
        <v>219</v>
      </c>
      <c r="F221" s="137" t="s">
        <v>220</v>
      </c>
      <c r="G221" s="138" t="s">
        <v>157</v>
      </c>
      <c r="H221" s="139">
        <v>15.75</v>
      </c>
      <c r="I221" s="140"/>
      <c r="J221" s="141">
        <f>ROUND(I221*H221,2)</f>
        <v>0</v>
      </c>
      <c r="K221" s="142"/>
      <c r="L221" s="32"/>
      <c r="M221" s="143" t="s">
        <v>1</v>
      </c>
      <c r="N221" s="144" t="s">
        <v>40</v>
      </c>
      <c r="P221" s="145">
        <f>O221*H221</f>
        <v>0</v>
      </c>
      <c r="Q221" s="145">
        <v>0</v>
      </c>
      <c r="R221" s="145">
        <f>Q221*H221</f>
        <v>0</v>
      </c>
      <c r="S221" s="145">
        <v>9.5999999999999992E-3</v>
      </c>
      <c r="T221" s="146">
        <f>S221*H221</f>
        <v>0.15119999999999997</v>
      </c>
      <c r="AR221" s="147" t="s">
        <v>158</v>
      </c>
      <c r="AT221" s="147" t="s">
        <v>154</v>
      </c>
      <c r="AU221" s="147" t="s">
        <v>159</v>
      </c>
      <c r="AY221" s="17" t="s">
        <v>151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7" t="s">
        <v>159</v>
      </c>
      <c r="BK221" s="148">
        <f>ROUND(I221*H221,2)</f>
        <v>0</v>
      </c>
      <c r="BL221" s="17" t="s">
        <v>158</v>
      </c>
      <c r="BM221" s="147" t="s">
        <v>221</v>
      </c>
    </row>
    <row r="222" spans="2:65" s="12" customFormat="1">
      <c r="B222" s="149"/>
      <c r="D222" s="150" t="s">
        <v>161</v>
      </c>
      <c r="E222" s="151" t="s">
        <v>1</v>
      </c>
      <c r="F222" s="152" t="s">
        <v>162</v>
      </c>
      <c r="H222" s="151" t="s">
        <v>1</v>
      </c>
      <c r="I222" s="153"/>
      <c r="L222" s="149"/>
      <c r="M222" s="154"/>
      <c r="T222" s="155"/>
      <c r="AT222" s="151" t="s">
        <v>161</v>
      </c>
      <c r="AU222" s="151" t="s">
        <v>159</v>
      </c>
      <c r="AV222" s="12" t="s">
        <v>82</v>
      </c>
      <c r="AW222" s="12" t="s">
        <v>31</v>
      </c>
      <c r="AX222" s="12" t="s">
        <v>74</v>
      </c>
      <c r="AY222" s="151" t="s">
        <v>151</v>
      </c>
    </row>
    <row r="223" spans="2:65" s="12" customFormat="1">
      <c r="B223" s="149"/>
      <c r="D223" s="150" t="s">
        <v>161</v>
      </c>
      <c r="E223" s="151" t="s">
        <v>1</v>
      </c>
      <c r="F223" s="152" t="s">
        <v>163</v>
      </c>
      <c r="H223" s="151" t="s">
        <v>1</v>
      </c>
      <c r="I223" s="153"/>
      <c r="L223" s="149"/>
      <c r="M223" s="154"/>
      <c r="T223" s="155"/>
      <c r="AT223" s="151" t="s">
        <v>161</v>
      </c>
      <c r="AU223" s="151" t="s">
        <v>159</v>
      </c>
      <c r="AV223" s="12" t="s">
        <v>82</v>
      </c>
      <c r="AW223" s="12" t="s">
        <v>31</v>
      </c>
      <c r="AX223" s="12" t="s">
        <v>74</v>
      </c>
      <c r="AY223" s="151" t="s">
        <v>151</v>
      </c>
    </row>
    <row r="224" spans="2:65" s="12" customFormat="1">
      <c r="B224" s="149"/>
      <c r="D224" s="150" t="s">
        <v>161</v>
      </c>
      <c r="E224" s="151" t="s">
        <v>1</v>
      </c>
      <c r="F224" s="152" t="s">
        <v>164</v>
      </c>
      <c r="H224" s="151" t="s">
        <v>1</v>
      </c>
      <c r="I224" s="153"/>
      <c r="L224" s="149"/>
      <c r="M224" s="154"/>
      <c r="T224" s="155"/>
      <c r="AT224" s="151" t="s">
        <v>161</v>
      </c>
      <c r="AU224" s="151" t="s">
        <v>159</v>
      </c>
      <c r="AV224" s="12" t="s">
        <v>82</v>
      </c>
      <c r="AW224" s="12" t="s">
        <v>31</v>
      </c>
      <c r="AX224" s="12" t="s">
        <v>74</v>
      </c>
      <c r="AY224" s="151" t="s">
        <v>151</v>
      </c>
    </row>
    <row r="225" spans="2:65" s="13" customFormat="1">
      <c r="B225" s="156"/>
      <c r="D225" s="150" t="s">
        <v>161</v>
      </c>
      <c r="E225" s="157" t="s">
        <v>1</v>
      </c>
      <c r="F225" s="158" t="s">
        <v>222</v>
      </c>
      <c r="H225" s="159">
        <v>15.75</v>
      </c>
      <c r="I225" s="160"/>
      <c r="L225" s="156"/>
      <c r="M225" s="161"/>
      <c r="T225" s="162"/>
      <c r="AT225" s="157" t="s">
        <v>161</v>
      </c>
      <c r="AU225" s="157" t="s">
        <v>159</v>
      </c>
      <c r="AV225" s="13" t="s">
        <v>159</v>
      </c>
      <c r="AW225" s="13" t="s">
        <v>31</v>
      </c>
      <c r="AX225" s="13" t="s">
        <v>82</v>
      </c>
      <c r="AY225" s="157" t="s">
        <v>151</v>
      </c>
    </row>
    <row r="226" spans="2:65" s="1" customFormat="1" ht="37.9" customHeight="1">
      <c r="B226" s="134"/>
      <c r="C226" s="135" t="s">
        <v>223</v>
      </c>
      <c r="D226" s="135" t="s">
        <v>154</v>
      </c>
      <c r="E226" s="136" t="s">
        <v>224</v>
      </c>
      <c r="F226" s="137" t="s">
        <v>167</v>
      </c>
      <c r="G226" s="138" t="s">
        <v>157</v>
      </c>
      <c r="H226" s="139">
        <v>8</v>
      </c>
      <c r="I226" s="140"/>
      <c r="J226" s="141">
        <f>ROUND(I226*H226,2)</f>
        <v>0</v>
      </c>
      <c r="K226" s="142"/>
      <c r="L226" s="32"/>
      <c r="M226" s="143" t="s">
        <v>1</v>
      </c>
      <c r="N226" s="144" t="s">
        <v>40</v>
      </c>
      <c r="P226" s="145">
        <f>O226*H226</f>
        <v>0</v>
      </c>
      <c r="Q226" s="145">
        <v>0</v>
      </c>
      <c r="R226" s="145">
        <f>Q226*H226</f>
        <v>0</v>
      </c>
      <c r="S226" s="145">
        <v>9.5999999999999992E-3</v>
      </c>
      <c r="T226" s="146">
        <f>S226*H226</f>
        <v>7.6799999999999993E-2</v>
      </c>
      <c r="AR226" s="147" t="s">
        <v>158</v>
      </c>
      <c r="AT226" s="147" t="s">
        <v>154</v>
      </c>
      <c r="AU226" s="147" t="s">
        <v>159</v>
      </c>
      <c r="AY226" s="17" t="s">
        <v>151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7" t="s">
        <v>159</v>
      </c>
      <c r="BK226" s="148">
        <f>ROUND(I226*H226,2)</f>
        <v>0</v>
      </c>
      <c r="BL226" s="17" t="s">
        <v>158</v>
      </c>
      <c r="BM226" s="147" t="s">
        <v>225</v>
      </c>
    </row>
    <row r="227" spans="2:65" s="12" customFormat="1">
      <c r="B227" s="149"/>
      <c r="D227" s="150" t="s">
        <v>161</v>
      </c>
      <c r="E227" s="151" t="s">
        <v>1</v>
      </c>
      <c r="F227" s="152" t="s">
        <v>162</v>
      </c>
      <c r="H227" s="151" t="s">
        <v>1</v>
      </c>
      <c r="I227" s="153"/>
      <c r="L227" s="149"/>
      <c r="M227" s="154"/>
      <c r="T227" s="155"/>
      <c r="AT227" s="151" t="s">
        <v>161</v>
      </c>
      <c r="AU227" s="151" t="s">
        <v>159</v>
      </c>
      <c r="AV227" s="12" t="s">
        <v>82</v>
      </c>
      <c r="AW227" s="12" t="s">
        <v>31</v>
      </c>
      <c r="AX227" s="12" t="s">
        <v>74</v>
      </c>
      <c r="AY227" s="151" t="s">
        <v>151</v>
      </c>
    </row>
    <row r="228" spans="2:65" s="12" customFormat="1">
      <c r="B228" s="149"/>
      <c r="D228" s="150" t="s">
        <v>161</v>
      </c>
      <c r="E228" s="151" t="s">
        <v>1</v>
      </c>
      <c r="F228" s="152" t="s">
        <v>163</v>
      </c>
      <c r="H228" s="151" t="s">
        <v>1</v>
      </c>
      <c r="I228" s="153"/>
      <c r="L228" s="149"/>
      <c r="M228" s="154"/>
      <c r="T228" s="155"/>
      <c r="AT228" s="151" t="s">
        <v>161</v>
      </c>
      <c r="AU228" s="151" t="s">
        <v>159</v>
      </c>
      <c r="AV228" s="12" t="s">
        <v>82</v>
      </c>
      <c r="AW228" s="12" t="s">
        <v>31</v>
      </c>
      <c r="AX228" s="12" t="s">
        <v>74</v>
      </c>
      <c r="AY228" s="151" t="s">
        <v>151</v>
      </c>
    </row>
    <row r="229" spans="2:65" s="12" customFormat="1">
      <c r="B229" s="149"/>
      <c r="D229" s="150" t="s">
        <v>161</v>
      </c>
      <c r="E229" s="151" t="s">
        <v>1</v>
      </c>
      <c r="F229" s="152" t="s">
        <v>164</v>
      </c>
      <c r="H229" s="151" t="s">
        <v>1</v>
      </c>
      <c r="I229" s="153"/>
      <c r="L229" s="149"/>
      <c r="M229" s="154"/>
      <c r="T229" s="155"/>
      <c r="AT229" s="151" t="s">
        <v>161</v>
      </c>
      <c r="AU229" s="151" t="s">
        <v>159</v>
      </c>
      <c r="AV229" s="12" t="s">
        <v>82</v>
      </c>
      <c r="AW229" s="12" t="s">
        <v>31</v>
      </c>
      <c r="AX229" s="12" t="s">
        <v>74</v>
      </c>
      <c r="AY229" s="151" t="s">
        <v>151</v>
      </c>
    </row>
    <row r="230" spans="2:65" s="13" customFormat="1">
      <c r="B230" s="156"/>
      <c r="D230" s="150" t="s">
        <v>161</v>
      </c>
      <c r="E230" s="157" t="s">
        <v>1</v>
      </c>
      <c r="F230" s="158" t="s">
        <v>226</v>
      </c>
      <c r="H230" s="159">
        <v>8</v>
      </c>
      <c r="I230" s="160"/>
      <c r="L230" s="156"/>
      <c r="M230" s="161"/>
      <c r="T230" s="162"/>
      <c r="AT230" s="157" t="s">
        <v>161</v>
      </c>
      <c r="AU230" s="157" t="s">
        <v>159</v>
      </c>
      <c r="AV230" s="13" t="s">
        <v>159</v>
      </c>
      <c r="AW230" s="13" t="s">
        <v>31</v>
      </c>
      <c r="AX230" s="13" t="s">
        <v>82</v>
      </c>
      <c r="AY230" s="157" t="s">
        <v>151</v>
      </c>
    </row>
    <row r="231" spans="2:65" s="1" customFormat="1" ht="37.9" customHeight="1">
      <c r="B231" s="134"/>
      <c r="C231" s="135" t="s">
        <v>227</v>
      </c>
      <c r="D231" s="135" t="s">
        <v>154</v>
      </c>
      <c r="E231" s="136" t="s">
        <v>228</v>
      </c>
      <c r="F231" s="137" t="s">
        <v>229</v>
      </c>
      <c r="G231" s="138" t="s">
        <v>157</v>
      </c>
      <c r="H231" s="139">
        <v>19.667000000000002</v>
      </c>
      <c r="I231" s="140"/>
      <c r="J231" s="141">
        <f>ROUND(I231*H231,2)</f>
        <v>0</v>
      </c>
      <c r="K231" s="142"/>
      <c r="L231" s="32"/>
      <c r="M231" s="143" t="s">
        <v>1</v>
      </c>
      <c r="N231" s="144" t="s">
        <v>40</v>
      </c>
      <c r="P231" s="145">
        <f>O231*H231</f>
        <v>0</v>
      </c>
      <c r="Q231" s="145">
        <v>0</v>
      </c>
      <c r="R231" s="145">
        <f>Q231*H231</f>
        <v>0</v>
      </c>
      <c r="S231" s="145">
        <v>9.5999999999999992E-3</v>
      </c>
      <c r="T231" s="146">
        <f>S231*H231</f>
        <v>0.1888032</v>
      </c>
      <c r="AR231" s="147" t="s">
        <v>158</v>
      </c>
      <c r="AT231" s="147" t="s">
        <v>154</v>
      </c>
      <c r="AU231" s="147" t="s">
        <v>159</v>
      </c>
      <c r="AY231" s="17" t="s">
        <v>151</v>
      </c>
      <c r="BE231" s="148">
        <f>IF(N231="základná",J231,0)</f>
        <v>0</v>
      </c>
      <c r="BF231" s="148">
        <f>IF(N231="znížená",J231,0)</f>
        <v>0</v>
      </c>
      <c r="BG231" s="148">
        <f>IF(N231="zákl. prenesená",J231,0)</f>
        <v>0</v>
      </c>
      <c r="BH231" s="148">
        <f>IF(N231="zníž. prenesená",J231,0)</f>
        <v>0</v>
      </c>
      <c r="BI231" s="148">
        <f>IF(N231="nulová",J231,0)</f>
        <v>0</v>
      </c>
      <c r="BJ231" s="17" t="s">
        <v>159</v>
      </c>
      <c r="BK231" s="148">
        <f>ROUND(I231*H231,2)</f>
        <v>0</v>
      </c>
      <c r="BL231" s="17" t="s">
        <v>158</v>
      </c>
      <c r="BM231" s="147" t="s">
        <v>230</v>
      </c>
    </row>
    <row r="232" spans="2:65" s="12" customFormat="1">
      <c r="B232" s="149"/>
      <c r="D232" s="150" t="s">
        <v>161</v>
      </c>
      <c r="E232" s="151" t="s">
        <v>1</v>
      </c>
      <c r="F232" s="152" t="s">
        <v>162</v>
      </c>
      <c r="H232" s="151" t="s">
        <v>1</v>
      </c>
      <c r="I232" s="153"/>
      <c r="L232" s="149"/>
      <c r="M232" s="154"/>
      <c r="T232" s="155"/>
      <c r="AT232" s="151" t="s">
        <v>161</v>
      </c>
      <c r="AU232" s="151" t="s">
        <v>159</v>
      </c>
      <c r="AV232" s="12" t="s">
        <v>82</v>
      </c>
      <c r="AW232" s="12" t="s">
        <v>31</v>
      </c>
      <c r="AX232" s="12" t="s">
        <v>74</v>
      </c>
      <c r="AY232" s="151" t="s">
        <v>151</v>
      </c>
    </row>
    <row r="233" spans="2:65" s="12" customFormat="1">
      <c r="B233" s="149"/>
      <c r="D233" s="150" t="s">
        <v>161</v>
      </c>
      <c r="E233" s="151" t="s">
        <v>1</v>
      </c>
      <c r="F233" s="152" t="s">
        <v>163</v>
      </c>
      <c r="H233" s="151" t="s">
        <v>1</v>
      </c>
      <c r="I233" s="153"/>
      <c r="L233" s="149"/>
      <c r="M233" s="154"/>
      <c r="T233" s="155"/>
      <c r="AT233" s="151" t="s">
        <v>161</v>
      </c>
      <c r="AU233" s="151" t="s">
        <v>159</v>
      </c>
      <c r="AV233" s="12" t="s">
        <v>82</v>
      </c>
      <c r="AW233" s="12" t="s">
        <v>31</v>
      </c>
      <c r="AX233" s="12" t="s">
        <v>74</v>
      </c>
      <c r="AY233" s="151" t="s">
        <v>151</v>
      </c>
    </row>
    <row r="234" spans="2:65" s="12" customFormat="1">
      <c r="B234" s="149"/>
      <c r="D234" s="150" t="s">
        <v>161</v>
      </c>
      <c r="E234" s="151" t="s">
        <v>1</v>
      </c>
      <c r="F234" s="152" t="s">
        <v>164</v>
      </c>
      <c r="H234" s="151" t="s">
        <v>1</v>
      </c>
      <c r="I234" s="153"/>
      <c r="L234" s="149"/>
      <c r="M234" s="154"/>
      <c r="T234" s="155"/>
      <c r="AT234" s="151" t="s">
        <v>161</v>
      </c>
      <c r="AU234" s="151" t="s">
        <v>159</v>
      </c>
      <c r="AV234" s="12" t="s">
        <v>82</v>
      </c>
      <c r="AW234" s="12" t="s">
        <v>31</v>
      </c>
      <c r="AX234" s="12" t="s">
        <v>74</v>
      </c>
      <c r="AY234" s="151" t="s">
        <v>151</v>
      </c>
    </row>
    <row r="235" spans="2:65" s="13" customFormat="1">
      <c r="B235" s="156"/>
      <c r="D235" s="150" t="s">
        <v>161</v>
      </c>
      <c r="E235" s="157" t="s">
        <v>1</v>
      </c>
      <c r="F235" s="158" t="s">
        <v>231</v>
      </c>
      <c r="H235" s="159">
        <v>19.667000000000002</v>
      </c>
      <c r="I235" s="160"/>
      <c r="L235" s="156"/>
      <c r="M235" s="161"/>
      <c r="T235" s="162"/>
      <c r="AT235" s="157" t="s">
        <v>161</v>
      </c>
      <c r="AU235" s="157" t="s">
        <v>159</v>
      </c>
      <c r="AV235" s="13" t="s">
        <v>159</v>
      </c>
      <c r="AW235" s="13" t="s">
        <v>31</v>
      </c>
      <c r="AX235" s="13" t="s">
        <v>82</v>
      </c>
      <c r="AY235" s="157" t="s">
        <v>151</v>
      </c>
    </row>
    <row r="236" spans="2:65" s="11" customFormat="1" ht="22.9" customHeight="1">
      <c r="B236" s="122"/>
      <c r="D236" s="123" t="s">
        <v>73</v>
      </c>
      <c r="E236" s="132" t="s">
        <v>232</v>
      </c>
      <c r="F236" s="132" t="s">
        <v>233</v>
      </c>
      <c r="I236" s="125"/>
      <c r="J236" s="133">
        <f>BK236</f>
        <v>0</v>
      </c>
      <c r="L236" s="122"/>
      <c r="M236" s="127"/>
      <c r="P236" s="128">
        <f>SUM(P237:P276)</f>
        <v>0</v>
      </c>
      <c r="R236" s="128">
        <f>SUM(R237:R276)</f>
        <v>0</v>
      </c>
      <c r="T236" s="129">
        <f>SUM(T237:T276)</f>
        <v>4.1798592000000001</v>
      </c>
      <c r="AR236" s="123" t="s">
        <v>82</v>
      </c>
      <c r="AT236" s="130" t="s">
        <v>73</v>
      </c>
      <c r="AU236" s="130" t="s">
        <v>82</v>
      </c>
      <c r="AY236" s="123" t="s">
        <v>151</v>
      </c>
      <c r="BK236" s="131">
        <f>SUM(BK237:BK276)</f>
        <v>0</v>
      </c>
    </row>
    <row r="237" spans="2:65" s="1" customFormat="1" ht="33" customHeight="1">
      <c r="B237" s="134"/>
      <c r="C237" s="135" t="s">
        <v>234</v>
      </c>
      <c r="D237" s="135" t="s">
        <v>154</v>
      </c>
      <c r="E237" s="136" t="s">
        <v>235</v>
      </c>
      <c r="F237" s="137" t="s">
        <v>236</v>
      </c>
      <c r="G237" s="138" t="s">
        <v>157</v>
      </c>
      <c r="H237" s="139">
        <v>21.332999999999998</v>
      </c>
      <c r="I237" s="140"/>
      <c r="J237" s="141">
        <f>ROUND(I237*H237,2)</f>
        <v>0</v>
      </c>
      <c r="K237" s="142"/>
      <c r="L237" s="32"/>
      <c r="M237" s="143" t="s">
        <v>1</v>
      </c>
      <c r="N237" s="144" t="s">
        <v>40</v>
      </c>
      <c r="P237" s="145">
        <f>O237*H237</f>
        <v>0</v>
      </c>
      <c r="Q237" s="145">
        <v>0</v>
      </c>
      <c r="R237" s="145">
        <f>Q237*H237</f>
        <v>0</v>
      </c>
      <c r="S237" s="145">
        <v>9.5999999999999992E-3</v>
      </c>
      <c r="T237" s="146">
        <f>S237*H237</f>
        <v>0.20479679999999997</v>
      </c>
      <c r="AR237" s="147" t="s">
        <v>158</v>
      </c>
      <c r="AT237" s="147" t="s">
        <v>154</v>
      </c>
      <c r="AU237" s="147" t="s">
        <v>159</v>
      </c>
      <c r="AY237" s="17" t="s">
        <v>151</v>
      </c>
      <c r="BE237" s="148">
        <f>IF(N237="základná",J237,0)</f>
        <v>0</v>
      </c>
      <c r="BF237" s="148">
        <f>IF(N237="znížená",J237,0)</f>
        <v>0</v>
      </c>
      <c r="BG237" s="148">
        <f>IF(N237="zákl. prenesená",J237,0)</f>
        <v>0</v>
      </c>
      <c r="BH237" s="148">
        <f>IF(N237="zníž. prenesená",J237,0)</f>
        <v>0</v>
      </c>
      <c r="BI237" s="148">
        <f>IF(N237="nulová",J237,0)</f>
        <v>0</v>
      </c>
      <c r="BJ237" s="17" t="s">
        <v>159</v>
      </c>
      <c r="BK237" s="148">
        <f>ROUND(I237*H237,2)</f>
        <v>0</v>
      </c>
      <c r="BL237" s="17" t="s">
        <v>158</v>
      </c>
      <c r="BM237" s="147" t="s">
        <v>237</v>
      </c>
    </row>
    <row r="238" spans="2:65" s="12" customFormat="1">
      <c r="B238" s="149"/>
      <c r="D238" s="150" t="s">
        <v>161</v>
      </c>
      <c r="E238" s="151" t="s">
        <v>1</v>
      </c>
      <c r="F238" s="152" t="s">
        <v>162</v>
      </c>
      <c r="H238" s="151" t="s">
        <v>1</v>
      </c>
      <c r="I238" s="153"/>
      <c r="L238" s="149"/>
      <c r="M238" s="154"/>
      <c r="T238" s="155"/>
      <c r="AT238" s="151" t="s">
        <v>161</v>
      </c>
      <c r="AU238" s="151" t="s">
        <v>159</v>
      </c>
      <c r="AV238" s="12" t="s">
        <v>82</v>
      </c>
      <c r="AW238" s="12" t="s">
        <v>31</v>
      </c>
      <c r="AX238" s="12" t="s">
        <v>74</v>
      </c>
      <c r="AY238" s="151" t="s">
        <v>151</v>
      </c>
    </row>
    <row r="239" spans="2:65" s="12" customFormat="1">
      <c r="B239" s="149"/>
      <c r="D239" s="150" t="s">
        <v>161</v>
      </c>
      <c r="E239" s="151" t="s">
        <v>1</v>
      </c>
      <c r="F239" s="152" t="s">
        <v>163</v>
      </c>
      <c r="H239" s="151" t="s">
        <v>1</v>
      </c>
      <c r="I239" s="153"/>
      <c r="L239" s="149"/>
      <c r="M239" s="154"/>
      <c r="T239" s="155"/>
      <c r="AT239" s="151" t="s">
        <v>161</v>
      </c>
      <c r="AU239" s="151" t="s">
        <v>159</v>
      </c>
      <c r="AV239" s="12" t="s">
        <v>82</v>
      </c>
      <c r="AW239" s="12" t="s">
        <v>31</v>
      </c>
      <c r="AX239" s="12" t="s">
        <v>74</v>
      </c>
      <c r="AY239" s="151" t="s">
        <v>151</v>
      </c>
    </row>
    <row r="240" spans="2:65" s="12" customFormat="1">
      <c r="B240" s="149"/>
      <c r="D240" s="150" t="s">
        <v>161</v>
      </c>
      <c r="E240" s="151" t="s">
        <v>1</v>
      </c>
      <c r="F240" s="152" t="s">
        <v>164</v>
      </c>
      <c r="H240" s="151" t="s">
        <v>1</v>
      </c>
      <c r="I240" s="153"/>
      <c r="L240" s="149"/>
      <c r="M240" s="154"/>
      <c r="T240" s="155"/>
      <c r="AT240" s="151" t="s">
        <v>161</v>
      </c>
      <c r="AU240" s="151" t="s">
        <v>159</v>
      </c>
      <c r="AV240" s="12" t="s">
        <v>82</v>
      </c>
      <c r="AW240" s="12" t="s">
        <v>31</v>
      </c>
      <c r="AX240" s="12" t="s">
        <v>74</v>
      </c>
      <c r="AY240" s="151" t="s">
        <v>151</v>
      </c>
    </row>
    <row r="241" spans="2:65" s="13" customFormat="1">
      <c r="B241" s="156"/>
      <c r="D241" s="150" t="s">
        <v>161</v>
      </c>
      <c r="E241" s="157" t="s">
        <v>1</v>
      </c>
      <c r="F241" s="158" t="s">
        <v>238</v>
      </c>
      <c r="H241" s="159">
        <v>21.332999999999998</v>
      </c>
      <c r="I241" s="160"/>
      <c r="L241" s="156"/>
      <c r="M241" s="161"/>
      <c r="T241" s="162"/>
      <c r="AT241" s="157" t="s">
        <v>161</v>
      </c>
      <c r="AU241" s="157" t="s">
        <v>159</v>
      </c>
      <c r="AV241" s="13" t="s">
        <v>159</v>
      </c>
      <c r="AW241" s="13" t="s">
        <v>31</v>
      </c>
      <c r="AX241" s="13" t="s">
        <v>82</v>
      </c>
      <c r="AY241" s="157" t="s">
        <v>151</v>
      </c>
    </row>
    <row r="242" spans="2:65" s="1" customFormat="1" ht="33" customHeight="1">
      <c r="B242" s="134"/>
      <c r="C242" s="135" t="s">
        <v>239</v>
      </c>
      <c r="D242" s="135" t="s">
        <v>154</v>
      </c>
      <c r="E242" s="136" t="s">
        <v>240</v>
      </c>
      <c r="F242" s="137" t="s">
        <v>241</v>
      </c>
      <c r="G242" s="138" t="s">
        <v>157</v>
      </c>
      <c r="H242" s="139">
        <v>212.22200000000001</v>
      </c>
      <c r="I242" s="140"/>
      <c r="J242" s="141">
        <f>ROUND(I242*H242,2)</f>
        <v>0</v>
      </c>
      <c r="K242" s="142"/>
      <c r="L242" s="32"/>
      <c r="M242" s="143" t="s">
        <v>1</v>
      </c>
      <c r="N242" s="144" t="s">
        <v>40</v>
      </c>
      <c r="P242" s="145">
        <f>O242*H242</f>
        <v>0</v>
      </c>
      <c r="Q242" s="145">
        <v>0</v>
      </c>
      <c r="R242" s="145">
        <f>Q242*H242</f>
        <v>0</v>
      </c>
      <c r="S242" s="145">
        <v>9.5999999999999992E-3</v>
      </c>
      <c r="T242" s="146">
        <f>S242*H242</f>
        <v>2.0373312000000001</v>
      </c>
      <c r="AR242" s="147" t="s">
        <v>158</v>
      </c>
      <c r="AT242" s="147" t="s">
        <v>154</v>
      </c>
      <c r="AU242" s="147" t="s">
        <v>159</v>
      </c>
      <c r="AY242" s="17" t="s">
        <v>151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7" t="s">
        <v>159</v>
      </c>
      <c r="BK242" s="148">
        <f>ROUND(I242*H242,2)</f>
        <v>0</v>
      </c>
      <c r="BL242" s="17" t="s">
        <v>158</v>
      </c>
      <c r="BM242" s="147" t="s">
        <v>242</v>
      </c>
    </row>
    <row r="243" spans="2:65" s="12" customFormat="1">
      <c r="B243" s="149"/>
      <c r="D243" s="150" t="s">
        <v>161</v>
      </c>
      <c r="E243" s="151" t="s">
        <v>1</v>
      </c>
      <c r="F243" s="152" t="s">
        <v>162</v>
      </c>
      <c r="H243" s="151" t="s">
        <v>1</v>
      </c>
      <c r="I243" s="153"/>
      <c r="L243" s="149"/>
      <c r="M243" s="154"/>
      <c r="T243" s="155"/>
      <c r="AT243" s="151" t="s">
        <v>161</v>
      </c>
      <c r="AU243" s="151" t="s">
        <v>159</v>
      </c>
      <c r="AV243" s="12" t="s">
        <v>82</v>
      </c>
      <c r="AW243" s="12" t="s">
        <v>31</v>
      </c>
      <c r="AX243" s="12" t="s">
        <v>74</v>
      </c>
      <c r="AY243" s="151" t="s">
        <v>151</v>
      </c>
    </row>
    <row r="244" spans="2:65" s="12" customFormat="1">
      <c r="B244" s="149"/>
      <c r="D244" s="150" t="s">
        <v>161</v>
      </c>
      <c r="E244" s="151" t="s">
        <v>1</v>
      </c>
      <c r="F244" s="152" t="s">
        <v>163</v>
      </c>
      <c r="H244" s="151" t="s">
        <v>1</v>
      </c>
      <c r="I244" s="153"/>
      <c r="L244" s="149"/>
      <c r="M244" s="154"/>
      <c r="T244" s="155"/>
      <c r="AT244" s="151" t="s">
        <v>161</v>
      </c>
      <c r="AU244" s="151" t="s">
        <v>159</v>
      </c>
      <c r="AV244" s="12" t="s">
        <v>82</v>
      </c>
      <c r="AW244" s="12" t="s">
        <v>31</v>
      </c>
      <c r="AX244" s="12" t="s">
        <v>74</v>
      </c>
      <c r="AY244" s="151" t="s">
        <v>151</v>
      </c>
    </row>
    <row r="245" spans="2:65" s="12" customFormat="1">
      <c r="B245" s="149"/>
      <c r="D245" s="150" t="s">
        <v>161</v>
      </c>
      <c r="E245" s="151" t="s">
        <v>1</v>
      </c>
      <c r="F245" s="152" t="s">
        <v>164</v>
      </c>
      <c r="H245" s="151" t="s">
        <v>1</v>
      </c>
      <c r="I245" s="153"/>
      <c r="L245" s="149"/>
      <c r="M245" s="154"/>
      <c r="T245" s="155"/>
      <c r="AT245" s="151" t="s">
        <v>161</v>
      </c>
      <c r="AU245" s="151" t="s">
        <v>159</v>
      </c>
      <c r="AV245" s="12" t="s">
        <v>82</v>
      </c>
      <c r="AW245" s="12" t="s">
        <v>31</v>
      </c>
      <c r="AX245" s="12" t="s">
        <v>74</v>
      </c>
      <c r="AY245" s="151" t="s">
        <v>151</v>
      </c>
    </row>
    <row r="246" spans="2:65" s="13" customFormat="1">
      <c r="B246" s="156"/>
      <c r="D246" s="150" t="s">
        <v>161</v>
      </c>
      <c r="E246" s="157" t="s">
        <v>1</v>
      </c>
      <c r="F246" s="158" t="s">
        <v>243</v>
      </c>
      <c r="H246" s="159">
        <v>212.22200000000001</v>
      </c>
      <c r="I246" s="160"/>
      <c r="L246" s="156"/>
      <c r="M246" s="161"/>
      <c r="T246" s="162"/>
      <c r="AT246" s="157" t="s">
        <v>161</v>
      </c>
      <c r="AU246" s="157" t="s">
        <v>159</v>
      </c>
      <c r="AV246" s="13" t="s">
        <v>159</v>
      </c>
      <c r="AW246" s="13" t="s">
        <v>31</v>
      </c>
      <c r="AX246" s="13" t="s">
        <v>82</v>
      </c>
      <c r="AY246" s="157" t="s">
        <v>151</v>
      </c>
    </row>
    <row r="247" spans="2:65" s="1" customFormat="1" ht="33" customHeight="1">
      <c r="B247" s="134"/>
      <c r="C247" s="135" t="s">
        <v>244</v>
      </c>
      <c r="D247" s="135" t="s">
        <v>154</v>
      </c>
      <c r="E247" s="136" t="s">
        <v>245</v>
      </c>
      <c r="F247" s="137" t="s">
        <v>246</v>
      </c>
      <c r="G247" s="138" t="s">
        <v>157</v>
      </c>
      <c r="H247" s="139">
        <v>108.75</v>
      </c>
      <c r="I247" s="140"/>
      <c r="J247" s="141">
        <f>ROUND(I247*H247,2)</f>
        <v>0</v>
      </c>
      <c r="K247" s="142"/>
      <c r="L247" s="32"/>
      <c r="M247" s="143" t="s">
        <v>1</v>
      </c>
      <c r="N247" s="144" t="s">
        <v>40</v>
      </c>
      <c r="P247" s="145">
        <f>O247*H247</f>
        <v>0</v>
      </c>
      <c r="Q247" s="145">
        <v>0</v>
      </c>
      <c r="R247" s="145">
        <f>Q247*H247</f>
        <v>0</v>
      </c>
      <c r="S247" s="145">
        <v>9.5999999999999992E-3</v>
      </c>
      <c r="T247" s="146">
        <f>S247*H247</f>
        <v>1.0439999999999998</v>
      </c>
      <c r="AR247" s="147" t="s">
        <v>158</v>
      </c>
      <c r="AT247" s="147" t="s">
        <v>154</v>
      </c>
      <c r="AU247" s="147" t="s">
        <v>159</v>
      </c>
      <c r="AY247" s="17" t="s">
        <v>151</v>
      </c>
      <c r="BE247" s="148">
        <f>IF(N247="základná",J247,0)</f>
        <v>0</v>
      </c>
      <c r="BF247" s="148">
        <f>IF(N247="znížená",J247,0)</f>
        <v>0</v>
      </c>
      <c r="BG247" s="148">
        <f>IF(N247="zákl. prenesená",J247,0)</f>
        <v>0</v>
      </c>
      <c r="BH247" s="148">
        <f>IF(N247="zníž. prenesená",J247,0)</f>
        <v>0</v>
      </c>
      <c r="BI247" s="148">
        <f>IF(N247="nulová",J247,0)</f>
        <v>0</v>
      </c>
      <c r="BJ247" s="17" t="s">
        <v>159</v>
      </c>
      <c r="BK247" s="148">
        <f>ROUND(I247*H247,2)</f>
        <v>0</v>
      </c>
      <c r="BL247" s="17" t="s">
        <v>158</v>
      </c>
      <c r="BM247" s="147" t="s">
        <v>247</v>
      </c>
    </row>
    <row r="248" spans="2:65" s="12" customFormat="1">
      <c r="B248" s="149"/>
      <c r="D248" s="150" t="s">
        <v>161</v>
      </c>
      <c r="E248" s="151" t="s">
        <v>1</v>
      </c>
      <c r="F248" s="152" t="s">
        <v>162</v>
      </c>
      <c r="H248" s="151" t="s">
        <v>1</v>
      </c>
      <c r="I248" s="153"/>
      <c r="L248" s="149"/>
      <c r="M248" s="154"/>
      <c r="T248" s="155"/>
      <c r="AT248" s="151" t="s">
        <v>161</v>
      </c>
      <c r="AU248" s="151" t="s">
        <v>159</v>
      </c>
      <c r="AV248" s="12" t="s">
        <v>82</v>
      </c>
      <c r="AW248" s="12" t="s">
        <v>31</v>
      </c>
      <c r="AX248" s="12" t="s">
        <v>74</v>
      </c>
      <c r="AY248" s="151" t="s">
        <v>151</v>
      </c>
    </row>
    <row r="249" spans="2:65" s="12" customFormat="1">
      <c r="B249" s="149"/>
      <c r="D249" s="150" t="s">
        <v>161</v>
      </c>
      <c r="E249" s="151" t="s">
        <v>1</v>
      </c>
      <c r="F249" s="152" t="s">
        <v>163</v>
      </c>
      <c r="H249" s="151" t="s">
        <v>1</v>
      </c>
      <c r="I249" s="153"/>
      <c r="L249" s="149"/>
      <c r="M249" s="154"/>
      <c r="T249" s="155"/>
      <c r="AT249" s="151" t="s">
        <v>161</v>
      </c>
      <c r="AU249" s="151" t="s">
        <v>159</v>
      </c>
      <c r="AV249" s="12" t="s">
        <v>82</v>
      </c>
      <c r="AW249" s="12" t="s">
        <v>31</v>
      </c>
      <c r="AX249" s="12" t="s">
        <v>74</v>
      </c>
      <c r="AY249" s="151" t="s">
        <v>151</v>
      </c>
    </row>
    <row r="250" spans="2:65" s="12" customFormat="1">
      <c r="B250" s="149"/>
      <c r="D250" s="150" t="s">
        <v>161</v>
      </c>
      <c r="E250" s="151" t="s">
        <v>1</v>
      </c>
      <c r="F250" s="152" t="s">
        <v>164</v>
      </c>
      <c r="H250" s="151" t="s">
        <v>1</v>
      </c>
      <c r="I250" s="153"/>
      <c r="L250" s="149"/>
      <c r="M250" s="154"/>
      <c r="T250" s="155"/>
      <c r="AT250" s="151" t="s">
        <v>161</v>
      </c>
      <c r="AU250" s="151" t="s">
        <v>159</v>
      </c>
      <c r="AV250" s="12" t="s">
        <v>82</v>
      </c>
      <c r="AW250" s="12" t="s">
        <v>31</v>
      </c>
      <c r="AX250" s="12" t="s">
        <v>74</v>
      </c>
      <c r="AY250" s="151" t="s">
        <v>151</v>
      </c>
    </row>
    <row r="251" spans="2:65" s="13" customFormat="1">
      <c r="B251" s="156"/>
      <c r="D251" s="150" t="s">
        <v>161</v>
      </c>
      <c r="E251" s="157" t="s">
        <v>1</v>
      </c>
      <c r="F251" s="158" t="s">
        <v>248</v>
      </c>
      <c r="H251" s="159">
        <v>108.75</v>
      </c>
      <c r="I251" s="160"/>
      <c r="L251" s="156"/>
      <c r="M251" s="161"/>
      <c r="T251" s="162"/>
      <c r="AT251" s="157" t="s">
        <v>161</v>
      </c>
      <c r="AU251" s="157" t="s">
        <v>159</v>
      </c>
      <c r="AV251" s="13" t="s">
        <v>159</v>
      </c>
      <c r="AW251" s="13" t="s">
        <v>31</v>
      </c>
      <c r="AX251" s="13" t="s">
        <v>82</v>
      </c>
      <c r="AY251" s="157" t="s">
        <v>151</v>
      </c>
    </row>
    <row r="252" spans="2:65" s="1" customFormat="1" ht="33" customHeight="1">
      <c r="B252" s="134"/>
      <c r="C252" s="135" t="s">
        <v>249</v>
      </c>
      <c r="D252" s="135" t="s">
        <v>154</v>
      </c>
      <c r="E252" s="136" t="s">
        <v>250</v>
      </c>
      <c r="F252" s="137" t="s">
        <v>251</v>
      </c>
      <c r="G252" s="138" t="s">
        <v>157</v>
      </c>
      <c r="H252" s="139">
        <v>35</v>
      </c>
      <c r="I252" s="140"/>
      <c r="J252" s="141">
        <f>ROUND(I252*H252,2)</f>
        <v>0</v>
      </c>
      <c r="K252" s="142"/>
      <c r="L252" s="32"/>
      <c r="M252" s="143" t="s">
        <v>1</v>
      </c>
      <c r="N252" s="144" t="s">
        <v>40</v>
      </c>
      <c r="P252" s="145">
        <f>O252*H252</f>
        <v>0</v>
      </c>
      <c r="Q252" s="145">
        <v>0</v>
      </c>
      <c r="R252" s="145">
        <f>Q252*H252</f>
        <v>0</v>
      </c>
      <c r="S252" s="145">
        <v>9.5999999999999992E-3</v>
      </c>
      <c r="T252" s="146">
        <f>S252*H252</f>
        <v>0.33599999999999997</v>
      </c>
      <c r="AR252" s="147" t="s">
        <v>158</v>
      </c>
      <c r="AT252" s="147" t="s">
        <v>154</v>
      </c>
      <c r="AU252" s="147" t="s">
        <v>159</v>
      </c>
      <c r="AY252" s="17" t="s">
        <v>151</v>
      </c>
      <c r="BE252" s="148">
        <f>IF(N252="základná",J252,0)</f>
        <v>0</v>
      </c>
      <c r="BF252" s="148">
        <f>IF(N252="znížená",J252,0)</f>
        <v>0</v>
      </c>
      <c r="BG252" s="148">
        <f>IF(N252="zákl. prenesená",J252,0)</f>
        <v>0</v>
      </c>
      <c r="BH252" s="148">
        <f>IF(N252="zníž. prenesená",J252,0)</f>
        <v>0</v>
      </c>
      <c r="BI252" s="148">
        <f>IF(N252="nulová",J252,0)</f>
        <v>0</v>
      </c>
      <c r="BJ252" s="17" t="s">
        <v>159</v>
      </c>
      <c r="BK252" s="148">
        <f>ROUND(I252*H252,2)</f>
        <v>0</v>
      </c>
      <c r="BL252" s="17" t="s">
        <v>158</v>
      </c>
      <c r="BM252" s="147" t="s">
        <v>252</v>
      </c>
    </row>
    <row r="253" spans="2:65" s="12" customFormat="1">
      <c r="B253" s="149"/>
      <c r="D253" s="150" t="s">
        <v>161</v>
      </c>
      <c r="E253" s="151" t="s">
        <v>1</v>
      </c>
      <c r="F253" s="152" t="s">
        <v>162</v>
      </c>
      <c r="H253" s="151" t="s">
        <v>1</v>
      </c>
      <c r="I253" s="153"/>
      <c r="L253" s="149"/>
      <c r="M253" s="154"/>
      <c r="T253" s="155"/>
      <c r="AT253" s="151" t="s">
        <v>161</v>
      </c>
      <c r="AU253" s="151" t="s">
        <v>159</v>
      </c>
      <c r="AV253" s="12" t="s">
        <v>82</v>
      </c>
      <c r="AW253" s="12" t="s">
        <v>31</v>
      </c>
      <c r="AX253" s="12" t="s">
        <v>74</v>
      </c>
      <c r="AY253" s="151" t="s">
        <v>151</v>
      </c>
    </row>
    <row r="254" spans="2:65" s="12" customFormat="1">
      <c r="B254" s="149"/>
      <c r="D254" s="150" t="s">
        <v>161</v>
      </c>
      <c r="E254" s="151" t="s">
        <v>1</v>
      </c>
      <c r="F254" s="152" t="s">
        <v>163</v>
      </c>
      <c r="H254" s="151" t="s">
        <v>1</v>
      </c>
      <c r="I254" s="153"/>
      <c r="L254" s="149"/>
      <c r="M254" s="154"/>
      <c r="T254" s="155"/>
      <c r="AT254" s="151" t="s">
        <v>161</v>
      </c>
      <c r="AU254" s="151" t="s">
        <v>159</v>
      </c>
      <c r="AV254" s="12" t="s">
        <v>82</v>
      </c>
      <c r="AW254" s="12" t="s">
        <v>31</v>
      </c>
      <c r="AX254" s="12" t="s">
        <v>74</v>
      </c>
      <c r="AY254" s="151" t="s">
        <v>151</v>
      </c>
    </row>
    <row r="255" spans="2:65" s="12" customFormat="1">
      <c r="B255" s="149"/>
      <c r="D255" s="150" t="s">
        <v>161</v>
      </c>
      <c r="E255" s="151" t="s">
        <v>1</v>
      </c>
      <c r="F255" s="152" t="s">
        <v>164</v>
      </c>
      <c r="H255" s="151" t="s">
        <v>1</v>
      </c>
      <c r="I255" s="153"/>
      <c r="L255" s="149"/>
      <c r="M255" s="154"/>
      <c r="T255" s="155"/>
      <c r="AT255" s="151" t="s">
        <v>161</v>
      </c>
      <c r="AU255" s="151" t="s">
        <v>159</v>
      </c>
      <c r="AV255" s="12" t="s">
        <v>82</v>
      </c>
      <c r="AW255" s="12" t="s">
        <v>31</v>
      </c>
      <c r="AX255" s="12" t="s">
        <v>74</v>
      </c>
      <c r="AY255" s="151" t="s">
        <v>151</v>
      </c>
    </row>
    <row r="256" spans="2:65" s="13" customFormat="1">
      <c r="B256" s="156"/>
      <c r="D256" s="150" t="s">
        <v>161</v>
      </c>
      <c r="E256" s="157" t="s">
        <v>1</v>
      </c>
      <c r="F256" s="158" t="s">
        <v>195</v>
      </c>
      <c r="H256" s="159">
        <v>35</v>
      </c>
      <c r="I256" s="160"/>
      <c r="L256" s="156"/>
      <c r="M256" s="161"/>
      <c r="T256" s="162"/>
      <c r="AT256" s="157" t="s">
        <v>161</v>
      </c>
      <c r="AU256" s="157" t="s">
        <v>159</v>
      </c>
      <c r="AV256" s="13" t="s">
        <v>159</v>
      </c>
      <c r="AW256" s="13" t="s">
        <v>31</v>
      </c>
      <c r="AX256" s="13" t="s">
        <v>82</v>
      </c>
      <c r="AY256" s="157" t="s">
        <v>151</v>
      </c>
    </row>
    <row r="257" spans="2:65" s="1" customFormat="1" ht="37.9" customHeight="1">
      <c r="B257" s="134"/>
      <c r="C257" s="135" t="s">
        <v>253</v>
      </c>
      <c r="D257" s="135" t="s">
        <v>154</v>
      </c>
      <c r="E257" s="136" t="s">
        <v>254</v>
      </c>
      <c r="F257" s="137" t="s">
        <v>255</v>
      </c>
      <c r="G257" s="138" t="s">
        <v>157</v>
      </c>
      <c r="H257" s="139">
        <v>6.1109999999999998</v>
      </c>
      <c r="I257" s="140"/>
      <c r="J257" s="141">
        <f>ROUND(I257*H257,2)</f>
        <v>0</v>
      </c>
      <c r="K257" s="142"/>
      <c r="L257" s="32"/>
      <c r="M257" s="143" t="s">
        <v>1</v>
      </c>
      <c r="N257" s="144" t="s">
        <v>40</v>
      </c>
      <c r="P257" s="145">
        <f>O257*H257</f>
        <v>0</v>
      </c>
      <c r="Q257" s="145">
        <v>0</v>
      </c>
      <c r="R257" s="145">
        <f>Q257*H257</f>
        <v>0</v>
      </c>
      <c r="S257" s="145">
        <v>9.5999999999999992E-3</v>
      </c>
      <c r="T257" s="146">
        <f>S257*H257</f>
        <v>5.8665599999999991E-2</v>
      </c>
      <c r="AR257" s="147" t="s">
        <v>158</v>
      </c>
      <c r="AT257" s="147" t="s">
        <v>154</v>
      </c>
      <c r="AU257" s="147" t="s">
        <v>159</v>
      </c>
      <c r="AY257" s="17" t="s">
        <v>151</v>
      </c>
      <c r="BE257" s="148">
        <f>IF(N257="základná",J257,0)</f>
        <v>0</v>
      </c>
      <c r="BF257" s="148">
        <f>IF(N257="znížená",J257,0)</f>
        <v>0</v>
      </c>
      <c r="BG257" s="148">
        <f>IF(N257="zákl. prenesená",J257,0)</f>
        <v>0</v>
      </c>
      <c r="BH257" s="148">
        <f>IF(N257="zníž. prenesená",J257,0)</f>
        <v>0</v>
      </c>
      <c r="BI257" s="148">
        <f>IF(N257="nulová",J257,0)</f>
        <v>0</v>
      </c>
      <c r="BJ257" s="17" t="s">
        <v>159</v>
      </c>
      <c r="BK257" s="148">
        <f>ROUND(I257*H257,2)</f>
        <v>0</v>
      </c>
      <c r="BL257" s="17" t="s">
        <v>158</v>
      </c>
      <c r="BM257" s="147" t="s">
        <v>256</v>
      </c>
    </row>
    <row r="258" spans="2:65" s="12" customFormat="1">
      <c r="B258" s="149"/>
      <c r="D258" s="150" t="s">
        <v>161</v>
      </c>
      <c r="E258" s="151" t="s">
        <v>1</v>
      </c>
      <c r="F258" s="152" t="s">
        <v>162</v>
      </c>
      <c r="H258" s="151" t="s">
        <v>1</v>
      </c>
      <c r="I258" s="153"/>
      <c r="L258" s="149"/>
      <c r="M258" s="154"/>
      <c r="T258" s="155"/>
      <c r="AT258" s="151" t="s">
        <v>161</v>
      </c>
      <c r="AU258" s="151" t="s">
        <v>159</v>
      </c>
      <c r="AV258" s="12" t="s">
        <v>82</v>
      </c>
      <c r="AW258" s="12" t="s">
        <v>31</v>
      </c>
      <c r="AX258" s="12" t="s">
        <v>74</v>
      </c>
      <c r="AY258" s="151" t="s">
        <v>151</v>
      </c>
    </row>
    <row r="259" spans="2:65" s="12" customFormat="1">
      <c r="B259" s="149"/>
      <c r="D259" s="150" t="s">
        <v>161</v>
      </c>
      <c r="E259" s="151" t="s">
        <v>1</v>
      </c>
      <c r="F259" s="152" t="s">
        <v>163</v>
      </c>
      <c r="H259" s="151" t="s">
        <v>1</v>
      </c>
      <c r="I259" s="153"/>
      <c r="L259" s="149"/>
      <c r="M259" s="154"/>
      <c r="T259" s="155"/>
      <c r="AT259" s="151" t="s">
        <v>161</v>
      </c>
      <c r="AU259" s="151" t="s">
        <v>159</v>
      </c>
      <c r="AV259" s="12" t="s">
        <v>82</v>
      </c>
      <c r="AW259" s="12" t="s">
        <v>31</v>
      </c>
      <c r="AX259" s="12" t="s">
        <v>74</v>
      </c>
      <c r="AY259" s="151" t="s">
        <v>151</v>
      </c>
    </row>
    <row r="260" spans="2:65" s="12" customFormat="1">
      <c r="B260" s="149"/>
      <c r="D260" s="150" t="s">
        <v>161</v>
      </c>
      <c r="E260" s="151" t="s">
        <v>1</v>
      </c>
      <c r="F260" s="152" t="s">
        <v>164</v>
      </c>
      <c r="H260" s="151" t="s">
        <v>1</v>
      </c>
      <c r="I260" s="153"/>
      <c r="L260" s="149"/>
      <c r="M260" s="154"/>
      <c r="T260" s="155"/>
      <c r="AT260" s="151" t="s">
        <v>161</v>
      </c>
      <c r="AU260" s="151" t="s">
        <v>159</v>
      </c>
      <c r="AV260" s="12" t="s">
        <v>82</v>
      </c>
      <c r="AW260" s="12" t="s">
        <v>31</v>
      </c>
      <c r="AX260" s="12" t="s">
        <v>74</v>
      </c>
      <c r="AY260" s="151" t="s">
        <v>151</v>
      </c>
    </row>
    <row r="261" spans="2:65" s="13" customFormat="1">
      <c r="B261" s="156"/>
      <c r="D261" s="150" t="s">
        <v>161</v>
      </c>
      <c r="E261" s="157" t="s">
        <v>1</v>
      </c>
      <c r="F261" s="158" t="s">
        <v>257</v>
      </c>
      <c r="H261" s="159">
        <v>6.1109999999999998</v>
      </c>
      <c r="I261" s="160"/>
      <c r="L261" s="156"/>
      <c r="M261" s="161"/>
      <c r="T261" s="162"/>
      <c r="AT261" s="157" t="s">
        <v>161</v>
      </c>
      <c r="AU261" s="157" t="s">
        <v>159</v>
      </c>
      <c r="AV261" s="13" t="s">
        <v>159</v>
      </c>
      <c r="AW261" s="13" t="s">
        <v>31</v>
      </c>
      <c r="AX261" s="13" t="s">
        <v>82</v>
      </c>
      <c r="AY261" s="157" t="s">
        <v>151</v>
      </c>
    </row>
    <row r="262" spans="2:65" s="1" customFormat="1" ht="37.9" customHeight="1">
      <c r="B262" s="134"/>
      <c r="C262" s="135" t="s">
        <v>258</v>
      </c>
      <c r="D262" s="135" t="s">
        <v>154</v>
      </c>
      <c r="E262" s="136" t="s">
        <v>259</v>
      </c>
      <c r="F262" s="137" t="s">
        <v>260</v>
      </c>
      <c r="G262" s="138" t="s">
        <v>157</v>
      </c>
      <c r="H262" s="139">
        <v>28.111000000000001</v>
      </c>
      <c r="I262" s="140"/>
      <c r="J262" s="141">
        <f>ROUND(I262*H262,2)</f>
        <v>0</v>
      </c>
      <c r="K262" s="142"/>
      <c r="L262" s="32"/>
      <c r="M262" s="143" t="s">
        <v>1</v>
      </c>
      <c r="N262" s="144" t="s">
        <v>40</v>
      </c>
      <c r="P262" s="145">
        <f>O262*H262</f>
        <v>0</v>
      </c>
      <c r="Q262" s="145">
        <v>0</v>
      </c>
      <c r="R262" s="145">
        <f>Q262*H262</f>
        <v>0</v>
      </c>
      <c r="S262" s="145">
        <v>9.5999999999999992E-3</v>
      </c>
      <c r="T262" s="146">
        <f>S262*H262</f>
        <v>0.26986559999999998</v>
      </c>
      <c r="AR262" s="147" t="s">
        <v>158</v>
      </c>
      <c r="AT262" s="147" t="s">
        <v>154</v>
      </c>
      <c r="AU262" s="147" t="s">
        <v>159</v>
      </c>
      <c r="AY262" s="17" t="s">
        <v>151</v>
      </c>
      <c r="BE262" s="148">
        <f>IF(N262="základná",J262,0)</f>
        <v>0</v>
      </c>
      <c r="BF262" s="148">
        <f>IF(N262="znížená",J262,0)</f>
        <v>0</v>
      </c>
      <c r="BG262" s="148">
        <f>IF(N262="zákl. prenesená",J262,0)</f>
        <v>0</v>
      </c>
      <c r="BH262" s="148">
        <f>IF(N262="zníž. prenesená",J262,0)</f>
        <v>0</v>
      </c>
      <c r="BI262" s="148">
        <f>IF(N262="nulová",J262,0)</f>
        <v>0</v>
      </c>
      <c r="BJ262" s="17" t="s">
        <v>159</v>
      </c>
      <c r="BK262" s="148">
        <f>ROUND(I262*H262,2)</f>
        <v>0</v>
      </c>
      <c r="BL262" s="17" t="s">
        <v>158</v>
      </c>
      <c r="BM262" s="147" t="s">
        <v>261</v>
      </c>
    </row>
    <row r="263" spans="2:65" s="12" customFormat="1">
      <c r="B263" s="149"/>
      <c r="D263" s="150" t="s">
        <v>161</v>
      </c>
      <c r="E263" s="151" t="s">
        <v>1</v>
      </c>
      <c r="F263" s="152" t="s">
        <v>162</v>
      </c>
      <c r="H263" s="151" t="s">
        <v>1</v>
      </c>
      <c r="I263" s="153"/>
      <c r="L263" s="149"/>
      <c r="M263" s="154"/>
      <c r="T263" s="155"/>
      <c r="AT263" s="151" t="s">
        <v>161</v>
      </c>
      <c r="AU263" s="151" t="s">
        <v>159</v>
      </c>
      <c r="AV263" s="12" t="s">
        <v>82</v>
      </c>
      <c r="AW263" s="12" t="s">
        <v>31</v>
      </c>
      <c r="AX263" s="12" t="s">
        <v>74</v>
      </c>
      <c r="AY263" s="151" t="s">
        <v>151</v>
      </c>
    </row>
    <row r="264" spans="2:65" s="12" customFormat="1">
      <c r="B264" s="149"/>
      <c r="D264" s="150" t="s">
        <v>161</v>
      </c>
      <c r="E264" s="151" t="s">
        <v>1</v>
      </c>
      <c r="F264" s="152" t="s">
        <v>163</v>
      </c>
      <c r="H264" s="151" t="s">
        <v>1</v>
      </c>
      <c r="I264" s="153"/>
      <c r="L264" s="149"/>
      <c r="M264" s="154"/>
      <c r="T264" s="155"/>
      <c r="AT264" s="151" t="s">
        <v>161</v>
      </c>
      <c r="AU264" s="151" t="s">
        <v>159</v>
      </c>
      <c r="AV264" s="12" t="s">
        <v>82</v>
      </c>
      <c r="AW264" s="12" t="s">
        <v>31</v>
      </c>
      <c r="AX264" s="12" t="s">
        <v>74</v>
      </c>
      <c r="AY264" s="151" t="s">
        <v>151</v>
      </c>
    </row>
    <row r="265" spans="2:65" s="12" customFormat="1">
      <c r="B265" s="149"/>
      <c r="D265" s="150" t="s">
        <v>161</v>
      </c>
      <c r="E265" s="151" t="s">
        <v>1</v>
      </c>
      <c r="F265" s="152" t="s">
        <v>164</v>
      </c>
      <c r="H265" s="151" t="s">
        <v>1</v>
      </c>
      <c r="I265" s="153"/>
      <c r="L265" s="149"/>
      <c r="M265" s="154"/>
      <c r="T265" s="155"/>
      <c r="AT265" s="151" t="s">
        <v>161</v>
      </c>
      <c r="AU265" s="151" t="s">
        <v>159</v>
      </c>
      <c r="AV265" s="12" t="s">
        <v>82</v>
      </c>
      <c r="AW265" s="12" t="s">
        <v>31</v>
      </c>
      <c r="AX265" s="12" t="s">
        <v>74</v>
      </c>
      <c r="AY265" s="151" t="s">
        <v>151</v>
      </c>
    </row>
    <row r="266" spans="2:65" s="13" customFormat="1">
      <c r="B266" s="156"/>
      <c r="D266" s="150" t="s">
        <v>161</v>
      </c>
      <c r="E266" s="157" t="s">
        <v>1</v>
      </c>
      <c r="F266" s="158" t="s">
        <v>262</v>
      </c>
      <c r="H266" s="159">
        <v>28.111000000000001</v>
      </c>
      <c r="I266" s="160"/>
      <c r="L266" s="156"/>
      <c r="M266" s="161"/>
      <c r="T266" s="162"/>
      <c r="AT266" s="157" t="s">
        <v>161</v>
      </c>
      <c r="AU266" s="157" t="s">
        <v>159</v>
      </c>
      <c r="AV266" s="13" t="s">
        <v>159</v>
      </c>
      <c r="AW266" s="13" t="s">
        <v>31</v>
      </c>
      <c r="AX266" s="13" t="s">
        <v>82</v>
      </c>
      <c r="AY266" s="157" t="s">
        <v>151</v>
      </c>
    </row>
    <row r="267" spans="2:65" s="1" customFormat="1" ht="37.9" customHeight="1">
      <c r="B267" s="134"/>
      <c r="C267" s="135" t="s">
        <v>263</v>
      </c>
      <c r="D267" s="135" t="s">
        <v>154</v>
      </c>
      <c r="E267" s="136" t="s">
        <v>264</v>
      </c>
      <c r="F267" s="137" t="s">
        <v>265</v>
      </c>
      <c r="G267" s="138" t="s">
        <v>157</v>
      </c>
      <c r="H267" s="139">
        <v>14</v>
      </c>
      <c r="I267" s="140"/>
      <c r="J267" s="141">
        <f>ROUND(I267*H267,2)</f>
        <v>0</v>
      </c>
      <c r="K267" s="142"/>
      <c r="L267" s="32"/>
      <c r="M267" s="143" t="s">
        <v>1</v>
      </c>
      <c r="N267" s="144" t="s">
        <v>40</v>
      </c>
      <c r="P267" s="145">
        <f>O267*H267</f>
        <v>0</v>
      </c>
      <c r="Q267" s="145">
        <v>0</v>
      </c>
      <c r="R267" s="145">
        <f>Q267*H267</f>
        <v>0</v>
      </c>
      <c r="S267" s="145">
        <v>9.5999999999999992E-3</v>
      </c>
      <c r="T267" s="146">
        <f>S267*H267</f>
        <v>0.13439999999999999</v>
      </c>
      <c r="AR267" s="147" t="s">
        <v>158</v>
      </c>
      <c r="AT267" s="147" t="s">
        <v>154</v>
      </c>
      <c r="AU267" s="147" t="s">
        <v>159</v>
      </c>
      <c r="AY267" s="17" t="s">
        <v>151</v>
      </c>
      <c r="BE267" s="148">
        <f>IF(N267="základná",J267,0)</f>
        <v>0</v>
      </c>
      <c r="BF267" s="148">
        <f>IF(N267="znížená",J267,0)</f>
        <v>0</v>
      </c>
      <c r="BG267" s="148">
        <f>IF(N267="zákl. prenesená",J267,0)</f>
        <v>0</v>
      </c>
      <c r="BH267" s="148">
        <f>IF(N267="zníž. prenesená",J267,0)</f>
        <v>0</v>
      </c>
      <c r="BI267" s="148">
        <f>IF(N267="nulová",J267,0)</f>
        <v>0</v>
      </c>
      <c r="BJ267" s="17" t="s">
        <v>159</v>
      </c>
      <c r="BK267" s="148">
        <f>ROUND(I267*H267,2)</f>
        <v>0</v>
      </c>
      <c r="BL267" s="17" t="s">
        <v>158</v>
      </c>
      <c r="BM267" s="147" t="s">
        <v>266</v>
      </c>
    </row>
    <row r="268" spans="2:65" s="12" customFormat="1">
      <c r="B268" s="149"/>
      <c r="D268" s="150" t="s">
        <v>161</v>
      </c>
      <c r="E268" s="151" t="s">
        <v>1</v>
      </c>
      <c r="F268" s="152" t="s">
        <v>162</v>
      </c>
      <c r="H268" s="151" t="s">
        <v>1</v>
      </c>
      <c r="I268" s="153"/>
      <c r="L268" s="149"/>
      <c r="M268" s="154"/>
      <c r="T268" s="155"/>
      <c r="AT268" s="151" t="s">
        <v>161</v>
      </c>
      <c r="AU268" s="151" t="s">
        <v>159</v>
      </c>
      <c r="AV268" s="12" t="s">
        <v>82</v>
      </c>
      <c r="AW268" s="12" t="s">
        <v>31</v>
      </c>
      <c r="AX268" s="12" t="s">
        <v>74</v>
      </c>
      <c r="AY268" s="151" t="s">
        <v>151</v>
      </c>
    </row>
    <row r="269" spans="2:65" s="12" customFormat="1">
      <c r="B269" s="149"/>
      <c r="D269" s="150" t="s">
        <v>161</v>
      </c>
      <c r="E269" s="151" t="s">
        <v>1</v>
      </c>
      <c r="F269" s="152" t="s">
        <v>163</v>
      </c>
      <c r="H269" s="151" t="s">
        <v>1</v>
      </c>
      <c r="I269" s="153"/>
      <c r="L269" s="149"/>
      <c r="M269" s="154"/>
      <c r="T269" s="155"/>
      <c r="AT269" s="151" t="s">
        <v>161</v>
      </c>
      <c r="AU269" s="151" t="s">
        <v>159</v>
      </c>
      <c r="AV269" s="12" t="s">
        <v>82</v>
      </c>
      <c r="AW269" s="12" t="s">
        <v>31</v>
      </c>
      <c r="AX269" s="12" t="s">
        <v>74</v>
      </c>
      <c r="AY269" s="151" t="s">
        <v>151</v>
      </c>
    </row>
    <row r="270" spans="2:65" s="12" customFormat="1">
      <c r="B270" s="149"/>
      <c r="D270" s="150" t="s">
        <v>161</v>
      </c>
      <c r="E270" s="151" t="s">
        <v>1</v>
      </c>
      <c r="F270" s="152" t="s">
        <v>164</v>
      </c>
      <c r="H270" s="151" t="s">
        <v>1</v>
      </c>
      <c r="I270" s="153"/>
      <c r="L270" s="149"/>
      <c r="M270" s="154"/>
      <c r="T270" s="155"/>
      <c r="AT270" s="151" t="s">
        <v>161</v>
      </c>
      <c r="AU270" s="151" t="s">
        <v>159</v>
      </c>
      <c r="AV270" s="12" t="s">
        <v>82</v>
      </c>
      <c r="AW270" s="12" t="s">
        <v>31</v>
      </c>
      <c r="AX270" s="12" t="s">
        <v>74</v>
      </c>
      <c r="AY270" s="151" t="s">
        <v>151</v>
      </c>
    </row>
    <row r="271" spans="2:65" s="13" customFormat="1">
      <c r="B271" s="156"/>
      <c r="D271" s="150" t="s">
        <v>161</v>
      </c>
      <c r="E271" s="157" t="s">
        <v>1</v>
      </c>
      <c r="F271" s="158" t="s">
        <v>267</v>
      </c>
      <c r="H271" s="159">
        <v>14</v>
      </c>
      <c r="I271" s="160"/>
      <c r="L271" s="156"/>
      <c r="M271" s="161"/>
      <c r="T271" s="162"/>
      <c r="AT271" s="157" t="s">
        <v>161</v>
      </c>
      <c r="AU271" s="157" t="s">
        <v>159</v>
      </c>
      <c r="AV271" s="13" t="s">
        <v>159</v>
      </c>
      <c r="AW271" s="13" t="s">
        <v>31</v>
      </c>
      <c r="AX271" s="13" t="s">
        <v>82</v>
      </c>
      <c r="AY271" s="157" t="s">
        <v>151</v>
      </c>
    </row>
    <row r="272" spans="2:65" s="1" customFormat="1" ht="37.9" customHeight="1">
      <c r="B272" s="134"/>
      <c r="C272" s="135" t="s">
        <v>268</v>
      </c>
      <c r="D272" s="135" t="s">
        <v>154</v>
      </c>
      <c r="E272" s="136" t="s">
        <v>269</v>
      </c>
      <c r="F272" s="137" t="s">
        <v>270</v>
      </c>
      <c r="G272" s="138" t="s">
        <v>157</v>
      </c>
      <c r="H272" s="139">
        <v>9.875</v>
      </c>
      <c r="I272" s="140"/>
      <c r="J272" s="141">
        <f>ROUND(I272*H272,2)</f>
        <v>0</v>
      </c>
      <c r="K272" s="142"/>
      <c r="L272" s="32"/>
      <c r="M272" s="143" t="s">
        <v>1</v>
      </c>
      <c r="N272" s="144" t="s">
        <v>40</v>
      </c>
      <c r="P272" s="145">
        <f>O272*H272</f>
        <v>0</v>
      </c>
      <c r="Q272" s="145">
        <v>0</v>
      </c>
      <c r="R272" s="145">
        <f>Q272*H272</f>
        <v>0</v>
      </c>
      <c r="S272" s="145">
        <v>9.5999999999999992E-3</v>
      </c>
      <c r="T272" s="146">
        <f>S272*H272</f>
        <v>9.4799999999999995E-2</v>
      </c>
      <c r="AR272" s="147" t="s">
        <v>158</v>
      </c>
      <c r="AT272" s="147" t="s">
        <v>154</v>
      </c>
      <c r="AU272" s="147" t="s">
        <v>159</v>
      </c>
      <c r="AY272" s="17" t="s">
        <v>151</v>
      </c>
      <c r="BE272" s="148">
        <f>IF(N272="základná",J272,0)</f>
        <v>0</v>
      </c>
      <c r="BF272" s="148">
        <f>IF(N272="znížená",J272,0)</f>
        <v>0</v>
      </c>
      <c r="BG272" s="148">
        <f>IF(N272="zákl. prenesená",J272,0)</f>
        <v>0</v>
      </c>
      <c r="BH272" s="148">
        <f>IF(N272="zníž. prenesená",J272,0)</f>
        <v>0</v>
      </c>
      <c r="BI272" s="148">
        <f>IF(N272="nulová",J272,0)</f>
        <v>0</v>
      </c>
      <c r="BJ272" s="17" t="s">
        <v>159</v>
      </c>
      <c r="BK272" s="148">
        <f>ROUND(I272*H272,2)</f>
        <v>0</v>
      </c>
      <c r="BL272" s="17" t="s">
        <v>158</v>
      </c>
      <c r="BM272" s="147" t="s">
        <v>271</v>
      </c>
    </row>
    <row r="273" spans="2:65" s="12" customFormat="1">
      <c r="B273" s="149"/>
      <c r="D273" s="150" t="s">
        <v>161</v>
      </c>
      <c r="E273" s="151" t="s">
        <v>1</v>
      </c>
      <c r="F273" s="152" t="s">
        <v>162</v>
      </c>
      <c r="H273" s="151" t="s">
        <v>1</v>
      </c>
      <c r="I273" s="153"/>
      <c r="L273" s="149"/>
      <c r="M273" s="154"/>
      <c r="T273" s="155"/>
      <c r="AT273" s="151" t="s">
        <v>161</v>
      </c>
      <c r="AU273" s="151" t="s">
        <v>159</v>
      </c>
      <c r="AV273" s="12" t="s">
        <v>82</v>
      </c>
      <c r="AW273" s="12" t="s">
        <v>31</v>
      </c>
      <c r="AX273" s="12" t="s">
        <v>74</v>
      </c>
      <c r="AY273" s="151" t="s">
        <v>151</v>
      </c>
    </row>
    <row r="274" spans="2:65" s="12" customFormat="1">
      <c r="B274" s="149"/>
      <c r="D274" s="150" t="s">
        <v>161</v>
      </c>
      <c r="E274" s="151" t="s">
        <v>1</v>
      </c>
      <c r="F274" s="152" t="s">
        <v>163</v>
      </c>
      <c r="H274" s="151" t="s">
        <v>1</v>
      </c>
      <c r="I274" s="153"/>
      <c r="L274" s="149"/>
      <c r="M274" s="154"/>
      <c r="T274" s="155"/>
      <c r="AT274" s="151" t="s">
        <v>161</v>
      </c>
      <c r="AU274" s="151" t="s">
        <v>159</v>
      </c>
      <c r="AV274" s="12" t="s">
        <v>82</v>
      </c>
      <c r="AW274" s="12" t="s">
        <v>31</v>
      </c>
      <c r="AX274" s="12" t="s">
        <v>74</v>
      </c>
      <c r="AY274" s="151" t="s">
        <v>151</v>
      </c>
    </row>
    <row r="275" spans="2:65" s="12" customFormat="1">
      <c r="B275" s="149"/>
      <c r="D275" s="150" t="s">
        <v>161</v>
      </c>
      <c r="E275" s="151" t="s">
        <v>1</v>
      </c>
      <c r="F275" s="152" t="s">
        <v>164</v>
      </c>
      <c r="H275" s="151" t="s">
        <v>1</v>
      </c>
      <c r="I275" s="153"/>
      <c r="L275" s="149"/>
      <c r="M275" s="154"/>
      <c r="T275" s="155"/>
      <c r="AT275" s="151" t="s">
        <v>161</v>
      </c>
      <c r="AU275" s="151" t="s">
        <v>159</v>
      </c>
      <c r="AV275" s="12" t="s">
        <v>82</v>
      </c>
      <c r="AW275" s="12" t="s">
        <v>31</v>
      </c>
      <c r="AX275" s="12" t="s">
        <v>74</v>
      </c>
      <c r="AY275" s="151" t="s">
        <v>151</v>
      </c>
    </row>
    <row r="276" spans="2:65" s="13" customFormat="1">
      <c r="B276" s="156"/>
      <c r="D276" s="150" t="s">
        <v>161</v>
      </c>
      <c r="E276" s="157" t="s">
        <v>1</v>
      </c>
      <c r="F276" s="158" t="s">
        <v>272</v>
      </c>
      <c r="H276" s="159">
        <v>9.875</v>
      </c>
      <c r="I276" s="160"/>
      <c r="L276" s="156"/>
      <c r="M276" s="161"/>
      <c r="T276" s="162"/>
      <c r="AT276" s="157" t="s">
        <v>161</v>
      </c>
      <c r="AU276" s="157" t="s">
        <v>159</v>
      </c>
      <c r="AV276" s="13" t="s">
        <v>159</v>
      </c>
      <c r="AW276" s="13" t="s">
        <v>31</v>
      </c>
      <c r="AX276" s="13" t="s">
        <v>82</v>
      </c>
      <c r="AY276" s="157" t="s">
        <v>151</v>
      </c>
    </row>
    <row r="277" spans="2:65" s="11" customFormat="1" ht="22.9" customHeight="1">
      <c r="B277" s="122"/>
      <c r="D277" s="123" t="s">
        <v>73</v>
      </c>
      <c r="E277" s="132" t="s">
        <v>273</v>
      </c>
      <c r="F277" s="132" t="s">
        <v>274</v>
      </c>
      <c r="I277" s="125"/>
      <c r="J277" s="133">
        <f>BK277</f>
        <v>0</v>
      </c>
      <c r="L277" s="122"/>
      <c r="M277" s="127"/>
      <c r="P277" s="128">
        <f>SUM(P278:P292)</f>
        <v>0</v>
      </c>
      <c r="R277" s="128">
        <f>SUM(R278:R292)</f>
        <v>0</v>
      </c>
      <c r="T277" s="129">
        <f>SUM(T278:T292)</f>
        <v>0.53731200000000001</v>
      </c>
      <c r="AR277" s="123" t="s">
        <v>82</v>
      </c>
      <c r="AT277" s="130" t="s">
        <v>73</v>
      </c>
      <c r="AU277" s="130" t="s">
        <v>82</v>
      </c>
      <c r="AY277" s="123" t="s">
        <v>151</v>
      </c>
      <c r="BK277" s="131">
        <f>SUM(BK278:BK292)</f>
        <v>0</v>
      </c>
    </row>
    <row r="278" spans="2:65" s="1" customFormat="1" ht="33" customHeight="1">
      <c r="B278" s="134"/>
      <c r="C278" s="135" t="s">
        <v>7</v>
      </c>
      <c r="D278" s="135" t="s">
        <v>154</v>
      </c>
      <c r="E278" s="136" t="s">
        <v>275</v>
      </c>
      <c r="F278" s="137" t="s">
        <v>276</v>
      </c>
      <c r="G278" s="138" t="s">
        <v>157</v>
      </c>
      <c r="H278" s="139">
        <v>36.4</v>
      </c>
      <c r="I278" s="140"/>
      <c r="J278" s="141">
        <f>ROUND(I278*H278,2)</f>
        <v>0</v>
      </c>
      <c r="K278" s="142"/>
      <c r="L278" s="32"/>
      <c r="M278" s="143" t="s">
        <v>1</v>
      </c>
      <c r="N278" s="144" t="s">
        <v>40</v>
      </c>
      <c r="P278" s="145">
        <f>O278*H278</f>
        <v>0</v>
      </c>
      <c r="Q278" s="145">
        <v>0</v>
      </c>
      <c r="R278" s="145">
        <f>Q278*H278</f>
        <v>0</v>
      </c>
      <c r="S278" s="145">
        <v>9.5999999999999992E-3</v>
      </c>
      <c r="T278" s="146">
        <f>S278*H278</f>
        <v>0.34943999999999997</v>
      </c>
      <c r="AR278" s="147" t="s">
        <v>158</v>
      </c>
      <c r="AT278" s="147" t="s">
        <v>154</v>
      </c>
      <c r="AU278" s="147" t="s">
        <v>159</v>
      </c>
      <c r="AY278" s="17" t="s">
        <v>151</v>
      </c>
      <c r="BE278" s="148">
        <f>IF(N278="základná",J278,0)</f>
        <v>0</v>
      </c>
      <c r="BF278" s="148">
        <f>IF(N278="znížená",J278,0)</f>
        <v>0</v>
      </c>
      <c r="BG278" s="148">
        <f>IF(N278="zákl. prenesená",J278,0)</f>
        <v>0</v>
      </c>
      <c r="BH278" s="148">
        <f>IF(N278="zníž. prenesená",J278,0)</f>
        <v>0</v>
      </c>
      <c r="BI278" s="148">
        <f>IF(N278="nulová",J278,0)</f>
        <v>0</v>
      </c>
      <c r="BJ278" s="17" t="s">
        <v>159</v>
      </c>
      <c r="BK278" s="148">
        <f>ROUND(I278*H278,2)</f>
        <v>0</v>
      </c>
      <c r="BL278" s="17" t="s">
        <v>158</v>
      </c>
      <c r="BM278" s="147" t="s">
        <v>277</v>
      </c>
    </row>
    <row r="279" spans="2:65" s="12" customFormat="1">
      <c r="B279" s="149"/>
      <c r="D279" s="150" t="s">
        <v>161</v>
      </c>
      <c r="E279" s="151" t="s">
        <v>1</v>
      </c>
      <c r="F279" s="152" t="s">
        <v>162</v>
      </c>
      <c r="H279" s="151" t="s">
        <v>1</v>
      </c>
      <c r="I279" s="153"/>
      <c r="L279" s="149"/>
      <c r="M279" s="154"/>
      <c r="T279" s="155"/>
      <c r="AT279" s="151" t="s">
        <v>161</v>
      </c>
      <c r="AU279" s="151" t="s">
        <v>159</v>
      </c>
      <c r="AV279" s="12" t="s">
        <v>82</v>
      </c>
      <c r="AW279" s="12" t="s">
        <v>31</v>
      </c>
      <c r="AX279" s="12" t="s">
        <v>74</v>
      </c>
      <c r="AY279" s="151" t="s">
        <v>151</v>
      </c>
    </row>
    <row r="280" spans="2:65" s="12" customFormat="1">
      <c r="B280" s="149"/>
      <c r="D280" s="150" t="s">
        <v>161</v>
      </c>
      <c r="E280" s="151" t="s">
        <v>1</v>
      </c>
      <c r="F280" s="152" t="s">
        <v>163</v>
      </c>
      <c r="H280" s="151" t="s">
        <v>1</v>
      </c>
      <c r="I280" s="153"/>
      <c r="L280" s="149"/>
      <c r="M280" s="154"/>
      <c r="T280" s="155"/>
      <c r="AT280" s="151" t="s">
        <v>161</v>
      </c>
      <c r="AU280" s="151" t="s">
        <v>159</v>
      </c>
      <c r="AV280" s="12" t="s">
        <v>82</v>
      </c>
      <c r="AW280" s="12" t="s">
        <v>31</v>
      </c>
      <c r="AX280" s="12" t="s">
        <v>74</v>
      </c>
      <c r="AY280" s="151" t="s">
        <v>151</v>
      </c>
    </row>
    <row r="281" spans="2:65" s="12" customFormat="1">
      <c r="B281" s="149"/>
      <c r="D281" s="150" t="s">
        <v>161</v>
      </c>
      <c r="E281" s="151" t="s">
        <v>1</v>
      </c>
      <c r="F281" s="152" t="s">
        <v>164</v>
      </c>
      <c r="H281" s="151" t="s">
        <v>1</v>
      </c>
      <c r="I281" s="153"/>
      <c r="L281" s="149"/>
      <c r="M281" s="154"/>
      <c r="T281" s="155"/>
      <c r="AT281" s="151" t="s">
        <v>161</v>
      </c>
      <c r="AU281" s="151" t="s">
        <v>159</v>
      </c>
      <c r="AV281" s="12" t="s">
        <v>82</v>
      </c>
      <c r="AW281" s="12" t="s">
        <v>31</v>
      </c>
      <c r="AX281" s="12" t="s">
        <v>74</v>
      </c>
      <c r="AY281" s="151" t="s">
        <v>151</v>
      </c>
    </row>
    <row r="282" spans="2:65" s="13" customFormat="1">
      <c r="B282" s="156"/>
      <c r="D282" s="150" t="s">
        <v>161</v>
      </c>
      <c r="E282" s="157" t="s">
        <v>1</v>
      </c>
      <c r="F282" s="158" t="s">
        <v>278</v>
      </c>
      <c r="H282" s="159">
        <v>36.4</v>
      </c>
      <c r="I282" s="160"/>
      <c r="L282" s="156"/>
      <c r="M282" s="161"/>
      <c r="T282" s="162"/>
      <c r="AT282" s="157" t="s">
        <v>161</v>
      </c>
      <c r="AU282" s="157" t="s">
        <v>159</v>
      </c>
      <c r="AV282" s="13" t="s">
        <v>159</v>
      </c>
      <c r="AW282" s="13" t="s">
        <v>31</v>
      </c>
      <c r="AX282" s="13" t="s">
        <v>82</v>
      </c>
      <c r="AY282" s="157" t="s">
        <v>151</v>
      </c>
    </row>
    <row r="283" spans="2:65" s="1" customFormat="1" ht="16.5" customHeight="1">
      <c r="B283" s="134"/>
      <c r="C283" s="135" t="s">
        <v>279</v>
      </c>
      <c r="D283" s="135" t="s">
        <v>154</v>
      </c>
      <c r="E283" s="136" t="s">
        <v>280</v>
      </c>
      <c r="F283" s="137" t="s">
        <v>281</v>
      </c>
      <c r="G283" s="138" t="s">
        <v>157</v>
      </c>
      <c r="H283" s="139">
        <v>5.7</v>
      </c>
      <c r="I283" s="140"/>
      <c r="J283" s="141">
        <f>ROUND(I283*H283,2)</f>
        <v>0</v>
      </c>
      <c r="K283" s="142"/>
      <c r="L283" s="32"/>
      <c r="M283" s="143" t="s">
        <v>1</v>
      </c>
      <c r="N283" s="144" t="s">
        <v>40</v>
      </c>
      <c r="P283" s="145">
        <f>O283*H283</f>
        <v>0</v>
      </c>
      <c r="Q283" s="145">
        <v>0</v>
      </c>
      <c r="R283" s="145">
        <f>Q283*H283</f>
        <v>0</v>
      </c>
      <c r="S283" s="145">
        <v>9.5999999999999992E-3</v>
      </c>
      <c r="T283" s="146">
        <f>S283*H283</f>
        <v>5.4719999999999998E-2</v>
      </c>
      <c r="AR283" s="147" t="s">
        <v>158</v>
      </c>
      <c r="AT283" s="147" t="s">
        <v>154</v>
      </c>
      <c r="AU283" s="147" t="s">
        <v>159</v>
      </c>
      <c r="AY283" s="17" t="s">
        <v>151</v>
      </c>
      <c r="BE283" s="148">
        <f>IF(N283="základná",J283,0)</f>
        <v>0</v>
      </c>
      <c r="BF283" s="148">
        <f>IF(N283="znížená",J283,0)</f>
        <v>0</v>
      </c>
      <c r="BG283" s="148">
        <f>IF(N283="zákl. prenesená",J283,0)</f>
        <v>0</v>
      </c>
      <c r="BH283" s="148">
        <f>IF(N283="zníž. prenesená",J283,0)</f>
        <v>0</v>
      </c>
      <c r="BI283" s="148">
        <f>IF(N283="nulová",J283,0)</f>
        <v>0</v>
      </c>
      <c r="BJ283" s="17" t="s">
        <v>159</v>
      </c>
      <c r="BK283" s="148">
        <f>ROUND(I283*H283,2)</f>
        <v>0</v>
      </c>
      <c r="BL283" s="17" t="s">
        <v>158</v>
      </c>
      <c r="BM283" s="147" t="s">
        <v>282</v>
      </c>
    </row>
    <row r="284" spans="2:65" s="12" customFormat="1">
      <c r="B284" s="149"/>
      <c r="D284" s="150" t="s">
        <v>161</v>
      </c>
      <c r="E284" s="151" t="s">
        <v>1</v>
      </c>
      <c r="F284" s="152" t="s">
        <v>162</v>
      </c>
      <c r="H284" s="151" t="s">
        <v>1</v>
      </c>
      <c r="I284" s="153"/>
      <c r="L284" s="149"/>
      <c r="M284" s="154"/>
      <c r="T284" s="155"/>
      <c r="AT284" s="151" t="s">
        <v>161</v>
      </c>
      <c r="AU284" s="151" t="s">
        <v>159</v>
      </c>
      <c r="AV284" s="12" t="s">
        <v>82</v>
      </c>
      <c r="AW284" s="12" t="s">
        <v>31</v>
      </c>
      <c r="AX284" s="12" t="s">
        <v>74</v>
      </c>
      <c r="AY284" s="151" t="s">
        <v>151</v>
      </c>
    </row>
    <row r="285" spans="2:65" s="12" customFormat="1">
      <c r="B285" s="149"/>
      <c r="D285" s="150" t="s">
        <v>161</v>
      </c>
      <c r="E285" s="151" t="s">
        <v>1</v>
      </c>
      <c r="F285" s="152" t="s">
        <v>163</v>
      </c>
      <c r="H285" s="151" t="s">
        <v>1</v>
      </c>
      <c r="I285" s="153"/>
      <c r="L285" s="149"/>
      <c r="M285" s="154"/>
      <c r="T285" s="155"/>
      <c r="AT285" s="151" t="s">
        <v>161</v>
      </c>
      <c r="AU285" s="151" t="s">
        <v>159</v>
      </c>
      <c r="AV285" s="12" t="s">
        <v>82</v>
      </c>
      <c r="AW285" s="12" t="s">
        <v>31</v>
      </c>
      <c r="AX285" s="12" t="s">
        <v>74</v>
      </c>
      <c r="AY285" s="151" t="s">
        <v>151</v>
      </c>
    </row>
    <row r="286" spans="2:65" s="12" customFormat="1">
      <c r="B286" s="149"/>
      <c r="D286" s="150" t="s">
        <v>161</v>
      </c>
      <c r="E286" s="151" t="s">
        <v>1</v>
      </c>
      <c r="F286" s="152" t="s">
        <v>164</v>
      </c>
      <c r="H286" s="151" t="s">
        <v>1</v>
      </c>
      <c r="I286" s="153"/>
      <c r="L286" s="149"/>
      <c r="M286" s="154"/>
      <c r="T286" s="155"/>
      <c r="AT286" s="151" t="s">
        <v>161</v>
      </c>
      <c r="AU286" s="151" t="s">
        <v>159</v>
      </c>
      <c r="AV286" s="12" t="s">
        <v>82</v>
      </c>
      <c r="AW286" s="12" t="s">
        <v>31</v>
      </c>
      <c r="AX286" s="12" t="s">
        <v>74</v>
      </c>
      <c r="AY286" s="151" t="s">
        <v>151</v>
      </c>
    </row>
    <row r="287" spans="2:65" s="13" customFormat="1">
      <c r="B287" s="156"/>
      <c r="D287" s="150" t="s">
        <v>161</v>
      </c>
      <c r="E287" s="157" t="s">
        <v>1</v>
      </c>
      <c r="F287" s="158" t="s">
        <v>283</v>
      </c>
      <c r="H287" s="159">
        <v>5.7</v>
      </c>
      <c r="I287" s="160"/>
      <c r="L287" s="156"/>
      <c r="M287" s="161"/>
      <c r="T287" s="162"/>
      <c r="AT287" s="157" t="s">
        <v>161</v>
      </c>
      <c r="AU287" s="157" t="s">
        <v>159</v>
      </c>
      <c r="AV287" s="13" t="s">
        <v>159</v>
      </c>
      <c r="AW287" s="13" t="s">
        <v>31</v>
      </c>
      <c r="AX287" s="13" t="s">
        <v>82</v>
      </c>
      <c r="AY287" s="157" t="s">
        <v>151</v>
      </c>
    </row>
    <row r="288" spans="2:65" s="1" customFormat="1" ht="37.9" customHeight="1">
      <c r="B288" s="134"/>
      <c r="C288" s="135" t="s">
        <v>284</v>
      </c>
      <c r="D288" s="135" t="s">
        <v>154</v>
      </c>
      <c r="E288" s="136" t="s">
        <v>285</v>
      </c>
      <c r="F288" s="137" t="s">
        <v>286</v>
      </c>
      <c r="G288" s="138" t="s">
        <v>157</v>
      </c>
      <c r="H288" s="139">
        <v>13.87</v>
      </c>
      <c r="I288" s="140"/>
      <c r="J288" s="141">
        <f>ROUND(I288*H288,2)</f>
        <v>0</v>
      </c>
      <c r="K288" s="142"/>
      <c r="L288" s="32"/>
      <c r="M288" s="143" t="s">
        <v>1</v>
      </c>
      <c r="N288" s="144" t="s">
        <v>40</v>
      </c>
      <c r="P288" s="145">
        <f>O288*H288</f>
        <v>0</v>
      </c>
      <c r="Q288" s="145">
        <v>0</v>
      </c>
      <c r="R288" s="145">
        <f>Q288*H288</f>
        <v>0</v>
      </c>
      <c r="S288" s="145">
        <v>9.5999999999999992E-3</v>
      </c>
      <c r="T288" s="146">
        <f>S288*H288</f>
        <v>0.13315199999999999</v>
      </c>
      <c r="AR288" s="147" t="s">
        <v>158</v>
      </c>
      <c r="AT288" s="147" t="s">
        <v>154</v>
      </c>
      <c r="AU288" s="147" t="s">
        <v>159</v>
      </c>
      <c r="AY288" s="17" t="s">
        <v>151</v>
      </c>
      <c r="BE288" s="148">
        <f>IF(N288="základná",J288,0)</f>
        <v>0</v>
      </c>
      <c r="BF288" s="148">
        <f>IF(N288="znížená",J288,0)</f>
        <v>0</v>
      </c>
      <c r="BG288" s="148">
        <f>IF(N288="zákl. prenesená",J288,0)</f>
        <v>0</v>
      </c>
      <c r="BH288" s="148">
        <f>IF(N288="zníž. prenesená",J288,0)</f>
        <v>0</v>
      </c>
      <c r="BI288" s="148">
        <f>IF(N288="nulová",J288,0)</f>
        <v>0</v>
      </c>
      <c r="BJ288" s="17" t="s">
        <v>159</v>
      </c>
      <c r="BK288" s="148">
        <f>ROUND(I288*H288,2)</f>
        <v>0</v>
      </c>
      <c r="BL288" s="17" t="s">
        <v>158</v>
      </c>
      <c r="BM288" s="147" t="s">
        <v>287</v>
      </c>
    </row>
    <row r="289" spans="2:65" s="12" customFormat="1">
      <c r="B289" s="149"/>
      <c r="D289" s="150" t="s">
        <v>161</v>
      </c>
      <c r="E289" s="151" t="s">
        <v>1</v>
      </c>
      <c r="F289" s="152" t="s">
        <v>162</v>
      </c>
      <c r="H289" s="151" t="s">
        <v>1</v>
      </c>
      <c r="I289" s="153"/>
      <c r="L289" s="149"/>
      <c r="M289" s="154"/>
      <c r="T289" s="155"/>
      <c r="AT289" s="151" t="s">
        <v>161</v>
      </c>
      <c r="AU289" s="151" t="s">
        <v>159</v>
      </c>
      <c r="AV289" s="12" t="s">
        <v>82</v>
      </c>
      <c r="AW289" s="12" t="s">
        <v>31</v>
      </c>
      <c r="AX289" s="12" t="s">
        <v>74</v>
      </c>
      <c r="AY289" s="151" t="s">
        <v>151</v>
      </c>
    </row>
    <row r="290" spans="2:65" s="12" customFormat="1">
      <c r="B290" s="149"/>
      <c r="D290" s="150" t="s">
        <v>161</v>
      </c>
      <c r="E290" s="151" t="s">
        <v>1</v>
      </c>
      <c r="F290" s="152" t="s">
        <v>163</v>
      </c>
      <c r="H290" s="151" t="s">
        <v>1</v>
      </c>
      <c r="I290" s="153"/>
      <c r="L290" s="149"/>
      <c r="M290" s="154"/>
      <c r="T290" s="155"/>
      <c r="AT290" s="151" t="s">
        <v>161</v>
      </c>
      <c r="AU290" s="151" t="s">
        <v>159</v>
      </c>
      <c r="AV290" s="12" t="s">
        <v>82</v>
      </c>
      <c r="AW290" s="12" t="s">
        <v>31</v>
      </c>
      <c r="AX290" s="12" t="s">
        <v>74</v>
      </c>
      <c r="AY290" s="151" t="s">
        <v>151</v>
      </c>
    </row>
    <row r="291" spans="2:65" s="12" customFormat="1">
      <c r="B291" s="149"/>
      <c r="D291" s="150" t="s">
        <v>161</v>
      </c>
      <c r="E291" s="151" t="s">
        <v>1</v>
      </c>
      <c r="F291" s="152" t="s">
        <v>164</v>
      </c>
      <c r="H291" s="151" t="s">
        <v>1</v>
      </c>
      <c r="I291" s="153"/>
      <c r="L291" s="149"/>
      <c r="M291" s="154"/>
      <c r="T291" s="155"/>
      <c r="AT291" s="151" t="s">
        <v>161</v>
      </c>
      <c r="AU291" s="151" t="s">
        <v>159</v>
      </c>
      <c r="AV291" s="12" t="s">
        <v>82</v>
      </c>
      <c r="AW291" s="12" t="s">
        <v>31</v>
      </c>
      <c r="AX291" s="12" t="s">
        <v>74</v>
      </c>
      <c r="AY291" s="151" t="s">
        <v>151</v>
      </c>
    </row>
    <row r="292" spans="2:65" s="13" customFormat="1">
      <c r="B292" s="156"/>
      <c r="D292" s="150" t="s">
        <v>161</v>
      </c>
      <c r="E292" s="157" t="s">
        <v>1</v>
      </c>
      <c r="F292" s="158" t="s">
        <v>288</v>
      </c>
      <c r="H292" s="159">
        <v>13.87</v>
      </c>
      <c r="I292" s="160"/>
      <c r="L292" s="156"/>
      <c r="M292" s="161"/>
      <c r="T292" s="162"/>
      <c r="AT292" s="157" t="s">
        <v>161</v>
      </c>
      <c r="AU292" s="157" t="s">
        <v>159</v>
      </c>
      <c r="AV292" s="13" t="s">
        <v>159</v>
      </c>
      <c r="AW292" s="13" t="s">
        <v>31</v>
      </c>
      <c r="AX292" s="13" t="s">
        <v>82</v>
      </c>
      <c r="AY292" s="157" t="s">
        <v>151</v>
      </c>
    </row>
    <row r="293" spans="2:65" s="11" customFormat="1" ht="22.9" customHeight="1">
      <c r="B293" s="122"/>
      <c r="D293" s="123" t="s">
        <v>73</v>
      </c>
      <c r="E293" s="132" t="s">
        <v>289</v>
      </c>
      <c r="F293" s="132" t="s">
        <v>290</v>
      </c>
      <c r="I293" s="125"/>
      <c r="J293" s="133">
        <f>BK293</f>
        <v>0</v>
      </c>
      <c r="L293" s="122"/>
      <c r="M293" s="127"/>
      <c r="P293" s="128">
        <f>SUM(P294:P313)</f>
        <v>0</v>
      </c>
      <c r="R293" s="128">
        <f>SUM(R294:R313)</f>
        <v>0</v>
      </c>
      <c r="T293" s="129">
        <f>SUM(T294:T313)</f>
        <v>1.2083999999999999</v>
      </c>
      <c r="AR293" s="123" t="s">
        <v>82</v>
      </c>
      <c r="AT293" s="130" t="s">
        <v>73</v>
      </c>
      <c r="AU293" s="130" t="s">
        <v>82</v>
      </c>
      <c r="AY293" s="123" t="s">
        <v>151</v>
      </c>
      <c r="BK293" s="131">
        <f>SUM(BK294:BK313)</f>
        <v>0</v>
      </c>
    </row>
    <row r="294" spans="2:65" s="1" customFormat="1" ht="33" customHeight="1">
      <c r="B294" s="134"/>
      <c r="C294" s="135" t="s">
        <v>291</v>
      </c>
      <c r="D294" s="135" t="s">
        <v>154</v>
      </c>
      <c r="E294" s="136" t="s">
        <v>292</v>
      </c>
      <c r="F294" s="137" t="s">
        <v>293</v>
      </c>
      <c r="G294" s="138" t="s">
        <v>157</v>
      </c>
      <c r="H294" s="139">
        <v>52.5</v>
      </c>
      <c r="I294" s="140"/>
      <c r="J294" s="141">
        <f>ROUND(I294*H294,2)</f>
        <v>0</v>
      </c>
      <c r="K294" s="142"/>
      <c r="L294" s="32"/>
      <c r="M294" s="143" t="s">
        <v>1</v>
      </c>
      <c r="N294" s="144" t="s">
        <v>40</v>
      </c>
      <c r="P294" s="145">
        <f>O294*H294</f>
        <v>0</v>
      </c>
      <c r="Q294" s="145">
        <v>0</v>
      </c>
      <c r="R294" s="145">
        <f>Q294*H294</f>
        <v>0</v>
      </c>
      <c r="S294" s="145">
        <v>9.5999999999999992E-3</v>
      </c>
      <c r="T294" s="146">
        <f>S294*H294</f>
        <v>0.504</v>
      </c>
      <c r="AR294" s="147" t="s">
        <v>158</v>
      </c>
      <c r="AT294" s="147" t="s">
        <v>154</v>
      </c>
      <c r="AU294" s="147" t="s">
        <v>159</v>
      </c>
      <c r="AY294" s="17" t="s">
        <v>151</v>
      </c>
      <c r="BE294" s="148">
        <f>IF(N294="základná",J294,0)</f>
        <v>0</v>
      </c>
      <c r="BF294" s="148">
        <f>IF(N294="znížená",J294,0)</f>
        <v>0</v>
      </c>
      <c r="BG294" s="148">
        <f>IF(N294="zákl. prenesená",J294,0)</f>
        <v>0</v>
      </c>
      <c r="BH294" s="148">
        <f>IF(N294="zníž. prenesená",J294,0)</f>
        <v>0</v>
      </c>
      <c r="BI294" s="148">
        <f>IF(N294="nulová",J294,0)</f>
        <v>0</v>
      </c>
      <c r="BJ294" s="17" t="s">
        <v>159</v>
      </c>
      <c r="BK294" s="148">
        <f>ROUND(I294*H294,2)</f>
        <v>0</v>
      </c>
      <c r="BL294" s="17" t="s">
        <v>158</v>
      </c>
      <c r="BM294" s="147" t="s">
        <v>294</v>
      </c>
    </row>
    <row r="295" spans="2:65" s="12" customFormat="1">
      <c r="B295" s="149"/>
      <c r="D295" s="150" t="s">
        <v>161</v>
      </c>
      <c r="E295" s="151" t="s">
        <v>1</v>
      </c>
      <c r="F295" s="152" t="s">
        <v>162</v>
      </c>
      <c r="H295" s="151" t="s">
        <v>1</v>
      </c>
      <c r="I295" s="153"/>
      <c r="L295" s="149"/>
      <c r="M295" s="154"/>
      <c r="T295" s="155"/>
      <c r="AT295" s="151" t="s">
        <v>161</v>
      </c>
      <c r="AU295" s="151" t="s">
        <v>159</v>
      </c>
      <c r="AV295" s="12" t="s">
        <v>82</v>
      </c>
      <c r="AW295" s="12" t="s">
        <v>31</v>
      </c>
      <c r="AX295" s="12" t="s">
        <v>74</v>
      </c>
      <c r="AY295" s="151" t="s">
        <v>151</v>
      </c>
    </row>
    <row r="296" spans="2:65" s="12" customFormat="1">
      <c r="B296" s="149"/>
      <c r="D296" s="150" t="s">
        <v>161</v>
      </c>
      <c r="E296" s="151" t="s">
        <v>1</v>
      </c>
      <c r="F296" s="152" t="s">
        <v>163</v>
      </c>
      <c r="H296" s="151" t="s">
        <v>1</v>
      </c>
      <c r="I296" s="153"/>
      <c r="L296" s="149"/>
      <c r="M296" s="154"/>
      <c r="T296" s="155"/>
      <c r="AT296" s="151" t="s">
        <v>161</v>
      </c>
      <c r="AU296" s="151" t="s">
        <v>159</v>
      </c>
      <c r="AV296" s="12" t="s">
        <v>82</v>
      </c>
      <c r="AW296" s="12" t="s">
        <v>31</v>
      </c>
      <c r="AX296" s="12" t="s">
        <v>74</v>
      </c>
      <c r="AY296" s="151" t="s">
        <v>151</v>
      </c>
    </row>
    <row r="297" spans="2:65" s="12" customFormat="1">
      <c r="B297" s="149"/>
      <c r="D297" s="150" t="s">
        <v>161</v>
      </c>
      <c r="E297" s="151" t="s">
        <v>1</v>
      </c>
      <c r="F297" s="152" t="s">
        <v>164</v>
      </c>
      <c r="H297" s="151" t="s">
        <v>1</v>
      </c>
      <c r="I297" s="153"/>
      <c r="L297" s="149"/>
      <c r="M297" s="154"/>
      <c r="T297" s="155"/>
      <c r="AT297" s="151" t="s">
        <v>161</v>
      </c>
      <c r="AU297" s="151" t="s">
        <v>159</v>
      </c>
      <c r="AV297" s="12" t="s">
        <v>82</v>
      </c>
      <c r="AW297" s="12" t="s">
        <v>31</v>
      </c>
      <c r="AX297" s="12" t="s">
        <v>74</v>
      </c>
      <c r="AY297" s="151" t="s">
        <v>151</v>
      </c>
    </row>
    <row r="298" spans="2:65" s="13" customFormat="1">
      <c r="B298" s="156"/>
      <c r="D298" s="150" t="s">
        <v>161</v>
      </c>
      <c r="E298" s="157" t="s">
        <v>1</v>
      </c>
      <c r="F298" s="158" t="s">
        <v>295</v>
      </c>
      <c r="H298" s="159">
        <v>52.5</v>
      </c>
      <c r="I298" s="160"/>
      <c r="L298" s="156"/>
      <c r="M298" s="161"/>
      <c r="T298" s="162"/>
      <c r="AT298" s="157" t="s">
        <v>161</v>
      </c>
      <c r="AU298" s="157" t="s">
        <v>159</v>
      </c>
      <c r="AV298" s="13" t="s">
        <v>159</v>
      </c>
      <c r="AW298" s="13" t="s">
        <v>31</v>
      </c>
      <c r="AX298" s="13" t="s">
        <v>82</v>
      </c>
      <c r="AY298" s="157" t="s">
        <v>151</v>
      </c>
    </row>
    <row r="299" spans="2:65" s="1" customFormat="1" ht="37.9" customHeight="1">
      <c r="B299" s="134"/>
      <c r="C299" s="135" t="s">
        <v>296</v>
      </c>
      <c r="D299" s="135" t="s">
        <v>154</v>
      </c>
      <c r="E299" s="136" t="s">
        <v>297</v>
      </c>
      <c r="F299" s="137" t="s">
        <v>298</v>
      </c>
      <c r="G299" s="138" t="s">
        <v>157</v>
      </c>
      <c r="H299" s="139">
        <v>43.75</v>
      </c>
      <c r="I299" s="140"/>
      <c r="J299" s="141">
        <f>ROUND(I299*H299,2)</f>
        <v>0</v>
      </c>
      <c r="K299" s="142"/>
      <c r="L299" s="32"/>
      <c r="M299" s="143" t="s">
        <v>1</v>
      </c>
      <c r="N299" s="144" t="s">
        <v>40</v>
      </c>
      <c r="P299" s="145">
        <f>O299*H299</f>
        <v>0</v>
      </c>
      <c r="Q299" s="145">
        <v>0</v>
      </c>
      <c r="R299" s="145">
        <f>Q299*H299</f>
        <v>0</v>
      </c>
      <c r="S299" s="145">
        <v>9.5999999999999992E-3</v>
      </c>
      <c r="T299" s="146">
        <f>S299*H299</f>
        <v>0.42</v>
      </c>
      <c r="AR299" s="147" t="s">
        <v>158</v>
      </c>
      <c r="AT299" s="147" t="s">
        <v>154</v>
      </c>
      <c r="AU299" s="147" t="s">
        <v>159</v>
      </c>
      <c r="AY299" s="17" t="s">
        <v>151</v>
      </c>
      <c r="BE299" s="148">
        <f>IF(N299="základná",J299,0)</f>
        <v>0</v>
      </c>
      <c r="BF299" s="148">
        <f>IF(N299="znížená",J299,0)</f>
        <v>0</v>
      </c>
      <c r="BG299" s="148">
        <f>IF(N299="zákl. prenesená",J299,0)</f>
        <v>0</v>
      </c>
      <c r="BH299" s="148">
        <f>IF(N299="zníž. prenesená",J299,0)</f>
        <v>0</v>
      </c>
      <c r="BI299" s="148">
        <f>IF(N299="nulová",J299,0)</f>
        <v>0</v>
      </c>
      <c r="BJ299" s="17" t="s">
        <v>159</v>
      </c>
      <c r="BK299" s="148">
        <f>ROUND(I299*H299,2)</f>
        <v>0</v>
      </c>
      <c r="BL299" s="17" t="s">
        <v>158</v>
      </c>
      <c r="BM299" s="147" t="s">
        <v>299</v>
      </c>
    </row>
    <row r="300" spans="2:65" s="12" customFormat="1">
      <c r="B300" s="149"/>
      <c r="D300" s="150" t="s">
        <v>161</v>
      </c>
      <c r="E300" s="151" t="s">
        <v>1</v>
      </c>
      <c r="F300" s="152" t="s">
        <v>162</v>
      </c>
      <c r="H300" s="151" t="s">
        <v>1</v>
      </c>
      <c r="I300" s="153"/>
      <c r="L300" s="149"/>
      <c r="M300" s="154"/>
      <c r="T300" s="155"/>
      <c r="AT300" s="151" t="s">
        <v>161</v>
      </c>
      <c r="AU300" s="151" t="s">
        <v>159</v>
      </c>
      <c r="AV300" s="12" t="s">
        <v>82</v>
      </c>
      <c r="AW300" s="12" t="s">
        <v>31</v>
      </c>
      <c r="AX300" s="12" t="s">
        <v>74</v>
      </c>
      <c r="AY300" s="151" t="s">
        <v>151</v>
      </c>
    </row>
    <row r="301" spans="2:65" s="12" customFormat="1">
      <c r="B301" s="149"/>
      <c r="D301" s="150" t="s">
        <v>161</v>
      </c>
      <c r="E301" s="151" t="s">
        <v>1</v>
      </c>
      <c r="F301" s="152" t="s">
        <v>163</v>
      </c>
      <c r="H301" s="151" t="s">
        <v>1</v>
      </c>
      <c r="I301" s="153"/>
      <c r="L301" s="149"/>
      <c r="M301" s="154"/>
      <c r="T301" s="155"/>
      <c r="AT301" s="151" t="s">
        <v>161</v>
      </c>
      <c r="AU301" s="151" t="s">
        <v>159</v>
      </c>
      <c r="AV301" s="12" t="s">
        <v>82</v>
      </c>
      <c r="AW301" s="12" t="s">
        <v>31</v>
      </c>
      <c r="AX301" s="12" t="s">
        <v>74</v>
      </c>
      <c r="AY301" s="151" t="s">
        <v>151</v>
      </c>
    </row>
    <row r="302" spans="2:65" s="12" customFormat="1">
      <c r="B302" s="149"/>
      <c r="D302" s="150" t="s">
        <v>161</v>
      </c>
      <c r="E302" s="151" t="s">
        <v>1</v>
      </c>
      <c r="F302" s="152" t="s">
        <v>164</v>
      </c>
      <c r="H302" s="151" t="s">
        <v>1</v>
      </c>
      <c r="I302" s="153"/>
      <c r="L302" s="149"/>
      <c r="M302" s="154"/>
      <c r="T302" s="155"/>
      <c r="AT302" s="151" t="s">
        <v>161</v>
      </c>
      <c r="AU302" s="151" t="s">
        <v>159</v>
      </c>
      <c r="AV302" s="12" t="s">
        <v>82</v>
      </c>
      <c r="AW302" s="12" t="s">
        <v>31</v>
      </c>
      <c r="AX302" s="12" t="s">
        <v>74</v>
      </c>
      <c r="AY302" s="151" t="s">
        <v>151</v>
      </c>
    </row>
    <row r="303" spans="2:65" s="13" customFormat="1">
      <c r="B303" s="156"/>
      <c r="D303" s="150" t="s">
        <v>161</v>
      </c>
      <c r="E303" s="157" t="s">
        <v>1</v>
      </c>
      <c r="F303" s="158" t="s">
        <v>300</v>
      </c>
      <c r="H303" s="159">
        <v>43.75</v>
      </c>
      <c r="I303" s="160"/>
      <c r="L303" s="156"/>
      <c r="M303" s="161"/>
      <c r="T303" s="162"/>
      <c r="AT303" s="157" t="s">
        <v>161</v>
      </c>
      <c r="AU303" s="157" t="s">
        <v>159</v>
      </c>
      <c r="AV303" s="13" t="s">
        <v>159</v>
      </c>
      <c r="AW303" s="13" t="s">
        <v>31</v>
      </c>
      <c r="AX303" s="13" t="s">
        <v>82</v>
      </c>
      <c r="AY303" s="157" t="s">
        <v>151</v>
      </c>
    </row>
    <row r="304" spans="2:65" s="1" customFormat="1" ht="33" customHeight="1">
      <c r="B304" s="134"/>
      <c r="C304" s="135" t="s">
        <v>301</v>
      </c>
      <c r="D304" s="135" t="s">
        <v>154</v>
      </c>
      <c r="E304" s="136" t="s">
        <v>302</v>
      </c>
      <c r="F304" s="137" t="s">
        <v>200</v>
      </c>
      <c r="G304" s="138" t="s">
        <v>157</v>
      </c>
      <c r="H304" s="139">
        <v>26</v>
      </c>
      <c r="I304" s="140"/>
      <c r="J304" s="141">
        <f>ROUND(I304*H304,2)</f>
        <v>0</v>
      </c>
      <c r="K304" s="142"/>
      <c r="L304" s="32"/>
      <c r="M304" s="143" t="s">
        <v>1</v>
      </c>
      <c r="N304" s="144" t="s">
        <v>40</v>
      </c>
      <c r="P304" s="145">
        <f>O304*H304</f>
        <v>0</v>
      </c>
      <c r="Q304" s="145">
        <v>0</v>
      </c>
      <c r="R304" s="145">
        <f>Q304*H304</f>
        <v>0</v>
      </c>
      <c r="S304" s="145">
        <v>9.5999999999999992E-3</v>
      </c>
      <c r="T304" s="146">
        <f>S304*H304</f>
        <v>0.24959999999999999</v>
      </c>
      <c r="AR304" s="147" t="s">
        <v>158</v>
      </c>
      <c r="AT304" s="147" t="s">
        <v>154</v>
      </c>
      <c r="AU304" s="147" t="s">
        <v>159</v>
      </c>
      <c r="AY304" s="17" t="s">
        <v>151</v>
      </c>
      <c r="BE304" s="148">
        <f>IF(N304="základná",J304,0)</f>
        <v>0</v>
      </c>
      <c r="BF304" s="148">
        <f>IF(N304="znížená",J304,0)</f>
        <v>0</v>
      </c>
      <c r="BG304" s="148">
        <f>IF(N304="zákl. prenesená",J304,0)</f>
        <v>0</v>
      </c>
      <c r="BH304" s="148">
        <f>IF(N304="zníž. prenesená",J304,0)</f>
        <v>0</v>
      </c>
      <c r="BI304" s="148">
        <f>IF(N304="nulová",J304,0)</f>
        <v>0</v>
      </c>
      <c r="BJ304" s="17" t="s">
        <v>159</v>
      </c>
      <c r="BK304" s="148">
        <f>ROUND(I304*H304,2)</f>
        <v>0</v>
      </c>
      <c r="BL304" s="17" t="s">
        <v>158</v>
      </c>
      <c r="BM304" s="147" t="s">
        <v>303</v>
      </c>
    </row>
    <row r="305" spans="2:65" s="12" customFormat="1">
      <c r="B305" s="149"/>
      <c r="D305" s="150" t="s">
        <v>161</v>
      </c>
      <c r="E305" s="151" t="s">
        <v>1</v>
      </c>
      <c r="F305" s="152" t="s">
        <v>162</v>
      </c>
      <c r="H305" s="151" t="s">
        <v>1</v>
      </c>
      <c r="I305" s="153"/>
      <c r="L305" s="149"/>
      <c r="M305" s="154"/>
      <c r="T305" s="155"/>
      <c r="AT305" s="151" t="s">
        <v>161</v>
      </c>
      <c r="AU305" s="151" t="s">
        <v>159</v>
      </c>
      <c r="AV305" s="12" t="s">
        <v>82</v>
      </c>
      <c r="AW305" s="12" t="s">
        <v>31</v>
      </c>
      <c r="AX305" s="12" t="s">
        <v>74</v>
      </c>
      <c r="AY305" s="151" t="s">
        <v>151</v>
      </c>
    </row>
    <row r="306" spans="2:65" s="12" customFormat="1">
      <c r="B306" s="149"/>
      <c r="D306" s="150" t="s">
        <v>161</v>
      </c>
      <c r="E306" s="151" t="s">
        <v>1</v>
      </c>
      <c r="F306" s="152" t="s">
        <v>163</v>
      </c>
      <c r="H306" s="151" t="s">
        <v>1</v>
      </c>
      <c r="I306" s="153"/>
      <c r="L306" s="149"/>
      <c r="M306" s="154"/>
      <c r="T306" s="155"/>
      <c r="AT306" s="151" t="s">
        <v>161</v>
      </c>
      <c r="AU306" s="151" t="s">
        <v>159</v>
      </c>
      <c r="AV306" s="12" t="s">
        <v>82</v>
      </c>
      <c r="AW306" s="12" t="s">
        <v>31</v>
      </c>
      <c r="AX306" s="12" t="s">
        <v>74</v>
      </c>
      <c r="AY306" s="151" t="s">
        <v>151</v>
      </c>
    </row>
    <row r="307" spans="2:65" s="12" customFormat="1">
      <c r="B307" s="149"/>
      <c r="D307" s="150" t="s">
        <v>161</v>
      </c>
      <c r="E307" s="151" t="s">
        <v>1</v>
      </c>
      <c r="F307" s="152" t="s">
        <v>164</v>
      </c>
      <c r="H307" s="151" t="s">
        <v>1</v>
      </c>
      <c r="I307" s="153"/>
      <c r="L307" s="149"/>
      <c r="M307" s="154"/>
      <c r="T307" s="155"/>
      <c r="AT307" s="151" t="s">
        <v>161</v>
      </c>
      <c r="AU307" s="151" t="s">
        <v>159</v>
      </c>
      <c r="AV307" s="12" t="s">
        <v>82</v>
      </c>
      <c r="AW307" s="12" t="s">
        <v>31</v>
      </c>
      <c r="AX307" s="12" t="s">
        <v>74</v>
      </c>
      <c r="AY307" s="151" t="s">
        <v>151</v>
      </c>
    </row>
    <row r="308" spans="2:65" s="13" customFormat="1">
      <c r="B308" s="156"/>
      <c r="D308" s="150" t="s">
        <v>161</v>
      </c>
      <c r="E308" s="157" t="s">
        <v>1</v>
      </c>
      <c r="F308" s="158" t="s">
        <v>304</v>
      </c>
      <c r="H308" s="159">
        <v>26</v>
      </c>
      <c r="I308" s="160"/>
      <c r="L308" s="156"/>
      <c r="M308" s="161"/>
      <c r="T308" s="162"/>
      <c r="AT308" s="157" t="s">
        <v>161</v>
      </c>
      <c r="AU308" s="157" t="s">
        <v>159</v>
      </c>
      <c r="AV308" s="13" t="s">
        <v>159</v>
      </c>
      <c r="AW308" s="13" t="s">
        <v>31</v>
      </c>
      <c r="AX308" s="13" t="s">
        <v>82</v>
      </c>
      <c r="AY308" s="157" t="s">
        <v>151</v>
      </c>
    </row>
    <row r="309" spans="2:65" s="1" customFormat="1" ht="37.9" customHeight="1">
      <c r="B309" s="134"/>
      <c r="C309" s="135" t="s">
        <v>305</v>
      </c>
      <c r="D309" s="135" t="s">
        <v>154</v>
      </c>
      <c r="E309" s="136" t="s">
        <v>306</v>
      </c>
      <c r="F309" s="137" t="s">
        <v>307</v>
      </c>
      <c r="G309" s="138" t="s">
        <v>157</v>
      </c>
      <c r="H309" s="139">
        <v>3.625</v>
      </c>
      <c r="I309" s="140"/>
      <c r="J309" s="141">
        <f>ROUND(I309*H309,2)</f>
        <v>0</v>
      </c>
      <c r="K309" s="142"/>
      <c r="L309" s="32"/>
      <c r="M309" s="143" t="s">
        <v>1</v>
      </c>
      <c r="N309" s="144" t="s">
        <v>40</v>
      </c>
      <c r="P309" s="145">
        <f>O309*H309</f>
        <v>0</v>
      </c>
      <c r="Q309" s="145">
        <v>0</v>
      </c>
      <c r="R309" s="145">
        <f>Q309*H309</f>
        <v>0</v>
      </c>
      <c r="S309" s="145">
        <v>9.5999999999999992E-3</v>
      </c>
      <c r="T309" s="146">
        <f>S309*H309</f>
        <v>3.4799999999999998E-2</v>
      </c>
      <c r="AR309" s="147" t="s">
        <v>158</v>
      </c>
      <c r="AT309" s="147" t="s">
        <v>154</v>
      </c>
      <c r="AU309" s="147" t="s">
        <v>159</v>
      </c>
      <c r="AY309" s="17" t="s">
        <v>151</v>
      </c>
      <c r="BE309" s="148">
        <f>IF(N309="základná",J309,0)</f>
        <v>0</v>
      </c>
      <c r="BF309" s="148">
        <f>IF(N309="znížená",J309,0)</f>
        <v>0</v>
      </c>
      <c r="BG309" s="148">
        <f>IF(N309="zákl. prenesená",J309,0)</f>
        <v>0</v>
      </c>
      <c r="BH309" s="148">
        <f>IF(N309="zníž. prenesená",J309,0)</f>
        <v>0</v>
      </c>
      <c r="BI309" s="148">
        <f>IF(N309="nulová",J309,0)</f>
        <v>0</v>
      </c>
      <c r="BJ309" s="17" t="s">
        <v>159</v>
      </c>
      <c r="BK309" s="148">
        <f>ROUND(I309*H309,2)</f>
        <v>0</v>
      </c>
      <c r="BL309" s="17" t="s">
        <v>158</v>
      </c>
      <c r="BM309" s="147" t="s">
        <v>308</v>
      </c>
    </row>
    <row r="310" spans="2:65" s="12" customFormat="1">
      <c r="B310" s="149"/>
      <c r="D310" s="150" t="s">
        <v>161</v>
      </c>
      <c r="E310" s="151" t="s">
        <v>1</v>
      </c>
      <c r="F310" s="152" t="s">
        <v>162</v>
      </c>
      <c r="H310" s="151" t="s">
        <v>1</v>
      </c>
      <c r="I310" s="153"/>
      <c r="L310" s="149"/>
      <c r="M310" s="154"/>
      <c r="T310" s="155"/>
      <c r="AT310" s="151" t="s">
        <v>161</v>
      </c>
      <c r="AU310" s="151" t="s">
        <v>159</v>
      </c>
      <c r="AV310" s="12" t="s">
        <v>82</v>
      </c>
      <c r="AW310" s="12" t="s">
        <v>31</v>
      </c>
      <c r="AX310" s="12" t="s">
        <v>74</v>
      </c>
      <c r="AY310" s="151" t="s">
        <v>151</v>
      </c>
    </row>
    <row r="311" spans="2:65" s="12" customFormat="1">
      <c r="B311" s="149"/>
      <c r="D311" s="150" t="s">
        <v>161</v>
      </c>
      <c r="E311" s="151" t="s">
        <v>1</v>
      </c>
      <c r="F311" s="152" t="s">
        <v>163</v>
      </c>
      <c r="H311" s="151" t="s">
        <v>1</v>
      </c>
      <c r="I311" s="153"/>
      <c r="L311" s="149"/>
      <c r="M311" s="154"/>
      <c r="T311" s="155"/>
      <c r="AT311" s="151" t="s">
        <v>161</v>
      </c>
      <c r="AU311" s="151" t="s">
        <v>159</v>
      </c>
      <c r="AV311" s="12" t="s">
        <v>82</v>
      </c>
      <c r="AW311" s="12" t="s">
        <v>31</v>
      </c>
      <c r="AX311" s="12" t="s">
        <v>74</v>
      </c>
      <c r="AY311" s="151" t="s">
        <v>151</v>
      </c>
    </row>
    <row r="312" spans="2:65" s="12" customFormat="1">
      <c r="B312" s="149"/>
      <c r="D312" s="150" t="s">
        <v>161</v>
      </c>
      <c r="E312" s="151" t="s">
        <v>1</v>
      </c>
      <c r="F312" s="152" t="s">
        <v>164</v>
      </c>
      <c r="H312" s="151" t="s">
        <v>1</v>
      </c>
      <c r="I312" s="153"/>
      <c r="L312" s="149"/>
      <c r="M312" s="154"/>
      <c r="T312" s="155"/>
      <c r="AT312" s="151" t="s">
        <v>161</v>
      </c>
      <c r="AU312" s="151" t="s">
        <v>159</v>
      </c>
      <c r="AV312" s="12" t="s">
        <v>82</v>
      </c>
      <c r="AW312" s="12" t="s">
        <v>31</v>
      </c>
      <c r="AX312" s="12" t="s">
        <v>74</v>
      </c>
      <c r="AY312" s="151" t="s">
        <v>151</v>
      </c>
    </row>
    <row r="313" spans="2:65" s="13" customFormat="1">
      <c r="B313" s="156"/>
      <c r="D313" s="150" t="s">
        <v>161</v>
      </c>
      <c r="E313" s="157" t="s">
        <v>1</v>
      </c>
      <c r="F313" s="158" t="s">
        <v>309</v>
      </c>
      <c r="H313" s="159">
        <v>3.625</v>
      </c>
      <c r="I313" s="160"/>
      <c r="L313" s="156"/>
      <c r="M313" s="161"/>
      <c r="T313" s="162"/>
      <c r="AT313" s="157" t="s">
        <v>161</v>
      </c>
      <c r="AU313" s="157" t="s">
        <v>159</v>
      </c>
      <c r="AV313" s="13" t="s">
        <v>159</v>
      </c>
      <c r="AW313" s="13" t="s">
        <v>31</v>
      </c>
      <c r="AX313" s="13" t="s">
        <v>82</v>
      </c>
      <c r="AY313" s="157" t="s">
        <v>151</v>
      </c>
    </row>
    <row r="314" spans="2:65" s="11" customFormat="1" ht="25.9" customHeight="1">
      <c r="B314" s="122"/>
      <c r="D314" s="123" t="s">
        <v>73</v>
      </c>
      <c r="E314" s="124" t="s">
        <v>310</v>
      </c>
      <c r="F314" s="124" t="s">
        <v>311</v>
      </c>
      <c r="I314" s="125"/>
      <c r="J314" s="126">
        <f>BK314</f>
        <v>0</v>
      </c>
      <c r="L314" s="122"/>
      <c r="M314" s="127"/>
      <c r="P314" s="128">
        <f>P315+P341+P382+P393</f>
        <v>0</v>
      </c>
      <c r="R314" s="128">
        <f>R315+R341+R382+R393</f>
        <v>0</v>
      </c>
      <c r="T314" s="129">
        <f>T315+T341+T382+T393</f>
        <v>8.142240000000001</v>
      </c>
      <c r="AR314" s="123" t="s">
        <v>82</v>
      </c>
      <c r="AT314" s="130" t="s">
        <v>73</v>
      </c>
      <c r="AU314" s="130" t="s">
        <v>74</v>
      </c>
      <c r="AY314" s="123" t="s">
        <v>151</v>
      </c>
      <c r="BK314" s="131">
        <f>BK315+BK341+BK382+BK393</f>
        <v>0</v>
      </c>
    </row>
    <row r="315" spans="2:65" s="11" customFormat="1" ht="22.9" customHeight="1">
      <c r="B315" s="122"/>
      <c r="D315" s="123" t="s">
        <v>73</v>
      </c>
      <c r="E315" s="132" t="s">
        <v>312</v>
      </c>
      <c r="F315" s="132" t="s">
        <v>197</v>
      </c>
      <c r="I315" s="125"/>
      <c r="J315" s="133">
        <f>BK315</f>
        <v>0</v>
      </c>
      <c r="L315" s="122"/>
      <c r="M315" s="127"/>
      <c r="P315" s="128">
        <f>SUM(P316:P340)</f>
        <v>0</v>
      </c>
      <c r="R315" s="128">
        <f>SUM(R316:R340)</f>
        <v>0</v>
      </c>
      <c r="T315" s="129">
        <f>SUM(T316:T340)</f>
        <v>1.93536</v>
      </c>
      <c r="AR315" s="123" t="s">
        <v>82</v>
      </c>
      <c r="AT315" s="130" t="s">
        <v>73</v>
      </c>
      <c r="AU315" s="130" t="s">
        <v>82</v>
      </c>
      <c r="AY315" s="123" t="s">
        <v>151</v>
      </c>
      <c r="BK315" s="131">
        <f>SUM(BK316:BK340)</f>
        <v>0</v>
      </c>
    </row>
    <row r="316" spans="2:65" s="1" customFormat="1" ht="33" customHeight="1">
      <c r="B316" s="134"/>
      <c r="C316" s="135" t="s">
        <v>313</v>
      </c>
      <c r="D316" s="135" t="s">
        <v>154</v>
      </c>
      <c r="E316" s="136" t="s">
        <v>314</v>
      </c>
      <c r="F316" s="137" t="s">
        <v>315</v>
      </c>
      <c r="G316" s="138" t="s">
        <v>157</v>
      </c>
      <c r="H316" s="139">
        <v>94.5</v>
      </c>
      <c r="I316" s="140"/>
      <c r="J316" s="141">
        <f>ROUND(I316*H316,2)</f>
        <v>0</v>
      </c>
      <c r="K316" s="142"/>
      <c r="L316" s="32"/>
      <c r="M316" s="143" t="s">
        <v>1</v>
      </c>
      <c r="N316" s="144" t="s">
        <v>40</v>
      </c>
      <c r="P316" s="145">
        <f>O316*H316</f>
        <v>0</v>
      </c>
      <c r="Q316" s="145">
        <v>0</v>
      </c>
      <c r="R316" s="145">
        <f>Q316*H316</f>
        <v>0</v>
      </c>
      <c r="S316" s="145">
        <v>9.5999999999999992E-3</v>
      </c>
      <c r="T316" s="146">
        <f>S316*H316</f>
        <v>0.9071999999999999</v>
      </c>
      <c r="AR316" s="147" t="s">
        <v>158</v>
      </c>
      <c r="AT316" s="147" t="s">
        <v>154</v>
      </c>
      <c r="AU316" s="147" t="s">
        <v>159</v>
      </c>
      <c r="AY316" s="17" t="s">
        <v>151</v>
      </c>
      <c r="BE316" s="148">
        <f>IF(N316="základná",J316,0)</f>
        <v>0</v>
      </c>
      <c r="BF316" s="148">
        <f>IF(N316="znížená",J316,0)</f>
        <v>0</v>
      </c>
      <c r="BG316" s="148">
        <f>IF(N316="zákl. prenesená",J316,0)</f>
        <v>0</v>
      </c>
      <c r="BH316" s="148">
        <f>IF(N316="zníž. prenesená",J316,0)</f>
        <v>0</v>
      </c>
      <c r="BI316" s="148">
        <f>IF(N316="nulová",J316,0)</f>
        <v>0</v>
      </c>
      <c r="BJ316" s="17" t="s">
        <v>159</v>
      </c>
      <c r="BK316" s="148">
        <f>ROUND(I316*H316,2)</f>
        <v>0</v>
      </c>
      <c r="BL316" s="17" t="s">
        <v>158</v>
      </c>
      <c r="BM316" s="147" t="s">
        <v>316</v>
      </c>
    </row>
    <row r="317" spans="2:65" s="12" customFormat="1">
      <c r="B317" s="149"/>
      <c r="D317" s="150" t="s">
        <v>161</v>
      </c>
      <c r="E317" s="151" t="s">
        <v>1</v>
      </c>
      <c r="F317" s="152" t="s">
        <v>162</v>
      </c>
      <c r="H317" s="151" t="s">
        <v>1</v>
      </c>
      <c r="I317" s="153"/>
      <c r="L317" s="149"/>
      <c r="M317" s="154"/>
      <c r="T317" s="155"/>
      <c r="AT317" s="151" t="s">
        <v>161</v>
      </c>
      <c r="AU317" s="151" t="s">
        <v>159</v>
      </c>
      <c r="AV317" s="12" t="s">
        <v>82</v>
      </c>
      <c r="AW317" s="12" t="s">
        <v>31</v>
      </c>
      <c r="AX317" s="12" t="s">
        <v>74</v>
      </c>
      <c r="AY317" s="151" t="s">
        <v>151</v>
      </c>
    </row>
    <row r="318" spans="2:65" s="12" customFormat="1">
      <c r="B318" s="149"/>
      <c r="D318" s="150" t="s">
        <v>161</v>
      </c>
      <c r="E318" s="151" t="s">
        <v>1</v>
      </c>
      <c r="F318" s="152" t="s">
        <v>163</v>
      </c>
      <c r="H318" s="151" t="s">
        <v>1</v>
      </c>
      <c r="I318" s="153"/>
      <c r="L318" s="149"/>
      <c r="M318" s="154"/>
      <c r="T318" s="155"/>
      <c r="AT318" s="151" t="s">
        <v>161</v>
      </c>
      <c r="AU318" s="151" t="s">
        <v>159</v>
      </c>
      <c r="AV318" s="12" t="s">
        <v>82</v>
      </c>
      <c r="AW318" s="12" t="s">
        <v>31</v>
      </c>
      <c r="AX318" s="12" t="s">
        <v>74</v>
      </c>
      <c r="AY318" s="151" t="s">
        <v>151</v>
      </c>
    </row>
    <row r="319" spans="2:65" s="12" customFormat="1">
      <c r="B319" s="149"/>
      <c r="D319" s="150" t="s">
        <v>161</v>
      </c>
      <c r="E319" s="151" t="s">
        <v>1</v>
      </c>
      <c r="F319" s="152" t="s">
        <v>164</v>
      </c>
      <c r="H319" s="151" t="s">
        <v>1</v>
      </c>
      <c r="I319" s="153"/>
      <c r="L319" s="149"/>
      <c r="M319" s="154"/>
      <c r="T319" s="155"/>
      <c r="AT319" s="151" t="s">
        <v>161</v>
      </c>
      <c r="AU319" s="151" t="s">
        <v>159</v>
      </c>
      <c r="AV319" s="12" t="s">
        <v>82</v>
      </c>
      <c r="AW319" s="12" t="s">
        <v>31</v>
      </c>
      <c r="AX319" s="12" t="s">
        <v>74</v>
      </c>
      <c r="AY319" s="151" t="s">
        <v>151</v>
      </c>
    </row>
    <row r="320" spans="2:65" s="13" customFormat="1">
      <c r="B320" s="156"/>
      <c r="D320" s="150" t="s">
        <v>161</v>
      </c>
      <c r="E320" s="157" t="s">
        <v>1</v>
      </c>
      <c r="F320" s="158" t="s">
        <v>317</v>
      </c>
      <c r="H320" s="159">
        <v>94.5</v>
      </c>
      <c r="I320" s="160"/>
      <c r="L320" s="156"/>
      <c r="M320" s="161"/>
      <c r="T320" s="162"/>
      <c r="AT320" s="157" t="s">
        <v>161</v>
      </c>
      <c r="AU320" s="157" t="s">
        <v>159</v>
      </c>
      <c r="AV320" s="13" t="s">
        <v>159</v>
      </c>
      <c r="AW320" s="13" t="s">
        <v>31</v>
      </c>
      <c r="AX320" s="13" t="s">
        <v>82</v>
      </c>
      <c r="AY320" s="157" t="s">
        <v>151</v>
      </c>
    </row>
    <row r="321" spans="2:65" s="1" customFormat="1" ht="33" customHeight="1">
      <c r="B321" s="134"/>
      <c r="C321" s="135" t="s">
        <v>318</v>
      </c>
      <c r="D321" s="135" t="s">
        <v>154</v>
      </c>
      <c r="E321" s="136" t="s">
        <v>319</v>
      </c>
      <c r="F321" s="137" t="s">
        <v>320</v>
      </c>
      <c r="G321" s="138" t="s">
        <v>157</v>
      </c>
      <c r="H321" s="139">
        <v>46.5</v>
      </c>
      <c r="I321" s="140"/>
      <c r="J321" s="141">
        <f>ROUND(I321*H321,2)</f>
        <v>0</v>
      </c>
      <c r="K321" s="142"/>
      <c r="L321" s="32"/>
      <c r="M321" s="143" t="s">
        <v>1</v>
      </c>
      <c r="N321" s="144" t="s">
        <v>40</v>
      </c>
      <c r="P321" s="145">
        <f>O321*H321</f>
        <v>0</v>
      </c>
      <c r="Q321" s="145">
        <v>0</v>
      </c>
      <c r="R321" s="145">
        <f>Q321*H321</f>
        <v>0</v>
      </c>
      <c r="S321" s="145">
        <v>9.5999999999999992E-3</v>
      </c>
      <c r="T321" s="146">
        <f>S321*H321</f>
        <v>0.44639999999999996</v>
      </c>
      <c r="AR321" s="147" t="s">
        <v>158</v>
      </c>
      <c r="AT321" s="147" t="s">
        <v>154</v>
      </c>
      <c r="AU321" s="147" t="s">
        <v>159</v>
      </c>
      <c r="AY321" s="17" t="s">
        <v>151</v>
      </c>
      <c r="BE321" s="148">
        <f>IF(N321="základná",J321,0)</f>
        <v>0</v>
      </c>
      <c r="BF321" s="148">
        <f>IF(N321="znížená",J321,0)</f>
        <v>0</v>
      </c>
      <c r="BG321" s="148">
        <f>IF(N321="zákl. prenesená",J321,0)</f>
        <v>0</v>
      </c>
      <c r="BH321" s="148">
        <f>IF(N321="zníž. prenesená",J321,0)</f>
        <v>0</v>
      </c>
      <c r="BI321" s="148">
        <f>IF(N321="nulová",J321,0)</f>
        <v>0</v>
      </c>
      <c r="BJ321" s="17" t="s">
        <v>159</v>
      </c>
      <c r="BK321" s="148">
        <f>ROUND(I321*H321,2)</f>
        <v>0</v>
      </c>
      <c r="BL321" s="17" t="s">
        <v>158</v>
      </c>
      <c r="BM321" s="147" t="s">
        <v>321</v>
      </c>
    </row>
    <row r="322" spans="2:65" s="12" customFormat="1">
      <c r="B322" s="149"/>
      <c r="D322" s="150" t="s">
        <v>161</v>
      </c>
      <c r="E322" s="151" t="s">
        <v>1</v>
      </c>
      <c r="F322" s="152" t="s">
        <v>162</v>
      </c>
      <c r="H322" s="151" t="s">
        <v>1</v>
      </c>
      <c r="I322" s="153"/>
      <c r="L322" s="149"/>
      <c r="M322" s="154"/>
      <c r="T322" s="155"/>
      <c r="AT322" s="151" t="s">
        <v>161</v>
      </c>
      <c r="AU322" s="151" t="s">
        <v>159</v>
      </c>
      <c r="AV322" s="12" t="s">
        <v>82</v>
      </c>
      <c r="AW322" s="12" t="s">
        <v>31</v>
      </c>
      <c r="AX322" s="12" t="s">
        <v>74</v>
      </c>
      <c r="AY322" s="151" t="s">
        <v>151</v>
      </c>
    </row>
    <row r="323" spans="2:65" s="12" customFormat="1">
      <c r="B323" s="149"/>
      <c r="D323" s="150" t="s">
        <v>161</v>
      </c>
      <c r="E323" s="151" t="s">
        <v>1</v>
      </c>
      <c r="F323" s="152" t="s">
        <v>163</v>
      </c>
      <c r="H323" s="151" t="s">
        <v>1</v>
      </c>
      <c r="I323" s="153"/>
      <c r="L323" s="149"/>
      <c r="M323" s="154"/>
      <c r="T323" s="155"/>
      <c r="AT323" s="151" t="s">
        <v>161</v>
      </c>
      <c r="AU323" s="151" t="s">
        <v>159</v>
      </c>
      <c r="AV323" s="12" t="s">
        <v>82</v>
      </c>
      <c r="AW323" s="12" t="s">
        <v>31</v>
      </c>
      <c r="AX323" s="12" t="s">
        <v>74</v>
      </c>
      <c r="AY323" s="151" t="s">
        <v>151</v>
      </c>
    </row>
    <row r="324" spans="2:65" s="12" customFormat="1">
      <c r="B324" s="149"/>
      <c r="D324" s="150" t="s">
        <v>161</v>
      </c>
      <c r="E324" s="151" t="s">
        <v>1</v>
      </c>
      <c r="F324" s="152" t="s">
        <v>164</v>
      </c>
      <c r="H324" s="151" t="s">
        <v>1</v>
      </c>
      <c r="I324" s="153"/>
      <c r="L324" s="149"/>
      <c r="M324" s="154"/>
      <c r="T324" s="155"/>
      <c r="AT324" s="151" t="s">
        <v>161</v>
      </c>
      <c r="AU324" s="151" t="s">
        <v>159</v>
      </c>
      <c r="AV324" s="12" t="s">
        <v>82</v>
      </c>
      <c r="AW324" s="12" t="s">
        <v>31</v>
      </c>
      <c r="AX324" s="12" t="s">
        <v>74</v>
      </c>
      <c r="AY324" s="151" t="s">
        <v>151</v>
      </c>
    </row>
    <row r="325" spans="2:65" s="13" customFormat="1">
      <c r="B325" s="156"/>
      <c r="D325" s="150" t="s">
        <v>161</v>
      </c>
      <c r="E325" s="157" t="s">
        <v>1</v>
      </c>
      <c r="F325" s="158" t="s">
        <v>322</v>
      </c>
      <c r="H325" s="159">
        <v>46.5</v>
      </c>
      <c r="I325" s="160"/>
      <c r="L325" s="156"/>
      <c r="M325" s="161"/>
      <c r="T325" s="162"/>
      <c r="AT325" s="157" t="s">
        <v>161</v>
      </c>
      <c r="AU325" s="157" t="s">
        <v>159</v>
      </c>
      <c r="AV325" s="13" t="s">
        <v>159</v>
      </c>
      <c r="AW325" s="13" t="s">
        <v>31</v>
      </c>
      <c r="AX325" s="13" t="s">
        <v>82</v>
      </c>
      <c r="AY325" s="157" t="s">
        <v>151</v>
      </c>
    </row>
    <row r="326" spans="2:65" s="1" customFormat="1" ht="33" customHeight="1">
      <c r="B326" s="134"/>
      <c r="C326" s="135" t="s">
        <v>323</v>
      </c>
      <c r="D326" s="135" t="s">
        <v>154</v>
      </c>
      <c r="E326" s="136" t="s">
        <v>324</v>
      </c>
      <c r="F326" s="137" t="s">
        <v>325</v>
      </c>
      <c r="G326" s="138" t="s">
        <v>157</v>
      </c>
      <c r="H326" s="139">
        <v>26</v>
      </c>
      <c r="I326" s="140"/>
      <c r="J326" s="141">
        <f>ROUND(I326*H326,2)</f>
        <v>0</v>
      </c>
      <c r="K326" s="142"/>
      <c r="L326" s="32"/>
      <c r="M326" s="143" t="s">
        <v>1</v>
      </c>
      <c r="N326" s="144" t="s">
        <v>40</v>
      </c>
      <c r="P326" s="145">
        <f>O326*H326</f>
        <v>0</v>
      </c>
      <c r="Q326" s="145">
        <v>0</v>
      </c>
      <c r="R326" s="145">
        <f>Q326*H326</f>
        <v>0</v>
      </c>
      <c r="S326" s="145">
        <v>9.5999999999999992E-3</v>
      </c>
      <c r="T326" s="146">
        <f>S326*H326</f>
        <v>0.24959999999999999</v>
      </c>
      <c r="AR326" s="147" t="s">
        <v>158</v>
      </c>
      <c r="AT326" s="147" t="s">
        <v>154</v>
      </c>
      <c r="AU326" s="147" t="s">
        <v>159</v>
      </c>
      <c r="AY326" s="17" t="s">
        <v>151</v>
      </c>
      <c r="BE326" s="148">
        <f>IF(N326="základná",J326,0)</f>
        <v>0</v>
      </c>
      <c r="BF326" s="148">
        <f>IF(N326="znížená",J326,0)</f>
        <v>0</v>
      </c>
      <c r="BG326" s="148">
        <f>IF(N326="zákl. prenesená",J326,0)</f>
        <v>0</v>
      </c>
      <c r="BH326" s="148">
        <f>IF(N326="zníž. prenesená",J326,0)</f>
        <v>0</v>
      </c>
      <c r="BI326" s="148">
        <f>IF(N326="nulová",J326,0)</f>
        <v>0</v>
      </c>
      <c r="BJ326" s="17" t="s">
        <v>159</v>
      </c>
      <c r="BK326" s="148">
        <f>ROUND(I326*H326,2)</f>
        <v>0</v>
      </c>
      <c r="BL326" s="17" t="s">
        <v>158</v>
      </c>
      <c r="BM326" s="147" t="s">
        <v>326</v>
      </c>
    </row>
    <row r="327" spans="2:65" s="12" customFormat="1">
      <c r="B327" s="149"/>
      <c r="D327" s="150" t="s">
        <v>161</v>
      </c>
      <c r="E327" s="151" t="s">
        <v>1</v>
      </c>
      <c r="F327" s="152" t="s">
        <v>162</v>
      </c>
      <c r="H327" s="151" t="s">
        <v>1</v>
      </c>
      <c r="I327" s="153"/>
      <c r="L327" s="149"/>
      <c r="M327" s="154"/>
      <c r="T327" s="155"/>
      <c r="AT327" s="151" t="s">
        <v>161</v>
      </c>
      <c r="AU327" s="151" t="s">
        <v>159</v>
      </c>
      <c r="AV327" s="12" t="s">
        <v>82</v>
      </c>
      <c r="AW327" s="12" t="s">
        <v>31</v>
      </c>
      <c r="AX327" s="12" t="s">
        <v>74</v>
      </c>
      <c r="AY327" s="151" t="s">
        <v>151</v>
      </c>
    </row>
    <row r="328" spans="2:65" s="12" customFormat="1">
      <c r="B328" s="149"/>
      <c r="D328" s="150" t="s">
        <v>161</v>
      </c>
      <c r="E328" s="151" t="s">
        <v>1</v>
      </c>
      <c r="F328" s="152" t="s">
        <v>163</v>
      </c>
      <c r="H328" s="151" t="s">
        <v>1</v>
      </c>
      <c r="I328" s="153"/>
      <c r="L328" s="149"/>
      <c r="M328" s="154"/>
      <c r="T328" s="155"/>
      <c r="AT328" s="151" t="s">
        <v>161</v>
      </c>
      <c r="AU328" s="151" t="s">
        <v>159</v>
      </c>
      <c r="AV328" s="12" t="s">
        <v>82</v>
      </c>
      <c r="AW328" s="12" t="s">
        <v>31</v>
      </c>
      <c r="AX328" s="12" t="s">
        <v>74</v>
      </c>
      <c r="AY328" s="151" t="s">
        <v>151</v>
      </c>
    </row>
    <row r="329" spans="2:65" s="12" customFormat="1">
      <c r="B329" s="149"/>
      <c r="D329" s="150" t="s">
        <v>161</v>
      </c>
      <c r="E329" s="151" t="s">
        <v>1</v>
      </c>
      <c r="F329" s="152" t="s">
        <v>164</v>
      </c>
      <c r="H329" s="151" t="s">
        <v>1</v>
      </c>
      <c r="I329" s="153"/>
      <c r="L329" s="149"/>
      <c r="M329" s="154"/>
      <c r="T329" s="155"/>
      <c r="AT329" s="151" t="s">
        <v>161</v>
      </c>
      <c r="AU329" s="151" t="s">
        <v>159</v>
      </c>
      <c r="AV329" s="12" t="s">
        <v>82</v>
      </c>
      <c r="AW329" s="12" t="s">
        <v>31</v>
      </c>
      <c r="AX329" s="12" t="s">
        <v>74</v>
      </c>
      <c r="AY329" s="151" t="s">
        <v>151</v>
      </c>
    </row>
    <row r="330" spans="2:65" s="13" customFormat="1">
      <c r="B330" s="156"/>
      <c r="D330" s="150" t="s">
        <v>161</v>
      </c>
      <c r="E330" s="157" t="s">
        <v>1</v>
      </c>
      <c r="F330" s="158" t="s">
        <v>327</v>
      </c>
      <c r="H330" s="159">
        <v>26</v>
      </c>
      <c r="I330" s="160"/>
      <c r="L330" s="156"/>
      <c r="M330" s="161"/>
      <c r="T330" s="162"/>
      <c r="AT330" s="157" t="s">
        <v>161</v>
      </c>
      <c r="AU330" s="157" t="s">
        <v>159</v>
      </c>
      <c r="AV330" s="13" t="s">
        <v>159</v>
      </c>
      <c r="AW330" s="13" t="s">
        <v>31</v>
      </c>
      <c r="AX330" s="13" t="s">
        <v>82</v>
      </c>
      <c r="AY330" s="157" t="s">
        <v>151</v>
      </c>
    </row>
    <row r="331" spans="2:65" s="1" customFormat="1" ht="37.9" customHeight="1">
      <c r="B331" s="134"/>
      <c r="C331" s="135" t="s">
        <v>328</v>
      </c>
      <c r="D331" s="135" t="s">
        <v>154</v>
      </c>
      <c r="E331" s="136" t="s">
        <v>329</v>
      </c>
      <c r="F331" s="137" t="s">
        <v>330</v>
      </c>
      <c r="G331" s="138" t="s">
        <v>157</v>
      </c>
      <c r="H331" s="139">
        <v>12</v>
      </c>
      <c r="I331" s="140"/>
      <c r="J331" s="141">
        <f>ROUND(I331*H331,2)</f>
        <v>0</v>
      </c>
      <c r="K331" s="142"/>
      <c r="L331" s="32"/>
      <c r="M331" s="143" t="s">
        <v>1</v>
      </c>
      <c r="N331" s="144" t="s">
        <v>40</v>
      </c>
      <c r="P331" s="145">
        <f>O331*H331</f>
        <v>0</v>
      </c>
      <c r="Q331" s="145">
        <v>0</v>
      </c>
      <c r="R331" s="145">
        <f>Q331*H331</f>
        <v>0</v>
      </c>
      <c r="S331" s="145">
        <v>9.5999999999999992E-3</v>
      </c>
      <c r="T331" s="146">
        <f>S331*H331</f>
        <v>0.1152</v>
      </c>
      <c r="AR331" s="147" t="s">
        <v>158</v>
      </c>
      <c r="AT331" s="147" t="s">
        <v>154</v>
      </c>
      <c r="AU331" s="147" t="s">
        <v>159</v>
      </c>
      <c r="AY331" s="17" t="s">
        <v>151</v>
      </c>
      <c r="BE331" s="148">
        <f>IF(N331="základná",J331,0)</f>
        <v>0</v>
      </c>
      <c r="BF331" s="148">
        <f>IF(N331="znížená",J331,0)</f>
        <v>0</v>
      </c>
      <c r="BG331" s="148">
        <f>IF(N331="zákl. prenesená",J331,0)</f>
        <v>0</v>
      </c>
      <c r="BH331" s="148">
        <f>IF(N331="zníž. prenesená",J331,0)</f>
        <v>0</v>
      </c>
      <c r="BI331" s="148">
        <f>IF(N331="nulová",J331,0)</f>
        <v>0</v>
      </c>
      <c r="BJ331" s="17" t="s">
        <v>159</v>
      </c>
      <c r="BK331" s="148">
        <f>ROUND(I331*H331,2)</f>
        <v>0</v>
      </c>
      <c r="BL331" s="17" t="s">
        <v>158</v>
      </c>
      <c r="BM331" s="147" t="s">
        <v>331</v>
      </c>
    </row>
    <row r="332" spans="2:65" s="12" customFormat="1">
      <c r="B332" s="149"/>
      <c r="D332" s="150" t="s">
        <v>161</v>
      </c>
      <c r="E332" s="151" t="s">
        <v>1</v>
      </c>
      <c r="F332" s="152" t="s">
        <v>162</v>
      </c>
      <c r="H332" s="151" t="s">
        <v>1</v>
      </c>
      <c r="I332" s="153"/>
      <c r="L332" s="149"/>
      <c r="M332" s="154"/>
      <c r="T332" s="155"/>
      <c r="AT332" s="151" t="s">
        <v>161</v>
      </c>
      <c r="AU332" s="151" t="s">
        <v>159</v>
      </c>
      <c r="AV332" s="12" t="s">
        <v>82</v>
      </c>
      <c r="AW332" s="12" t="s">
        <v>31</v>
      </c>
      <c r="AX332" s="12" t="s">
        <v>74</v>
      </c>
      <c r="AY332" s="151" t="s">
        <v>151</v>
      </c>
    </row>
    <row r="333" spans="2:65" s="12" customFormat="1">
      <c r="B333" s="149"/>
      <c r="D333" s="150" t="s">
        <v>161</v>
      </c>
      <c r="E333" s="151" t="s">
        <v>1</v>
      </c>
      <c r="F333" s="152" t="s">
        <v>163</v>
      </c>
      <c r="H333" s="151" t="s">
        <v>1</v>
      </c>
      <c r="I333" s="153"/>
      <c r="L333" s="149"/>
      <c r="M333" s="154"/>
      <c r="T333" s="155"/>
      <c r="AT333" s="151" t="s">
        <v>161</v>
      </c>
      <c r="AU333" s="151" t="s">
        <v>159</v>
      </c>
      <c r="AV333" s="12" t="s">
        <v>82</v>
      </c>
      <c r="AW333" s="12" t="s">
        <v>31</v>
      </c>
      <c r="AX333" s="12" t="s">
        <v>74</v>
      </c>
      <c r="AY333" s="151" t="s">
        <v>151</v>
      </c>
    </row>
    <row r="334" spans="2:65" s="12" customFormat="1">
      <c r="B334" s="149"/>
      <c r="D334" s="150" t="s">
        <v>161</v>
      </c>
      <c r="E334" s="151" t="s">
        <v>1</v>
      </c>
      <c r="F334" s="152" t="s">
        <v>164</v>
      </c>
      <c r="H334" s="151" t="s">
        <v>1</v>
      </c>
      <c r="I334" s="153"/>
      <c r="L334" s="149"/>
      <c r="M334" s="154"/>
      <c r="T334" s="155"/>
      <c r="AT334" s="151" t="s">
        <v>161</v>
      </c>
      <c r="AU334" s="151" t="s">
        <v>159</v>
      </c>
      <c r="AV334" s="12" t="s">
        <v>82</v>
      </c>
      <c r="AW334" s="12" t="s">
        <v>31</v>
      </c>
      <c r="AX334" s="12" t="s">
        <v>74</v>
      </c>
      <c r="AY334" s="151" t="s">
        <v>151</v>
      </c>
    </row>
    <row r="335" spans="2:65" s="13" customFormat="1">
      <c r="B335" s="156"/>
      <c r="D335" s="150" t="s">
        <v>161</v>
      </c>
      <c r="E335" s="157" t="s">
        <v>1</v>
      </c>
      <c r="F335" s="158" t="s">
        <v>332</v>
      </c>
      <c r="H335" s="159">
        <v>12</v>
      </c>
      <c r="I335" s="160"/>
      <c r="L335" s="156"/>
      <c r="M335" s="161"/>
      <c r="T335" s="162"/>
      <c r="AT335" s="157" t="s">
        <v>161</v>
      </c>
      <c r="AU335" s="157" t="s">
        <v>159</v>
      </c>
      <c r="AV335" s="13" t="s">
        <v>159</v>
      </c>
      <c r="AW335" s="13" t="s">
        <v>31</v>
      </c>
      <c r="AX335" s="13" t="s">
        <v>82</v>
      </c>
      <c r="AY335" s="157" t="s">
        <v>151</v>
      </c>
    </row>
    <row r="336" spans="2:65" s="1" customFormat="1" ht="37.9" customHeight="1">
      <c r="B336" s="134"/>
      <c r="C336" s="135" t="s">
        <v>333</v>
      </c>
      <c r="D336" s="135" t="s">
        <v>154</v>
      </c>
      <c r="E336" s="136" t="s">
        <v>334</v>
      </c>
      <c r="F336" s="137" t="s">
        <v>335</v>
      </c>
      <c r="G336" s="138" t="s">
        <v>157</v>
      </c>
      <c r="H336" s="139">
        <v>22.6</v>
      </c>
      <c r="I336" s="140"/>
      <c r="J336" s="141">
        <f>ROUND(I336*H336,2)</f>
        <v>0</v>
      </c>
      <c r="K336" s="142"/>
      <c r="L336" s="32"/>
      <c r="M336" s="143" t="s">
        <v>1</v>
      </c>
      <c r="N336" s="144" t="s">
        <v>40</v>
      </c>
      <c r="P336" s="145">
        <f>O336*H336</f>
        <v>0</v>
      </c>
      <c r="Q336" s="145">
        <v>0</v>
      </c>
      <c r="R336" s="145">
        <f>Q336*H336</f>
        <v>0</v>
      </c>
      <c r="S336" s="145">
        <v>9.5999999999999992E-3</v>
      </c>
      <c r="T336" s="146">
        <f>S336*H336</f>
        <v>0.21695999999999999</v>
      </c>
      <c r="AR336" s="147" t="s">
        <v>158</v>
      </c>
      <c r="AT336" s="147" t="s">
        <v>154</v>
      </c>
      <c r="AU336" s="147" t="s">
        <v>159</v>
      </c>
      <c r="AY336" s="17" t="s">
        <v>151</v>
      </c>
      <c r="BE336" s="148">
        <f>IF(N336="základná",J336,0)</f>
        <v>0</v>
      </c>
      <c r="BF336" s="148">
        <f>IF(N336="znížená",J336,0)</f>
        <v>0</v>
      </c>
      <c r="BG336" s="148">
        <f>IF(N336="zákl. prenesená",J336,0)</f>
        <v>0</v>
      </c>
      <c r="BH336" s="148">
        <f>IF(N336="zníž. prenesená",J336,0)</f>
        <v>0</v>
      </c>
      <c r="BI336" s="148">
        <f>IF(N336="nulová",J336,0)</f>
        <v>0</v>
      </c>
      <c r="BJ336" s="17" t="s">
        <v>159</v>
      </c>
      <c r="BK336" s="148">
        <f>ROUND(I336*H336,2)</f>
        <v>0</v>
      </c>
      <c r="BL336" s="17" t="s">
        <v>158</v>
      </c>
      <c r="BM336" s="147" t="s">
        <v>336</v>
      </c>
    </row>
    <row r="337" spans="2:65" s="12" customFormat="1">
      <c r="B337" s="149"/>
      <c r="D337" s="150" t="s">
        <v>161</v>
      </c>
      <c r="E337" s="151" t="s">
        <v>1</v>
      </c>
      <c r="F337" s="152" t="s">
        <v>162</v>
      </c>
      <c r="H337" s="151" t="s">
        <v>1</v>
      </c>
      <c r="I337" s="153"/>
      <c r="L337" s="149"/>
      <c r="M337" s="154"/>
      <c r="T337" s="155"/>
      <c r="AT337" s="151" t="s">
        <v>161</v>
      </c>
      <c r="AU337" s="151" t="s">
        <v>159</v>
      </c>
      <c r="AV337" s="12" t="s">
        <v>82</v>
      </c>
      <c r="AW337" s="12" t="s">
        <v>31</v>
      </c>
      <c r="AX337" s="12" t="s">
        <v>74</v>
      </c>
      <c r="AY337" s="151" t="s">
        <v>151</v>
      </c>
    </row>
    <row r="338" spans="2:65" s="12" customFormat="1">
      <c r="B338" s="149"/>
      <c r="D338" s="150" t="s">
        <v>161</v>
      </c>
      <c r="E338" s="151" t="s">
        <v>1</v>
      </c>
      <c r="F338" s="152" t="s">
        <v>163</v>
      </c>
      <c r="H338" s="151" t="s">
        <v>1</v>
      </c>
      <c r="I338" s="153"/>
      <c r="L338" s="149"/>
      <c r="M338" s="154"/>
      <c r="T338" s="155"/>
      <c r="AT338" s="151" t="s">
        <v>161</v>
      </c>
      <c r="AU338" s="151" t="s">
        <v>159</v>
      </c>
      <c r="AV338" s="12" t="s">
        <v>82</v>
      </c>
      <c r="AW338" s="12" t="s">
        <v>31</v>
      </c>
      <c r="AX338" s="12" t="s">
        <v>74</v>
      </c>
      <c r="AY338" s="151" t="s">
        <v>151</v>
      </c>
    </row>
    <row r="339" spans="2:65" s="12" customFormat="1">
      <c r="B339" s="149"/>
      <c r="D339" s="150" t="s">
        <v>161</v>
      </c>
      <c r="E339" s="151" t="s">
        <v>1</v>
      </c>
      <c r="F339" s="152" t="s">
        <v>164</v>
      </c>
      <c r="H339" s="151" t="s">
        <v>1</v>
      </c>
      <c r="I339" s="153"/>
      <c r="L339" s="149"/>
      <c r="M339" s="154"/>
      <c r="T339" s="155"/>
      <c r="AT339" s="151" t="s">
        <v>161</v>
      </c>
      <c r="AU339" s="151" t="s">
        <v>159</v>
      </c>
      <c r="AV339" s="12" t="s">
        <v>82</v>
      </c>
      <c r="AW339" s="12" t="s">
        <v>31</v>
      </c>
      <c r="AX339" s="12" t="s">
        <v>74</v>
      </c>
      <c r="AY339" s="151" t="s">
        <v>151</v>
      </c>
    </row>
    <row r="340" spans="2:65" s="13" customFormat="1">
      <c r="B340" s="156"/>
      <c r="D340" s="150" t="s">
        <v>161</v>
      </c>
      <c r="E340" s="157" t="s">
        <v>1</v>
      </c>
      <c r="F340" s="158" t="s">
        <v>337</v>
      </c>
      <c r="H340" s="159">
        <v>22.6</v>
      </c>
      <c r="I340" s="160"/>
      <c r="L340" s="156"/>
      <c r="M340" s="161"/>
      <c r="T340" s="162"/>
      <c r="AT340" s="157" t="s">
        <v>161</v>
      </c>
      <c r="AU340" s="157" t="s">
        <v>159</v>
      </c>
      <c r="AV340" s="13" t="s">
        <v>159</v>
      </c>
      <c r="AW340" s="13" t="s">
        <v>31</v>
      </c>
      <c r="AX340" s="13" t="s">
        <v>82</v>
      </c>
      <c r="AY340" s="157" t="s">
        <v>151</v>
      </c>
    </row>
    <row r="341" spans="2:65" s="11" customFormat="1" ht="22.9" customHeight="1">
      <c r="B341" s="122"/>
      <c r="D341" s="123" t="s">
        <v>73</v>
      </c>
      <c r="E341" s="132" t="s">
        <v>338</v>
      </c>
      <c r="F341" s="132" t="s">
        <v>233</v>
      </c>
      <c r="I341" s="125"/>
      <c r="J341" s="133">
        <f>BK341</f>
        <v>0</v>
      </c>
      <c r="L341" s="122"/>
      <c r="M341" s="127"/>
      <c r="P341" s="128">
        <f>SUM(P342:P381)</f>
        <v>0</v>
      </c>
      <c r="R341" s="128">
        <f>SUM(R342:R381)</f>
        <v>0</v>
      </c>
      <c r="T341" s="129">
        <f>SUM(T342:T381)</f>
        <v>4.4092799999999999</v>
      </c>
      <c r="AR341" s="123" t="s">
        <v>82</v>
      </c>
      <c r="AT341" s="130" t="s">
        <v>73</v>
      </c>
      <c r="AU341" s="130" t="s">
        <v>82</v>
      </c>
      <c r="AY341" s="123" t="s">
        <v>151</v>
      </c>
      <c r="BK341" s="131">
        <f>SUM(BK342:BK381)</f>
        <v>0</v>
      </c>
    </row>
    <row r="342" spans="2:65" s="1" customFormat="1" ht="33" customHeight="1">
      <c r="B342" s="134"/>
      <c r="C342" s="135" t="s">
        <v>339</v>
      </c>
      <c r="D342" s="135" t="s">
        <v>154</v>
      </c>
      <c r="E342" s="136" t="s">
        <v>340</v>
      </c>
      <c r="F342" s="137" t="s">
        <v>341</v>
      </c>
      <c r="G342" s="138" t="s">
        <v>157</v>
      </c>
      <c r="H342" s="139">
        <v>22.5</v>
      </c>
      <c r="I342" s="140"/>
      <c r="J342" s="141">
        <f>ROUND(I342*H342,2)</f>
        <v>0</v>
      </c>
      <c r="K342" s="142"/>
      <c r="L342" s="32"/>
      <c r="M342" s="143" t="s">
        <v>1</v>
      </c>
      <c r="N342" s="144" t="s">
        <v>40</v>
      </c>
      <c r="P342" s="145">
        <f>O342*H342</f>
        <v>0</v>
      </c>
      <c r="Q342" s="145">
        <v>0</v>
      </c>
      <c r="R342" s="145">
        <f>Q342*H342</f>
        <v>0</v>
      </c>
      <c r="S342" s="145">
        <v>9.5999999999999992E-3</v>
      </c>
      <c r="T342" s="146">
        <f>S342*H342</f>
        <v>0.21599999999999997</v>
      </c>
      <c r="AR342" s="147" t="s">
        <v>158</v>
      </c>
      <c r="AT342" s="147" t="s">
        <v>154</v>
      </c>
      <c r="AU342" s="147" t="s">
        <v>159</v>
      </c>
      <c r="AY342" s="17" t="s">
        <v>151</v>
      </c>
      <c r="BE342" s="148">
        <f>IF(N342="základná",J342,0)</f>
        <v>0</v>
      </c>
      <c r="BF342" s="148">
        <f>IF(N342="znížená",J342,0)</f>
        <v>0</v>
      </c>
      <c r="BG342" s="148">
        <f>IF(N342="zákl. prenesená",J342,0)</f>
        <v>0</v>
      </c>
      <c r="BH342" s="148">
        <f>IF(N342="zníž. prenesená",J342,0)</f>
        <v>0</v>
      </c>
      <c r="BI342" s="148">
        <f>IF(N342="nulová",J342,0)</f>
        <v>0</v>
      </c>
      <c r="BJ342" s="17" t="s">
        <v>159</v>
      </c>
      <c r="BK342" s="148">
        <f>ROUND(I342*H342,2)</f>
        <v>0</v>
      </c>
      <c r="BL342" s="17" t="s">
        <v>158</v>
      </c>
      <c r="BM342" s="147" t="s">
        <v>342</v>
      </c>
    </row>
    <row r="343" spans="2:65" s="12" customFormat="1">
      <c r="B343" s="149"/>
      <c r="D343" s="150" t="s">
        <v>161</v>
      </c>
      <c r="E343" s="151" t="s">
        <v>1</v>
      </c>
      <c r="F343" s="152" t="s">
        <v>162</v>
      </c>
      <c r="H343" s="151" t="s">
        <v>1</v>
      </c>
      <c r="I343" s="153"/>
      <c r="L343" s="149"/>
      <c r="M343" s="154"/>
      <c r="T343" s="155"/>
      <c r="AT343" s="151" t="s">
        <v>161</v>
      </c>
      <c r="AU343" s="151" t="s">
        <v>159</v>
      </c>
      <c r="AV343" s="12" t="s">
        <v>82</v>
      </c>
      <c r="AW343" s="12" t="s">
        <v>31</v>
      </c>
      <c r="AX343" s="12" t="s">
        <v>74</v>
      </c>
      <c r="AY343" s="151" t="s">
        <v>151</v>
      </c>
    </row>
    <row r="344" spans="2:65" s="12" customFormat="1">
      <c r="B344" s="149"/>
      <c r="D344" s="150" t="s">
        <v>161</v>
      </c>
      <c r="E344" s="151" t="s">
        <v>1</v>
      </c>
      <c r="F344" s="152" t="s">
        <v>163</v>
      </c>
      <c r="H344" s="151" t="s">
        <v>1</v>
      </c>
      <c r="I344" s="153"/>
      <c r="L344" s="149"/>
      <c r="M344" s="154"/>
      <c r="T344" s="155"/>
      <c r="AT344" s="151" t="s">
        <v>161</v>
      </c>
      <c r="AU344" s="151" t="s">
        <v>159</v>
      </c>
      <c r="AV344" s="12" t="s">
        <v>82</v>
      </c>
      <c r="AW344" s="12" t="s">
        <v>31</v>
      </c>
      <c r="AX344" s="12" t="s">
        <v>74</v>
      </c>
      <c r="AY344" s="151" t="s">
        <v>151</v>
      </c>
    </row>
    <row r="345" spans="2:65" s="12" customFormat="1">
      <c r="B345" s="149"/>
      <c r="D345" s="150" t="s">
        <v>161</v>
      </c>
      <c r="E345" s="151" t="s">
        <v>1</v>
      </c>
      <c r="F345" s="152" t="s">
        <v>164</v>
      </c>
      <c r="H345" s="151" t="s">
        <v>1</v>
      </c>
      <c r="I345" s="153"/>
      <c r="L345" s="149"/>
      <c r="M345" s="154"/>
      <c r="T345" s="155"/>
      <c r="AT345" s="151" t="s">
        <v>161</v>
      </c>
      <c r="AU345" s="151" t="s">
        <v>159</v>
      </c>
      <c r="AV345" s="12" t="s">
        <v>82</v>
      </c>
      <c r="AW345" s="12" t="s">
        <v>31</v>
      </c>
      <c r="AX345" s="12" t="s">
        <v>74</v>
      </c>
      <c r="AY345" s="151" t="s">
        <v>151</v>
      </c>
    </row>
    <row r="346" spans="2:65" s="13" customFormat="1">
      <c r="B346" s="156"/>
      <c r="D346" s="150" t="s">
        <v>161</v>
      </c>
      <c r="E346" s="157" t="s">
        <v>1</v>
      </c>
      <c r="F346" s="158" t="s">
        <v>343</v>
      </c>
      <c r="H346" s="159">
        <v>22.5</v>
      </c>
      <c r="I346" s="160"/>
      <c r="L346" s="156"/>
      <c r="M346" s="161"/>
      <c r="T346" s="162"/>
      <c r="AT346" s="157" t="s">
        <v>161</v>
      </c>
      <c r="AU346" s="157" t="s">
        <v>159</v>
      </c>
      <c r="AV346" s="13" t="s">
        <v>159</v>
      </c>
      <c r="AW346" s="13" t="s">
        <v>31</v>
      </c>
      <c r="AX346" s="13" t="s">
        <v>82</v>
      </c>
      <c r="AY346" s="157" t="s">
        <v>151</v>
      </c>
    </row>
    <row r="347" spans="2:65" s="1" customFormat="1" ht="33" customHeight="1">
      <c r="B347" s="134"/>
      <c r="C347" s="135" t="s">
        <v>344</v>
      </c>
      <c r="D347" s="135" t="s">
        <v>154</v>
      </c>
      <c r="E347" s="136" t="s">
        <v>345</v>
      </c>
      <c r="F347" s="137" t="s">
        <v>346</v>
      </c>
      <c r="G347" s="138" t="s">
        <v>157</v>
      </c>
      <c r="H347" s="139">
        <v>221</v>
      </c>
      <c r="I347" s="140"/>
      <c r="J347" s="141">
        <f>ROUND(I347*H347,2)</f>
        <v>0</v>
      </c>
      <c r="K347" s="142"/>
      <c r="L347" s="32"/>
      <c r="M347" s="143" t="s">
        <v>1</v>
      </c>
      <c r="N347" s="144" t="s">
        <v>40</v>
      </c>
      <c r="P347" s="145">
        <f>O347*H347</f>
        <v>0</v>
      </c>
      <c r="Q347" s="145">
        <v>0</v>
      </c>
      <c r="R347" s="145">
        <f>Q347*H347</f>
        <v>0</v>
      </c>
      <c r="S347" s="145">
        <v>9.5999999999999992E-3</v>
      </c>
      <c r="T347" s="146">
        <f>S347*H347</f>
        <v>2.1215999999999999</v>
      </c>
      <c r="AR347" s="147" t="s">
        <v>158</v>
      </c>
      <c r="AT347" s="147" t="s">
        <v>154</v>
      </c>
      <c r="AU347" s="147" t="s">
        <v>159</v>
      </c>
      <c r="AY347" s="17" t="s">
        <v>151</v>
      </c>
      <c r="BE347" s="148">
        <f>IF(N347="základná",J347,0)</f>
        <v>0</v>
      </c>
      <c r="BF347" s="148">
        <f>IF(N347="znížená",J347,0)</f>
        <v>0</v>
      </c>
      <c r="BG347" s="148">
        <f>IF(N347="zákl. prenesená",J347,0)</f>
        <v>0</v>
      </c>
      <c r="BH347" s="148">
        <f>IF(N347="zníž. prenesená",J347,0)</f>
        <v>0</v>
      </c>
      <c r="BI347" s="148">
        <f>IF(N347="nulová",J347,0)</f>
        <v>0</v>
      </c>
      <c r="BJ347" s="17" t="s">
        <v>159</v>
      </c>
      <c r="BK347" s="148">
        <f>ROUND(I347*H347,2)</f>
        <v>0</v>
      </c>
      <c r="BL347" s="17" t="s">
        <v>158</v>
      </c>
      <c r="BM347" s="147" t="s">
        <v>347</v>
      </c>
    </row>
    <row r="348" spans="2:65" s="12" customFormat="1">
      <c r="B348" s="149"/>
      <c r="D348" s="150" t="s">
        <v>161</v>
      </c>
      <c r="E348" s="151" t="s">
        <v>1</v>
      </c>
      <c r="F348" s="152" t="s">
        <v>162</v>
      </c>
      <c r="H348" s="151" t="s">
        <v>1</v>
      </c>
      <c r="I348" s="153"/>
      <c r="L348" s="149"/>
      <c r="M348" s="154"/>
      <c r="T348" s="155"/>
      <c r="AT348" s="151" t="s">
        <v>161</v>
      </c>
      <c r="AU348" s="151" t="s">
        <v>159</v>
      </c>
      <c r="AV348" s="12" t="s">
        <v>82</v>
      </c>
      <c r="AW348" s="12" t="s">
        <v>31</v>
      </c>
      <c r="AX348" s="12" t="s">
        <v>74</v>
      </c>
      <c r="AY348" s="151" t="s">
        <v>151</v>
      </c>
    </row>
    <row r="349" spans="2:65" s="12" customFormat="1">
      <c r="B349" s="149"/>
      <c r="D349" s="150" t="s">
        <v>161</v>
      </c>
      <c r="E349" s="151" t="s">
        <v>1</v>
      </c>
      <c r="F349" s="152" t="s">
        <v>163</v>
      </c>
      <c r="H349" s="151" t="s">
        <v>1</v>
      </c>
      <c r="I349" s="153"/>
      <c r="L349" s="149"/>
      <c r="M349" s="154"/>
      <c r="T349" s="155"/>
      <c r="AT349" s="151" t="s">
        <v>161</v>
      </c>
      <c r="AU349" s="151" t="s">
        <v>159</v>
      </c>
      <c r="AV349" s="12" t="s">
        <v>82</v>
      </c>
      <c r="AW349" s="12" t="s">
        <v>31</v>
      </c>
      <c r="AX349" s="12" t="s">
        <v>74</v>
      </c>
      <c r="AY349" s="151" t="s">
        <v>151</v>
      </c>
    </row>
    <row r="350" spans="2:65" s="12" customFormat="1">
      <c r="B350" s="149"/>
      <c r="D350" s="150" t="s">
        <v>161</v>
      </c>
      <c r="E350" s="151" t="s">
        <v>1</v>
      </c>
      <c r="F350" s="152" t="s">
        <v>164</v>
      </c>
      <c r="H350" s="151" t="s">
        <v>1</v>
      </c>
      <c r="I350" s="153"/>
      <c r="L350" s="149"/>
      <c r="M350" s="154"/>
      <c r="T350" s="155"/>
      <c r="AT350" s="151" t="s">
        <v>161</v>
      </c>
      <c r="AU350" s="151" t="s">
        <v>159</v>
      </c>
      <c r="AV350" s="12" t="s">
        <v>82</v>
      </c>
      <c r="AW350" s="12" t="s">
        <v>31</v>
      </c>
      <c r="AX350" s="12" t="s">
        <v>74</v>
      </c>
      <c r="AY350" s="151" t="s">
        <v>151</v>
      </c>
    </row>
    <row r="351" spans="2:65" s="13" customFormat="1">
      <c r="B351" s="156"/>
      <c r="D351" s="150" t="s">
        <v>161</v>
      </c>
      <c r="E351" s="157" t="s">
        <v>1</v>
      </c>
      <c r="F351" s="158" t="s">
        <v>348</v>
      </c>
      <c r="H351" s="159">
        <v>221</v>
      </c>
      <c r="I351" s="160"/>
      <c r="L351" s="156"/>
      <c r="M351" s="161"/>
      <c r="T351" s="162"/>
      <c r="AT351" s="157" t="s">
        <v>161</v>
      </c>
      <c r="AU351" s="157" t="s">
        <v>159</v>
      </c>
      <c r="AV351" s="13" t="s">
        <v>159</v>
      </c>
      <c r="AW351" s="13" t="s">
        <v>31</v>
      </c>
      <c r="AX351" s="13" t="s">
        <v>82</v>
      </c>
      <c r="AY351" s="157" t="s">
        <v>151</v>
      </c>
    </row>
    <row r="352" spans="2:65" s="1" customFormat="1" ht="33" customHeight="1">
      <c r="B352" s="134"/>
      <c r="C352" s="135" t="s">
        <v>349</v>
      </c>
      <c r="D352" s="135" t="s">
        <v>154</v>
      </c>
      <c r="E352" s="136" t="s">
        <v>350</v>
      </c>
      <c r="F352" s="137" t="s">
        <v>351</v>
      </c>
      <c r="G352" s="138" t="s">
        <v>157</v>
      </c>
      <c r="H352" s="139">
        <v>113.5</v>
      </c>
      <c r="I352" s="140"/>
      <c r="J352" s="141">
        <f>ROUND(I352*H352,2)</f>
        <v>0</v>
      </c>
      <c r="K352" s="142"/>
      <c r="L352" s="32"/>
      <c r="M352" s="143" t="s">
        <v>1</v>
      </c>
      <c r="N352" s="144" t="s">
        <v>40</v>
      </c>
      <c r="P352" s="145">
        <f>O352*H352</f>
        <v>0</v>
      </c>
      <c r="Q352" s="145">
        <v>0</v>
      </c>
      <c r="R352" s="145">
        <f>Q352*H352</f>
        <v>0</v>
      </c>
      <c r="S352" s="145">
        <v>9.5999999999999992E-3</v>
      </c>
      <c r="T352" s="146">
        <f>S352*H352</f>
        <v>1.0895999999999999</v>
      </c>
      <c r="AR352" s="147" t="s">
        <v>158</v>
      </c>
      <c r="AT352" s="147" t="s">
        <v>154</v>
      </c>
      <c r="AU352" s="147" t="s">
        <v>159</v>
      </c>
      <c r="AY352" s="17" t="s">
        <v>151</v>
      </c>
      <c r="BE352" s="148">
        <f>IF(N352="základná",J352,0)</f>
        <v>0</v>
      </c>
      <c r="BF352" s="148">
        <f>IF(N352="znížená",J352,0)</f>
        <v>0</v>
      </c>
      <c r="BG352" s="148">
        <f>IF(N352="zákl. prenesená",J352,0)</f>
        <v>0</v>
      </c>
      <c r="BH352" s="148">
        <f>IF(N352="zníž. prenesená",J352,0)</f>
        <v>0</v>
      </c>
      <c r="BI352" s="148">
        <f>IF(N352="nulová",J352,0)</f>
        <v>0</v>
      </c>
      <c r="BJ352" s="17" t="s">
        <v>159</v>
      </c>
      <c r="BK352" s="148">
        <f>ROUND(I352*H352,2)</f>
        <v>0</v>
      </c>
      <c r="BL352" s="17" t="s">
        <v>158</v>
      </c>
      <c r="BM352" s="147" t="s">
        <v>352</v>
      </c>
    </row>
    <row r="353" spans="2:65" s="12" customFormat="1">
      <c r="B353" s="149"/>
      <c r="D353" s="150" t="s">
        <v>161</v>
      </c>
      <c r="E353" s="151" t="s">
        <v>1</v>
      </c>
      <c r="F353" s="152" t="s">
        <v>162</v>
      </c>
      <c r="H353" s="151" t="s">
        <v>1</v>
      </c>
      <c r="I353" s="153"/>
      <c r="L353" s="149"/>
      <c r="M353" s="154"/>
      <c r="T353" s="155"/>
      <c r="AT353" s="151" t="s">
        <v>161</v>
      </c>
      <c r="AU353" s="151" t="s">
        <v>159</v>
      </c>
      <c r="AV353" s="12" t="s">
        <v>82</v>
      </c>
      <c r="AW353" s="12" t="s">
        <v>31</v>
      </c>
      <c r="AX353" s="12" t="s">
        <v>74</v>
      </c>
      <c r="AY353" s="151" t="s">
        <v>151</v>
      </c>
    </row>
    <row r="354" spans="2:65" s="12" customFormat="1">
      <c r="B354" s="149"/>
      <c r="D354" s="150" t="s">
        <v>161</v>
      </c>
      <c r="E354" s="151" t="s">
        <v>1</v>
      </c>
      <c r="F354" s="152" t="s">
        <v>163</v>
      </c>
      <c r="H354" s="151" t="s">
        <v>1</v>
      </c>
      <c r="I354" s="153"/>
      <c r="L354" s="149"/>
      <c r="M354" s="154"/>
      <c r="T354" s="155"/>
      <c r="AT354" s="151" t="s">
        <v>161</v>
      </c>
      <c r="AU354" s="151" t="s">
        <v>159</v>
      </c>
      <c r="AV354" s="12" t="s">
        <v>82</v>
      </c>
      <c r="AW354" s="12" t="s">
        <v>31</v>
      </c>
      <c r="AX354" s="12" t="s">
        <v>74</v>
      </c>
      <c r="AY354" s="151" t="s">
        <v>151</v>
      </c>
    </row>
    <row r="355" spans="2:65" s="12" customFormat="1">
      <c r="B355" s="149"/>
      <c r="D355" s="150" t="s">
        <v>161</v>
      </c>
      <c r="E355" s="151" t="s">
        <v>1</v>
      </c>
      <c r="F355" s="152" t="s">
        <v>164</v>
      </c>
      <c r="H355" s="151" t="s">
        <v>1</v>
      </c>
      <c r="I355" s="153"/>
      <c r="L355" s="149"/>
      <c r="M355" s="154"/>
      <c r="T355" s="155"/>
      <c r="AT355" s="151" t="s">
        <v>161</v>
      </c>
      <c r="AU355" s="151" t="s">
        <v>159</v>
      </c>
      <c r="AV355" s="12" t="s">
        <v>82</v>
      </c>
      <c r="AW355" s="12" t="s">
        <v>31</v>
      </c>
      <c r="AX355" s="12" t="s">
        <v>74</v>
      </c>
      <c r="AY355" s="151" t="s">
        <v>151</v>
      </c>
    </row>
    <row r="356" spans="2:65" s="13" customFormat="1">
      <c r="B356" s="156"/>
      <c r="D356" s="150" t="s">
        <v>161</v>
      </c>
      <c r="E356" s="157" t="s">
        <v>1</v>
      </c>
      <c r="F356" s="158" t="s">
        <v>353</v>
      </c>
      <c r="H356" s="159">
        <v>113.5</v>
      </c>
      <c r="I356" s="160"/>
      <c r="L356" s="156"/>
      <c r="M356" s="161"/>
      <c r="T356" s="162"/>
      <c r="AT356" s="157" t="s">
        <v>161</v>
      </c>
      <c r="AU356" s="157" t="s">
        <v>159</v>
      </c>
      <c r="AV356" s="13" t="s">
        <v>159</v>
      </c>
      <c r="AW356" s="13" t="s">
        <v>31</v>
      </c>
      <c r="AX356" s="13" t="s">
        <v>82</v>
      </c>
      <c r="AY356" s="157" t="s">
        <v>151</v>
      </c>
    </row>
    <row r="357" spans="2:65" s="1" customFormat="1" ht="33" customHeight="1">
      <c r="B357" s="134"/>
      <c r="C357" s="135" t="s">
        <v>354</v>
      </c>
      <c r="D357" s="135" t="s">
        <v>154</v>
      </c>
      <c r="E357" s="136" t="s">
        <v>355</v>
      </c>
      <c r="F357" s="137" t="s">
        <v>356</v>
      </c>
      <c r="G357" s="138" t="s">
        <v>157</v>
      </c>
      <c r="H357" s="139">
        <v>36</v>
      </c>
      <c r="I357" s="140"/>
      <c r="J357" s="141">
        <f>ROUND(I357*H357,2)</f>
        <v>0</v>
      </c>
      <c r="K357" s="142"/>
      <c r="L357" s="32"/>
      <c r="M357" s="143" t="s">
        <v>1</v>
      </c>
      <c r="N357" s="144" t="s">
        <v>40</v>
      </c>
      <c r="P357" s="145">
        <f>O357*H357</f>
        <v>0</v>
      </c>
      <c r="Q357" s="145">
        <v>0</v>
      </c>
      <c r="R357" s="145">
        <f>Q357*H357</f>
        <v>0</v>
      </c>
      <c r="S357" s="145">
        <v>9.5999999999999992E-3</v>
      </c>
      <c r="T357" s="146">
        <f>S357*H357</f>
        <v>0.34559999999999996</v>
      </c>
      <c r="AR357" s="147" t="s">
        <v>158</v>
      </c>
      <c r="AT357" s="147" t="s">
        <v>154</v>
      </c>
      <c r="AU357" s="147" t="s">
        <v>159</v>
      </c>
      <c r="AY357" s="17" t="s">
        <v>151</v>
      </c>
      <c r="BE357" s="148">
        <f>IF(N357="základná",J357,0)</f>
        <v>0</v>
      </c>
      <c r="BF357" s="148">
        <f>IF(N357="znížená",J357,0)</f>
        <v>0</v>
      </c>
      <c r="BG357" s="148">
        <f>IF(N357="zákl. prenesená",J357,0)</f>
        <v>0</v>
      </c>
      <c r="BH357" s="148">
        <f>IF(N357="zníž. prenesená",J357,0)</f>
        <v>0</v>
      </c>
      <c r="BI357" s="148">
        <f>IF(N357="nulová",J357,0)</f>
        <v>0</v>
      </c>
      <c r="BJ357" s="17" t="s">
        <v>159</v>
      </c>
      <c r="BK357" s="148">
        <f>ROUND(I357*H357,2)</f>
        <v>0</v>
      </c>
      <c r="BL357" s="17" t="s">
        <v>158</v>
      </c>
      <c r="BM357" s="147" t="s">
        <v>357</v>
      </c>
    </row>
    <row r="358" spans="2:65" s="12" customFormat="1">
      <c r="B358" s="149"/>
      <c r="D358" s="150" t="s">
        <v>161</v>
      </c>
      <c r="E358" s="151" t="s">
        <v>1</v>
      </c>
      <c r="F358" s="152" t="s">
        <v>162</v>
      </c>
      <c r="H358" s="151" t="s">
        <v>1</v>
      </c>
      <c r="I358" s="153"/>
      <c r="L358" s="149"/>
      <c r="M358" s="154"/>
      <c r="T358" s="155"/>
      <c r="AT358" s="151" t="s">
        <v>161</v>
      </c>
      <c r="AU358" s="151" t="s">
        <v>159</v>
      </c>
      <c r="AV358" s="12" t="s">
        <v>82</v>
      </c>
      <c r="AW358" s="12" t="s">
        <v>31</v>
      </c>
      <c r="AX358" s="12" t="s">
        <v>74</v>
      </c>
      <c r="AY358" s="151" t="s">
        <v>151</v>
      </c>
    </row>
    <row r="359" spans="2:65" s="12" customFormat="1">
      <c r="B359" s="149"/>
      <c r="D359" s="150" t="s">
        <v>161</v>
      </c>
      <c r="E359" s="151" t="s">
        <v>1</v>
      </c>
      <c r="F359" s="152" t="s">
        <v>163</v>
      </c>
      <c r="H359" s="151" t="s">
        <v>1</v>
      </c>
      <c r="I359" s="153"/>
      <c r="L359" s="149"/>
      <c r="M359" s="154"/>
      <c r="T359" s="155"/>
      <c r="AT359" s="151" t="s">
        <v>161</v>
      </c>
      <c r="AU359" s="151" t="s">
        <v>159</v>
      </c>
      <c r="AV359" s="12" t="s">
        <v>82</v>
      </c>
      <c r="AW359" s="12" t="s">
        <v>31</v>
      </c>
      <c r="AX359" s="12" t="s">
        <v>74</v>
      </c>
      <c r="AY359" s="151" t="s">
        <v>151</v>
      </c>
    </row>
    <row r="360" spans="2:65" s="12" customFormat="1">
      <c r="B360" s="149"/>
      <c r="D360" s="150" t="s">
        <v>161</v>
      </c>
      <c r="E360" s="151" t="s">
        <v>1</v>
      </c>
      <c r="F360" s="152" t="s">
        <v>164</v>
      </c>
      <c r="H360" s="151" t="s">
        <v>1</v>
      </c>
      <c r="I360" s="153"/>
      <c r="L360" s="149"/>
      <c r="M360" s="154"/>
      <c r="T360" s="155"/>
      <c r="AT360" s="151" t="s">
        <v>161</v>
      </c>
      <c r="AU360" s="151" t="s">
        <v>159</v>
      </c>
      <c r="AV360" s="12" t="s">
        <v>82</v>
      </c>
      <c r="AW360" s="12" t="s">
        <v>31</v>
      </c>
      <c r="AX360" s="12" t="s">
        <v>74</v>
      </c>
      <c r="AY360" s="151" t="s">
        <v>151</v>
      </c>
    </row>
    <row r="361" spans="2:65" s="13" customFormat="1">
      <c r="B361" s="156"/>
      <c r="D361" s="150" t="s">
        <v>161</v>
      </c>
      <c r="E361" s="157" t="s">
        <v>1</v>
      </c>
      <c r="F361" s="158" t="s">
        <v>358</v>
      </c>
      <c r="H361" s="159">
        <v>36</v>
      </c>
      <c r="I361" s="160"/>
      <c r="L361" s="156"/>
      <c r="M361" s="161"/>
      <c r="T361" s="162"/>
      <c r="AT361" s="157" t="s">
        <v>161</v>
      </c>
      <c r="AU361" s="157" t="s">
        <v>159</v>
      </c>
      <c r="AV361" s="13" t="s">
        <v>159</v>
      </c>
      <c r="AW361" s="13" t="s">
        <v>31</v>
      </c>
      <c r="AX361" s="13" t="s">
        <v>82</v>
      </c>
      <c r="AY361" s="157" t="s">
        <v>151</v>
      </c>
    </row>
    <row r="362" spans="2:65" s="1" customFormat="1" ht="37.9" customHeight="1">
      <c r="B362" s="134"/>
      <c r="C362" s="135" t="s">
        <v>359</v>
      </c>
      <c r="D362" s="135" t="s">
        <v>154</v>
      </c>
      <c r="E362" s="136" t="s">
        <v>360</v>
      </c>
      <c r="F362" s="137" t="s">
        <v>361</v>
      </c>
      <c r="G362" s="138" t="s">
        <v>157</v>
      </c>
      <c r="H362" s="139">
        <v>7.05</v>
      </c>
      <c r="I362" s="140"/>
      <c r="J362" s="141">
        <f>ROUND(I362*H362,2)</f>
        <v>0</v>
      </c>
      <c r="K362" s="142"/>
      <c r="L362" s="32"/>
      <c r="M362" s="143" t="s">
        <v>1</v>
      </c>
      <c r="N362" s="144" t="s">
        <v>40</v>
      </c>
      <c r="P362" s="145">
        <f>O362*H362</f>
        <v>0</v>
      </c>
      <c r="Q362" s="145">
        <v>0</v>
      </c>
      <c r="R362" s="145">
        <f>Q362*H362</f>
        <v>0</v>
      </c>
      <c r="S362" s="145">
        <v>9.5999999999999992E-3</v>
      </c>
      <c r="T362" s="146">
        <f>S362*H362</f>
        <v>6.767999999999999E-2</v>
      </c>
      <c r="AR362" s="147" t="s">
        <v>158</v>
      </c>
      <c r="AT362" s="147" t="s">
        <v>154</v>
      </c>
      <c r="AU362" s="147" t="s">
        <v>159</v>
      </c>
      <c r="AY362" s="17" t="s">
        <v>151</v>
      </c>
      <c r="BE362" s="148">
        <f>IF(N362="základná",J362,0)</f>
        <v>0</v>
      </c>
      <c r="BF362" s="148">
        <f>IF(N362="znížená",J362,0)</f>
        <v>0</v>
      </c>
      <c r="BG362" s="148">
        <f>IF(N362="zákl. prenesená",J362,0)</f>
        <v>0</v>
      </c>
      <c r="BH362" s="148">
        <f>IF(N362="zníž. prenesená",J362,0)</f>
        <v>0</v>
      </c>
      <c r="BI362" s="148">
        <f>IF(N362="nulová",J362,0)</f>
        <v>0</v>
      </c>
      <c r="BJ362" s="17" t="s">
        <v>159</v>
      </c>
      <c r="BK362" s="148">
        <f>ROUND(I362*H362,2)</f>
        <v>0</v>
      </c>
      <c r="BL362" s="17" t="s">
        <v>158</v>
      </c>
      <c r="BM362" s="147" t="s">
        <v>362</v>
      </c>
    </row>
    <row r="363" spans="2:65" s="12" customFormat="1">
      <c r="B363" s="149"/>
      <c r="D363" s="150" t="s">
        <v>161</v>
      </c>
      <c r="E363" s="151" t="s">
        <v>1</v>
      </c>
      <c r="F363" s="152" t="s">
        <v>162</v>
      </c>
      <c r="H363" s="151" t="s">
        <v>1</v>
      </c>
      <c r="I363" s="153"/>
      <c r="L363" s="149"/>
      <c r="M363" s="154"/>
      <c r="T363" s="155"/>
      <c r="AT363" s="151" t="s">
        <v>161</v>
      </c>
      <c r="AU363" s="151" t="s">
        <v>159</v>
      </c>
      <c r="AV363" s="12" t="s">
        <v>82</v>
      </c>
      <c r="AW363" s="12" t="s">
        <v>31</v>
      </c>
      <c r="AX363" s="12" t="s">
        <v>74</v>
      </c>
      <c r="AY363" s="151" t="s">
        <v>151</v>
      </c>
    </row>
    <row r="364" spans="2:65" s="12" customFormat="1">
      <c r="B364" s="149"/>
      <c r="D364" s="150" t="s">
        <v>161</v>
      </c>
      <c r="E364" s="151" t="s">
        <v>1</v>
      </c>
      <c r="F364" s="152" t="s">
        <v>163</v>
      </c>
      <c r="H364" s="151" t="s">
        <v>1</v>
      </c>
      <c r="I364" s="153"/>
      <c r="L364" s="149"/>
      <c r="M364" s="154"/>
      <c r="T364" s="155"/>
      <c r="AT364" s="151" t="s">
        <v>161</v>
      </c>
      <c r="AU364" s="151" t="s">
        <v>159</v>
      </c>
      <c r="AV364" s="12" t="s">
        <v>82</v>
      </c>
      <c r="AW364" s="12" t="s">
        <v>31</v>
      </c>
      <c r="AX364" s="12" t="s">
        <v>74</v>
      </c>
      <c r="AY364" s="151" t="s">
        <v>151</v>
      </c>
    </row>
    <row r="365" spans="2:65" s="12" customFormat="1">
      <c r="B365" s="149"/>
      <c r="D365" s="150" t="s">
        <v>161</v>
      </c>
      <c r="E365" s="151" t="s">
        <v>1</v>
      </c>
      <c r="F365" s="152" t="s">
        <v>164</v>
      </c>
      <c r="H365" s="151" t="s">
        <v>1</v>
      </c>
      <c r="I365" s="153"/>
      <c r="L365" s="149"/>
      <c r="M365" s="154"/>
      <c r="T365" s="155"/>
      <c r="AT365" s="151" t="s">
        <v>161</v>
      </c>
      <c r="AU365" s="151" t="s">
        <v>159</v>
      </c>
      <c r="AV365" s="12" t="s">
        <v>82</v>
      </c>
      <c r="AW365" s="12" t="s">
        <v>31</v>
      </c>
      <c r="AX365" s="12" t="s">
        <v>74</v>
      </c>
      <c r="AY365" s="151" t="s">
        <v>151</v>
      </c>
    </row>
    <row r="366" spans="2:65" s="13" customFormat="1">
      <c r="B366" s="156"/>
      <c r="D366" s="150" t="s">
        <v>161</v>
      </c>
      <c r="E366" s="157" t="s">
        <v>1</v>
      </c>
      <c r="F366" s="158" t="s">
        <v>363</v>
      </c>
      <c r="H366" s="159">
        <v>7.05</v>
      </c>
      <c r="I366" s="160"/>
      <c r="L366" s="156"/>
      <c r="M366" s="161"/>
      <c r="T366" s="162"/>
      <c r="AT366" s="157" t="s">
        <v>161</v>
      </c>
      <c r="AU366" s="157" t="s">
        <v>159</v>
      </c>
      <c r="AV366" s="13" t="s">
        <v>159</v>
      </c>
      <c r="AW366" s="13" t="s">
        <v>31</v>
      </c>
      <c r="AX366" s="13" t="s">
        <v>82</v>
      </c>
      <c r="AY366" s="157" t="s">
        <v>151</v>
      </c>
    </row>
    <row r="367" spans="2:65" s="1" customFormat="1" ht="37.9" customHeight="1">
      <c r="B367" s="134"/>
      <c r="C367" s="135" t="s">
        <v>364</v>
      </c>
      <c r="D367" s="135" t="s">
        <v>154</v>
      </c>
      <c r="E367" s="136" t="s">
        <v>365</v>
      </c>
      <c r="F367" s="137" t="s">
        <v>366</v>
      </c>
      <c r="G367" s="138" t="s">
        <v>157</v>
      </c>
      <c r="H367" s="139">
        <v>32</v>
      </c>
      <c r="I367" s="140"/>
      <c r="J367" s="141">
        <f>ROUND(I367*H367,2)</f>
        <v>0</v>
      </c>
      <c r="K367" s="142"/>
      <c r="L367" s="32"/>
      <c r="M367" s="143" t="s">
        <v>1</v>
      </c>
      <c r="N367" s="144" t="s">
        <v>40</v>
      </c>
      <c r="P367" s="145">
        <f>O367*H367</f>
        <v>0</v>
      </c>
      <c r="Q367" s="145">
        <v>0</v>
      </c>
      <c r="R367" s="145">
        <f>Q367*H367</f>
        <v>0</v>
      </c>
      <c r="S367" s="145">
        <v>9.5999999999999992E-3</v>
      </c>
      <c r="T367" s="146">
        <f>S367*H367</f>
        <v>0.30719999999999997</v>
      </c>
      <c r="AR367" s="147" t="s">
        <v>158</v>
      </c>
      <c r="AT367" s="147" t="s">
        <v>154</v>
      </c>
      <c r="AU367" s="147" t="s">
        <v>159</v>
      </c>
      <c r="AY367" s="17" t="s">
        <v>151</v>
      </c>
      <c r="BE367" s="148">
        <f>IF(N367="základná",J367,0)</f>
        <v>0</v>
      </c>
      <c r="BF367" s="148">
        <f>IF(N367="znížená",J367,0)</f>
        <v>0</v>
      </c>
      <c r="BG367" s="148">
        <f>IF(N367="zákl. prenesená",J367,0)</f>
        <v>0</v>
      </c>
      <c r="BH367" s="148">
        <f>IF(N367="zníž. prenesená",J367,0)</f>
        <v>0</v>
      </c>
      <c r="BI367" s="148">
        <f>IF(N367="nulová",J367,0)</f>
        <v>0</v>
      </c>
      <c r="BJ367" s="17" t="s">
        <v>159</v>
      </c>
      <c r="BK367" s="148">
        <f>ROUND(I367*H367,2)</f>
        <v>0</v>
      </c>
      <c r="BL367" s="17" t="s">
        <v>158</v>
      </c>
      <c r="BM367" s="147" t="s">
        <v>367</v>
      </c>
    </row>
    <row r="368" spans="2:65" s="12" customFormat="1">
      <c r="B368" s="149"/>
      <c r="D368" s="150" t="s">
        <v>161</v>
      </c>
      <c r="E368" s="151" t="s">
        <v>1</v>
      </c>
      <c r="F368" s="152" t="s">
        <v>162</v>
      </c>
      <c r="H368" s="151" t="s">
        <v>1</v>
      </c>
      <c r="I368" s="153"/>
      <c r="L368" s="149"/>
      <c r="M368" s="154"/>
      <c r="T368" s="155"/>
      <c r="AT368" s="151" t="s">
        <v>161</v>
      </c>
      <c r="AU368" s="151" t="s">
        <v>159</v>
      </c>
      <c r="AV368" s="12" t="s">
        <v>82</v>
      </c>
      <c r="AW368" s="12" t="s">
        <v>31</v>
      </c>
      <c r="AX368" s="12" t="s">
        <v>74</v>
      </c>
      <c r="AY368" s="151" t="s">
        <v>151</v>
      </c>
    </row>
    <row r="369" spans="2:65" s="12" customFormat="1">
      <c r="B369" s="149"/>
      <c r="D369" s="150" t="s">
        <v>161</v>
      </c>
      <c r="E369" s="151" t="s">
        <v>1</v>
      </c>
      <c r="F369" s="152" t="s">
        <v>163</v>
      </c>
      <c r="H369" s="151" t="s">
        <v>1</v>
      </c>
      <c r="I369" s="153"/>
      <c r="L369" s="149"/>
      <c r="M369" s="154"/>
      <c r="T369" s="155"/>
      <c r="AT369" s="151" t="s">
        <v>161</v>
      </c>
      <c r="AU369" s="151" t="s">
        <v>159</v>
      </c>
      <c r="AV369" s="12" t="s">
        <v>82</v>
      </c>
      <c r="AW369" s="12" t="s">
        <v>31</v>
      </c>
      <c r="AX369" s="12" t="s">
        <v>74</v>
      </c>
      <c r="AY369" s="151" t="s">
        <v>151</v>
      </c>
    </row>
    <row r="370" spans="2:65" s="12" customFormat="1">
      <c r="B370" s="149"/>
      <c r="D370" s="150" t="s">
        <v>161</v>
      </c>
      <c r="E370" s="151" t="s">
        <v>1</v>
      </c>
      <c r="F370" s="152" t="s">
        <v>164</v>
      </c>
      <c r="H370" s="151" t="s">
        <v>1</v>
      </c>
      <c r="I370" s="153"/>
      <c r="L370" s="149"/>
      <c r="M370" s="154"/>
      <c r="T370" s="155"/>
      <c r="AT370" s="151" t="s">
        <v>161</v>
      </c>
      <c r="AU370" s="151" t="s">
        <v>159</v>
      </c>
      <c r="AV370" s="12" t="s">
        <v>82</v>
      </c>
      <c r="AW370" s="12" t="s">
        <v>31</v>
      </c>
      <c r="AX370" s="12" t="s">
        <v>74</v>
      </c>
      <c r="AY370" s="151" t="s">
        <v>151</v>
      </c>
    </row>
    <row r="371" spans="2:65" s="13" customFormat="1">
      <c r="B371" s="156"/>
      <c r="D371" s="150" t="s">
        <v>161</v>
      </c>
      <c r="E371" s="157" t="s">
        <v>1</v>
      </c>
      <c r="F371" s="158" t="s">
        <v>368</v>
      </c>
      <c r="H371" s="159">
        <v>32</v>
      </c>
      <c r="I371" s="160"/>
      <c r="L371" s="156"/>
      <c r="M371" s="161"/>
      <c r="T371" s="162"/>
      <c r="AT371" s="157" t="s">
        <v>161</v>
      </c>
      <c r="AU371" s="157" t="s">
        <v>159</v>
      </c>
      <c r="AV371" s="13" t="s">
        <v>159</v>
      </c>
      <c r="AW371" s="13" t="s">
        <v>31</v>
      </c>
      <c r="AX371" s="13" t="s">
        <v>82</v>
      </c>
      <c r="AY371" s="157" t="s">
        <v>151</v>
      </c>
    </row>
    <row r="372" spans="2:65" s="1" customFormat="1" ht="37.9" customHeight="1">
      <c r="B372" s="134"/>
      <c r="C372" s="135" t="s">
        <v>369</v>
      </c>
      <c r="D372" s="135" t="s">
        <v>154</v>
      </c>
      <c r="E372" s="136" t="s">
        <v>370</v>
      </c>
      <c r="F372" s="137" t="s">
        <v>371</v>
      </c>
      <c r="G372" s="138" t="s">
        <v>157</v>
      </c>
      <c r="H372" s="139">
        <v>16</v>
      </c>
      <c r="I372" s="140"/>
      <c r="J372" s="141">
        <f>ROUND(I372*H372,2)</f>
        <v>0</v>
      </c>
      <c r="K372" s="142"/>
      <c r="L372" s="32"/>
      <c r="M372" s="143" t="s">
        <v>1</v>
      </c>
      <c r="N372" s="144" t="s">
        <v>40</v>
      </c>
      <c r="P372" s="145">
        <f>O372*H372</f>
        <v>0</v>
      </c>
      <c r="Q372" s="145">
        <v>0</v>
      </c>
      <c r="R372" s="145">
        <f>Q372*H372</f>
        <v>0</v>
      </c>
      <c r="S372" s="145">
        <v>9.5999999999999992E-3</v>
      </c>
      <c r="T372" s="146">
        <f>S372*H372</f>
        <v>0.15359999999999999</v>
      </c>
      <c r="AR372" s="147" t="s">
        <v>158</v>
      </c>
      <c r="AT372" s="147" t="s">
        <v>154</v>
      </c>
      <c r="AU372" s="147" t="s">
        <v>159</v>
      </c>
      <c r="AY372" s="17" t="s">
        <v>151</v>
      </c>
      <c r="BE372" s="148">
        <f>IF(N372="základná",J372,0)</f>
        <v>0</v>
      </c>
      <c r="BF372" s="148">
        <f>IF(N372="znížená",J372,0)</f>
        <v>0</v>
      </c>
      <c r="BG372" s="148">
        <f>IF(N372="zákl. prenesená",J372,0)</f>
        <v>0</v>
      </c>
      <c r="BH372" s="148">
        <f>IF(N372="zníž. prenesená",J372,0)</f>
        <v>0</v>
      </c>
      <c r="BI372" s="148">
        <f>IF(N372="nulová",J372,0)</f>
        <v>0</v>
      </c>
      <c r="BJ372" s="17" t="s">
        <v>159</v>
      </c>
      <c r="BK372" s="148">
        <f>ROUND(I372*H372,2)</f>
        <v>0</v>
      </c>
      <c r="BL372" s="17" t="s">
        <v>158</v>
      </c>
      <c r="BM372" s="147" t="s">
        <v>372</v>
      </c>
    </row>
    <row r="373" spans="2:65" s="12" customFormat="1">
      <c r="B373" s="149"/>
      <c r="D373" s="150" t="s">
        <v>161</v>
      </c>
      <c r="E373" s="151" t="s">
        <v>1</v>
      </c>
      <c r="F373" s="152" t="s">
        <v>162</v>
      </c>
      <c r="H373" s="151" t="s">
        <v>1</v>
      </c>
      <c r="I373" s="153"/>
      <c r="L373" s="149"/>
      <c r="M373" s="154"/>
      <c r="T373" s="155"/>
      <c r="AT373" s="151" t="s">
        <v>161</v>
      </c>
      <c r="AU373" s="151" t="s">
        <v>159</v>
      </c>
      <c r="AV373" s="12" t="s">
        <v>82</v>
      </c>
      <c r="AW373" s="12" t="s">
        <v>31</v>
      </c>
      <c r="AX373" s="12" t="s">
        <v>74</v>
      </c>
      <c r="AY373" s="151" t="s">
        <v>151</v>
      </c>
    </row>
    <row r="374" spans="2:65" s="12" customFormat="1">
      <c r="B374" s="149"/>
      <c r="D374" s="150" t="s">
        <v>161</v>
      </c>
      <c r="E374" s="151" t="s">
        <v>1</v>
      </c>
      <c r="F374" s="152" t="s">
        <v>163</v>
      </c>
      <c r="H374" s="151" t="s">
        <v>1</v>
      </c>
      <c r="I374" s="153"/>
      <c r="L374" s="149"/>
      <c r="M374" s="154"/>
      <c r="T374" s="155"/>
      <c r="AT374" s="151" t="s">
        <v>161</v>
      </c>
      <c r="AU374" s="151" t="s">
        <v>159</v>
      </c>
      <c r="AV374" s="12" t="s">
        <v>82</v>
      </c>
      <c r="AW374" s="12" t="s">
        <v>31</v>
      </c>
      <c r="AX374" s="12" t="s">
        <v>74</v>
      </c>
      <c r="AY374" s="151" t="s">
        <v>151</v>
      </c>
    </row>
    <row r="375" spans="2:65" s="12" customFormat="1">
      <c r="B375" s="149"/>
      <c r="D375" s="150" t="s">
        <v>161</v>
      </c>
      <c r="E375" s="151" t="s">
        <v>1</v>
      </c>
      <c r="F375" s="152" t="s">
        <v>164</v>
      </c>
      <c r="H375" s="151" t="s">
        <v>1</v>
      </c>
      <c r="I375" s="153"/>
      <c r="L375" s="149"/>
      <c r="M375" s="154"/>
      <c r="T375" s="155"/>
      <c r="AT375" s="151" t="s">
        <v>161</v>
      </c>
      <c r="AU375" s="151" t="s">
        <v>159</v>
      </c>
      <c r="AV375" s="12" t="s">
        <v>82</v>
      </c>
      <c r="AW375" s="12" t="s">
        <v>31</v>
      </c>
      <c r="AX375" s="12" t="s">
        <v>74</v>
      </c>
      <c r="AY375" s="151" t="s">
        <v>151</v>
      </c>
    </row>
    <row r="376" spans="2:65" s="13" customFormat="1">
      <c r="B376" s="156"/>
      <c r="D376" s="150" t="s">
        <v>161</v>
      </c>
      <c r="E376" s="157" t="s">
        <v>1</v>
      </c>
      <c r="F376" s="158" t="s">
        <v>373</v>
      </c>
      <c r="H376" s="159">
        <v>16</v>
      </c>
      <c r="I376" s="160"/>
      <c r="L376" s="156"/>
      <c r="M376" s="161"/>
      <c r="T376" s="162"/>
      <c r="AT376" s="157" t="s">
        <v>161</v>
      </c>
      <c r="AU376" s="157" t="s">
        <v>159</v>
      </c>
      <c r="AV376" s="13" t="s">
        <v>159</v>
      </c>
      <c r="AW376" s="13" t="s">
        <v>31</v>
      </c>
      <c r="AX376" s="13" t="s">
        <v>82</v>
      </c>
      <c r="AY376" s="157" t="s">
        <v>151</v>
      </c>
    </row>
    <row r="377" spans="2:65" s="1" customFormat="1" ht="37.9" customHeight="1">
      <c r="B377" s="134"/>
      <c r="C377" s="135" t="s">
        <v>374</v>
      </c>
      <c r="D377" s="135" t="s">
        <v>154</v>
      </c>
      <c r="E377" s="136" t="s">
        <v>375</v>
      </c>
      <c r="F377" s="137" t="s">
        <v>376</v>
      </c>
      <c r="G377" s="138" t="s">
        <v>157</v>
      </c>
      <c r="H377" s="139">
        <v>11.25</v>
      </c>
      <c r="I377" s="140"/>
      <c r="J377" s="141">
        <f>ROUND(I377*H377,2)</f>
        <v>0</v>
      </c>
      <c r="K377" s="142"/>
      <c r="L377" s="32"/>
      <c r="M377" s="143" t="s">
        <v>1</v>
      </c>
      <c r="N377" s="144" t="s">
        <v>40</v>
      </c>
      <c r="P377" s="145">
        <f>O377*H377</f>
        <v>0</v>
      </c>
      <c r="Q377" s="145">
        <v>0</v>
      </c>
      <c r="R377" s="145">
        <f>Q377*H377</f>
        <v>0</v>
      </c>
      <c r="S377" s="145">
        <v>9.5999999999999992E-3</v>
      </c>
      <c r="T377" s="146">
        <f>S377*H377</f>
        <v>0.10799999999999998</v>
      </c>
      <c r="AR377" s="147" t="s">
        <v>158</v>
      </c>
      <c r="AT377" s="147" t="s">
        <v>154</v>
      </c>
      <c r="AU377" s="147" t="s">
        <v>159</v>
      </c>
      <c r="AY377" s="17" t="s">
        <v>151</v>
      </c>
      <c r="BE377" s="148">
        <f>IF(N377="základná",J377,0)</f>
        <v>0</v>
      </c>
      <c r="BF377" s="148">
        <f>IF(N377="znížená",J377,0)</f>
        <v>0</v>
      </c>
      <c r="BG377" s="148">
        <f>IF(N377="zákl. prenesená",J377,0)</f>
        <v>0</v>
      </c>
      <c r="BH377" s="148">
        <f>IF(N377="zníž. prenesená",J377,0)</f>
        <v>0</v>
      </c>
      <c r="BI377" s="148">
        <f>IF(N377="nulová",J377,0)</f>
        <v>0</v>
      </c>
      <c r="BJ377" s="17" t="s">
        <v>159</v>
      </c>
      <c r="BK377" s="148">
        <f>ROUND(I377*H377,2)</f>
        <v>0</v>
      </c>
      <c r="BL377" s="17" t="s">
        <v>158</v>
      </c>
      <c r="BM377" s="147" t="s">
        <v>377</v>
      </c>
    </row>
    <row r="378" spans="2:65" s="12" customFormat="1">
      <c r="B378" s="149"/>
      <c r="D378" s="150" t="s">
        <v>161</v>
      </c>
      <c r="E378" s="151" t="s">
        <v>1</v>
      </c>
      <c r="F378" s="152" t="s">
        <v>162</v>
      </c>
      <c r="H378" s="151" t="s">
        <v>1</v>
      </c>
      <c r="I378" s="153"/>
      <c r="L378" s="149"/>
      <c r="M378" s="154"/>
      <c r="T378" s="155"/>
      <c r="AT378" s="151" t="s">
        <v>161</v>
      </c>
      <c r="AU378" s="151" t="s">
        <v>159</v>
      </c>
      <c r="AV378" s="12" t="s">
        <v>82</v>
      </c>
      <c r="AW378" s="12" t="s">
        <v>31</v>
      </c>
      <c r="AX378" s="12" t="s">
        <v>74</v>
      </c>
      <c r="AY378" s="151" t="s">
        <v>151</v>
      </c>
    </row>
    <row r="379" spans="2:65" s="12" customFormat="1">
      <c r="B379" s="149"/>
      <c r="D379" s="150" t="s">
        <v>161</v>
      </c>
      <c r="E379" s="151" t="s">
        <v>1</v>
      </c>
      <c r="F379" s="152" t="s">
        <v>163</v>
      </c>
      <c r="H379" s="151" t="s">
        <v>1</v>
      </c>
      <c r="I379" s="153"/>
      <c r="L379" s="149"/>
      <c r="M379" s="154"/>
      <c r="T379" s="155"/>
      <c r="AT379" s="151" t="s">
        <v>161</v>
      </c>
      <c r="AU379" s="151" t="s">
        <v>159</v>
      </c>
      <c r="AV379" s="12" t="s">
        <v>82</v>
      </c>
      <c r="AW379" s="12" t="s">
        <v>31</v>
      </c>
      <c r="AX379" s="12" t="s">
        <v>74</v>
      </c>
      <c r="AY379" s="151" t="s">
        <v>151</v>
      </c>
    </row>
    <row r="380" spans="2:65" s="12" customFormat="1">
      <c r="B380" s="149"/>
      <c r="D380" s="150" t="s">
        <v>161</v>
      </c>
      <c r="E380" s="151" t="s">
        <v>1</v>
      </c>
      <c r="F380" s="152" t="s">
        <v>164</v>
      </c>
      <c r="H380" s="151" t="s">
        <v>1</v>
      </c>
      <c r="I380" s="153"/>
      <c r="L380" s="149"/>
      <c r="M380" s="154"/>
      <c r="T380" s="155"/>
      <c r="AT380" s="151" t="s">
        <v>161</v>
      </c>
      <c r="AU380" s="151" t="s">
        <v>159</v>
      </c>
      <c r="AV380" s="12" t="s">
        <v>82</v>
      </c>
      <c r="AW380" s="12" t="s">
        <v>31</v>
      </c>
      <c r="AX380" s="12" t="s">
        <v>74</v>
      </c>
      <c r="AY380" s="151" t="s">
        <v>151</v>
      </c>
    </row>
    <row r="381" spans="2:65" s="13" customFormat="1">
      <c r="B381" s="156"/>
      <c r="D381" s="150" t="s">
        <v>161</v>
      </c>
      <c r="E381" s="157" t="s">
        <v>1</v>
      </c>
      <c r="F381" s="158" t="s">
        <v>378</v>
      </c>
      <c r="H381" s="159">
        <v>11.25</v>
      </c>
      <c r="I381" s="160"/>
      <c r="L381" s="156"/>
      <c r="M381" s="161"/>
      <c r="T381" s="162"/>
      <c r="AT381" s="157" t="s">
        <v>161</v>
      </c>
      <c r="AU381" s="157" t="s">
        <v>159</v>
      </c>
      <c r="AV381" s="13" t="s">
        <v>159</v>
      </c>
      <c r="AW381" s="13" t="s">
        <v>31</v>
      </c>
      <c r="AX381" s="13" t="s">
        <v>82</v>
      </c>
      <c r="AY381" s="157" t="s">
        <v>151</v>
      </c>
    </row>
    <row r="382" spans="2:65" s="11" customFormat="1" ht="22.9" customHeight="1">
      <c r="B382" s="122"/>
      <c r="D382" s="123" t="s">
        <v>73</v>
      </c>
      <c r="E382" s="132" t="s">
        <v>379</v>
      </c>
      <c r="F382" s="132" t="s">
        <v>274</v>
      </c>
      <c r="I382" s="125"/>
      <c r="J382" s="133">
        <f>BK382</f>
        <v>0</v>
      </c>
      <c r="L382" s="122"/>
      <c r="M382" s="127"/>
      <c r="P382" s="128">
        <f>SUM(P383:P392)</f>
        <v>0</v>
      </c>
      <c r="R382" s="128">
        <f>SUM(R383:R392)</f>
        <v>0</v>
      </c>
      <c r="T382" s="129">
        <f>SUM(T383:T392)</f>
        <v>0.52243200000000001</v>
      </c>
      <c r="AR382" s="123" t="s">
        <v>82</v>
      </c>
      <c r="AT382" s="130" t="s">
        <v>73</v>
      </c>
      <c r="AU382" s="130" t="s">
        <v>82</v>
      </c>
      <c r="AY382" s="123" t="s">
        <v>151</v>
      </c>
      <c r="BK382" s="131">
        <f>SUM(BK383:BK392)</f>
        <v>0</v>
      </c>
    </row>
    <row r="383" spans="2:65" s="1" customFormat="1" ht="33" customHeight="1">
      <c r="B383" s="134"/>
      <c r="C383" s="135" t="s">
        <v>380</v>
      </c>
      <c r="D383" s="135" t="s">
        <v>154</v>
      </c>
      <c r="E383" s="136" t="s">
        <v>381</v>
      </c>
      <c r="F383" s="137" t="s">
        <v>382</v>
      </c>
      <c r="G383" s="138" t="s">
        <v>157</v>
      </c>
      <c r="H383" s="139">
        <v>38.32</v>
      </c>
      <c r="I383" s="140"/>
      <c r="J383" s="141">
        <f>ROUND(I383*H383,2)</f>
        <v>0</v>
      </c>
      <c r="K383" s="142"/>
      <c r="L383" s="32"/>
      <c r="M383" s="143" t="s">
        <v>1</v>
      </c>
      <c r="N383" s="144" t="s">
        <v>40</v>
      </c>
      <c r="P383" s="145">
        <f>O383*H383</f>
        <v>0</v>
      </c>
      <c r="Q383" s="145">
        <v>0</v>
      </c>
      <c r="R383" s="145">
        <f>Q383*H383</f>
        <v>0</v>
      </c>
      <c r="S383" s="145">
        <v>9.5999999999999992E-3</v>
      </c>
      <c r="T383" s="146">
        <f>S383*H383</f>
        <v>0.36787199999999998</v>
      </c>
      <c r="AR383" s="147" t="s">
        <v>158</v>
      </c>
      <c r="AT383" s="147" t="s">
        <v>154</v>
      </c>
      <c r="AU383" s="147" t="s">
        <v>159</v>
      </c>
      <c r="AY383" s="17" t="s">
        <v>151</v>
      </c>
      <c r="BE383" s="148">
        <f>IF(N383="základná",J383,0)</f>
        <v>0</v>
      </c>
      <c r="BF383" s="148">
        <f>IF(N383="znížená",J383,0)</f>
        <v>0</v>
      </c>
      <c r="BG383" s="148">
        <f>IF(N383="zákl. prenesená",J383,0)</f>
        <v>0</v>
      </c>
      <c r="BH383" s="148">
        <f>IF(N383="zníž. prenesená",J383,0)</f>
        <v>0</v>
      </c>
      <c r="BI383" s="148">
        <f>IF(N383="nulová",J383,0)</f>
        <v>0</v>
      </c>
      <c r="BJ383" s="17" t="s">
        <v>159</v>
      </c>
      <c r="BK383" s="148">
        <f>ROUND(I383*H383,2)</f>
        <v>0</v>
      </c>
      <c r="BL383" s="17" t="s">
        <v>158</v>
      </c>
      <c r="BM383" s="147" t="s">
        <v>383</v>
      </c>
    </row>
    <row r="384" spans="2:65" s="12" customFormat="1">
      <c r="B384" s="149"/>
      <c r="D384" s="150" t="s">
        <v>161</v>
      </c>
      <c r="E384" s="151" t="s">
        <v>1</v>
      </c>
      <c r="F384" s="152" t="s">
        <v>162</v>
      </c>
      <c r="H384" s="151" t="s">
        <v>1</v>
      </c>
      <c r="I384" s="153"/>
      <c r="L384" s="149"/>
      <c r="M384" s="154"/>
      <c r="T384" s="155"/>
      <c r="AT384" s="151" t="s">
        <v>161</v>
      </c>
      <c r="AU384" s="151" t="s">
        <v>159</v>
      </c>
      <c r="AV384" s="12" t="s">
        <v>82</v>
      </c>
      <c r="AW384" s="12" t="s">
        <v>31</v>
      </c>
      <c r="AX384" s="12" t="s">
        <v>74</v>
      </c>
      <c r="AY384" s="151" t="s">
        <v>151</v>
      </c>
    </row>
    <row r="385" spans="2:65" s="12" customFormat="1">
      <c r="B385" s="149"/>
      <c r="D385" s="150" t="s">
        <v>161</v>
      </c>
      <c r="E385" s="151" t="s">
        <v>1</v>
      </c>
      <c r="F385" s="152" t="s">
        <v>163</v>
      </c>
      <c r="H385" s="151" t="s">
        <v>1</v>
      </c>
      <c r="I385" s="153"/>
      <c r="L385" s="149"/>
      <c r="M385" s="154"/>
      <c r="T385" s="155"/>
      <c r="AT385" s="151" t="s">
        <v>161</v>
      </c>
      <c r="AU385" s="151" t="s">
        <v>159</v>
      </c>
      <c r="AV385" s="12" t="s">
        <v>82</v>
      </c>
      <c r="AW385" s="12" t="s">
        <v>31</v>
      </c>
      <c r="AX385" s="12" t="s">
        <v>74</v>
      </c>
      <c r="AY385" s="151" t="s">
        <v>151</v>
      </c>
    </row>
    <row r="386" spans="2:65" s="12" customFormat="1">
      <c r="B386" s="149"/>
      <c r="D386" s="150" t="s">
        <v>161</v>
      </c>
      <c r="E386" s="151" t="s">
        <v>1</v>
      </c>
      <c r="F386" s="152" t="s">
        <v>164</v>
      </c>
      <c r="H386" s="151" t="s">
        <v>1</v>
      </c>
      <c r="I386" s="153"/>
      <c r="L386" s="149"/>
      <c r="M386" s="154"/>
      <c r="T386" s="155"/>
      <c r="AT386" s="151" t="s">
        <v>161</v>
      </c>
      <c r="AU386" s="151" t="s">
        <v>159</v>
      </c>
      <c r="AV386" s="12" t="s">
        <v>82</v>
      </c>
      <c r="AW386" s="12" t="s">
        <v>31</v>
      </c>
      <c r="AX386" s="12" t="s">
        <v>74</v>
      </c>
      <c r="AY386" s="151" t="s">
        <v>151</v>
      </c>
    </row>
    <row r="387" spans="2:65" s="13" customFormat="1">
      <c r="B387" s="156"/>
      <c r="D387" s="150" t="s">
        <v>161</v>
      </c>
      <c r="E387" s="157" t="s">
        <v>1</v>
      </c>
      <c r="F387" s="158" t="s">
        <v>384</v>
      </c>
      <c r="H387" s="159">
        <v>38.32</v>
      </c>
      <c r="I387" s="160"/>
      <c r="L387" s="156"/>
      <c r="M387" s="161"/>
      <c r="T387" s="162"/>
      <c r="AT387" s="157" t="s">
        <v>161</v>
      </c>
      <c r="AU387" s="157" t="s">
        <v>159</v>
      </c>
      <c r="AV387" s="13" t="s">
        <v>159</v>
      </c>
      <c r="AW387" s="13" t="s">
        <v>31</v>
      </c>
      <c r="AX387" s="13" t="s">
        <v>82</v>
      </c>
      <c r="AY387" s="157" t="s">
        <v>151</v>
      </c>
    </row>
    <row r="388" spans="2:65" s="1" customFormat="1" ht="37.9" customHeight="1">
      <c r="B388" s="134"/>
      <c r="C388" s="135" t="s">
        <v>385</v>
      </c>
      <c r="D388" s="135" t="s">
        <v>154</v>
      </c>
      <c r="E388" s="136" t="s">
        <v>386</v>
      </c>
      <c r="F388" s="137" t="s">
        <v>387</v>
      </c>
      <c r="G388" s="138" t="s">
        <v>157</v>
      </c>
      <c r="H388" s="139">
        <v>16.100000000000001</v>
      </c>
      <c r="I388" s="140"/>
      <c r="J388" s="141">
        <f>ROUND(I388*H388,2)</f>
        <v>0</v>
      </c>
      <c r="K388" s="142"/>
      <c r="L388" s="32"/>
      <c r="M388" s="143" t="s">
        <v>1</v>
      </c>
      <c r="N388" s="144" t="s">
        <v>40</v>
      </c>
      <c r="P388" s="145">
        <f>O388*H388</f>
        <v>0</v>
      </c>
      <c r="Q388" s="145">
        <v>0</v>
      </c>
      <c r="R388" s="145">
        <f>Q388*H388</f>
        <v>0</v>
      </c>
      <c r="S388" s="145">
        <v>9.5999999999999992E-3</v>
      </c>
      <c r="T388" s="146">
        <f>S388*H388</f>
        <v>0.15456</v>
      </c>
      <c r="AR388" s="147" t="s">
        <v>158</v>
      </c>
      <c r="AT388" s="147" t="s">
        <v>154</v>
      </c>
      <c r="AU388" s="147" t="s">
        <v>159</v>
      </c>
      <c r="AY388" s="17" t="s">
        <v>151</v>
      </c>
      <c r="BE388" s="148">
        <f>IF(N388="základná",J388,0)</f>
        <v>0</v>
      </c>
      <c r="BF388" s="148">
        <f>IF(N388="znížená",J388,0)</f>
        <v>0</v>
      </c>
      <c r="BG388" s="148">
        <f>IF(N388="zákl. prenesená",J388,0)</f>
        <v>0</v>
      </c>
      <c r="BH388" s="148">
        <f>IF(N388="zníž. prenesená",J388,0)</f>
        <v>0</v>
      </c>
      <c r="BI388" s="148">
        <f>IF(N388="nulová",J388,0)</f>
        <v>0</v>
      </c>
      <c r="BJ388" s="17" t="s">
        <v>159</v>
      </c>
      <c r="BK388" s="148">
        <f>ROUND(I388*H388,2)</f>
        <v>0</v>
      </c>
      <c r="BL388" s="17" t="s">
        <v>158</v>
      </c>
      <c r="BM388" s="147" t="s">
        <v>388</v>
      </c>
    </row>
    <row r="389" spans="2:65" s="12" customFormat="1">
      <c r="B389" s="149"/>
      <c r="D389" s="150" t="s">
        <v>161</v>
      </c>
      <c r="E389" s="151" t="s">
        <v>1</v>
      </c>
      <c r="F389" s="152" t="s">
        <v>162</v>
      </c>
      <c r="H389" s="151" t="s">
        <v>1</v>
      </c>
      <c r="I389" s="153"/>
      <c r="L389" s="149"/>
      <c r="M389" s="154"/>
      <c r="T389" s="155"/>
      <c r="AT389" s="151" t="s">
        <v>161</v>
      </c>
      <c r="AU389" s="151" t="s">
        <v>159</v>
      </c>
      <c r="AV389" s="12" t="s">
        <v>82</v>
      </c>
      <c r="AW389" s="12" t="s">
        <v>31</v>
      </c>
      <c r="AX389" s="12" t="s">
        <v>74</v>
      </c>
      <c r="AY389" s="151" t="s">
        <v>151</v>
      </c>
    </row>
    <row r="390" spans="2:65" s="12" customFormat="1">
      <c r="B390" s="149"/>
      <c r="D390" s="150" t="s">
        <v>161</v>
      </c>
      <c r="E390" s="151" t="s">
        <v>1</v>
      </c>
      <c r="F390" s="152" t="s">
        <v>163</v>
      </c>
      <c r="H390" s="151" t="s">
        <v>1</v>
      </c>
      <c r="I390" s="153"/>
      <c r="L390" s="149"/>
      <c r="M390" s="154"/>
      <c r="T390" s="155"/>
      <c r="AT390" s="151" t="s">
        <v>161</v>
      </c>
      <c r="AU390" s="151" t="s">
        <v>159</v>
      </c>
      <c r="AV390" s="12" t="s">
        <v>82</v>
      </c>
      <c r="AW390" s="12" t="s">
        <v>31</v>
      </c>
      <c r="AX390" s="12" t="s">
        <v>74</v>
      </c>
      <c r="AY390" s="151" t="s">
        <v>151</v>
      </c>
    </row>
    <row r="391" spans="2:65" s="12" customFormat="1">
      <c r="B391" s="149"/>
      <c r="D391" s="150" t="s">
        <v>161</v>
      </c>
      <c r="E391" s="151" t="s">
        <v>1</v>
      </c>
      <c r="F391" s="152" t="s">
        <v>164</v>
      </c>
      <c r="H391" s="151" t="s">
        <v>1</v>
      </c>
      <c r="I391" s="153"/>
      <c r="L391" s="149"/>
      <c r="M391" s="154"/>
      <c r="T391" s="155"/>
      <c r="AT391" s="151" t="s">
        <v>161</v>
      </c>
      <c r="AU391" s="151" t="s">
        <v>159</v>
      </c>
      <c r="AV391" s="12" t="s">
        <v>82</v>
      </c>
      <c r="AW391" s="12" t="s">
        <v>31</v>
      </c>
      <c r="AX391" s="12" t="s">
        <v>74</v>
      </c>
      <c r="AY391" s="151" t="s">
        <v>151</v>
      </c>
    </row>
    <row r="392" spans="2:65" s="13" customFormat="1">
      <c r="B392" s="156"/>
      <c r="D392" s="150" t="s">
        <v>161</v>
      </c>
      <c r="E392" s="157" t="s">
        <v>1</v>
      </c>
      <c r="F392" s="158" t="s">
        <v>389</v>
      </c>
      <c r="H392" s="159">
        <v>16.100000000000001</v>
      </c>
      <c r="I392" s="160"/>
      <c r="L392" s="156"/>
      <c r="M392" s="161"/>
      <c r="T392" s="162"/>
      <c r="AT392" s="157" t="s">
        <v>161</v>
      </c>
      <c r="AU392" s="157" t="s">
        <v>159</v>
      </c>
      <c r="AV392" s="13" t="s">
        <v>159</v>
      </c>
      <c r="AW392" s="13" t="s">
        <v>31</v>
      </c>
      <c r="AX392" s="13" t="s">
        <v>82</v>
      </c>
      <c r="AY392" s="157" t="s">
        <v>151</v>
      </c>
    </row>
    <row r="393" spans="2:65" s="11" customFormat="1" ht="22.9" customHeight="1">
      <c r="B393" s="122"/>
      <c r="D393" s="123" t="s">
        <v>73</v>
      </c>
      <c r="E393" s="132" t="s">
        <v>390</v>
      </c>
      <c r="F393" s="132" t="s">
        <v>290</v>
      </c>
      <c r="I393" s="125"/>
      <c r="J393" s="133">
        <f>BK393</f>
        <v>0</v>
      </c>
      <c r="L393" s="122"/>
      <c r="M393" s="127"/>
      <c r="P393" s="128">
        <f>SUM(P394:P413)</f>
        <v>0</v>
      </c>
      <c r="R393" s="128">
        <f>SUM(R394:R413)</f>
        <v>0</v>
      </c>
      <c r="T393" s="129">
        <f>SUM(T394:T413)</f>
        <v>1.2751679999999999</v>
      </c>
      <c r="AR393" s="123" t="s">
        <v>82</v>
      </c>
      <c r="AT393" s="130" t="s">
        <v>73</v>
      </c>
      <c r="AU393" s="130" t="s">
        <v>82</v>
      </c>
      <c r="AY393" s="123" t="s">
        <v>151</v>
      </c>
      <c r="BK393" s="131">
        <f>SUM(BK394:BK413)</f>
        <v>0</v>
      </c>
    </row>
    <row r="394" spans="2:65" s="1" customFormat="1" ht="33" customHeight="1">
      <c r="B394" s="134"/>
      <c r="C394" s="135" t="s">
        <v>391</v>
      </c>
      <c r="D394" s="135" t="s">
        <v>154</v>
      </c>
      <c r="E394" s="136" t="s">
        <v>392</v>
      </c>
      <c r="F394" s="137" t="s">
        <v>393</v>
      </c>
      <c r="G394" s="138" t="s">
        <v>157</v>
      </c>
      <c r="H394" s="139">
        <v>55.4</v>
      </c>
      <c r="I394" s="140"/>
      <c r="J394" s="141">
        <f>ROUND(I394*H394,2)</f>
        <v>0</v>
      </c>
      <c r="K394" s="142"/>
      <c r="L394" s="32"/>
      <c r="M394" s="143" t="s">
        <v>1</v>
      </c>
      <c r="N394" s="144" t="s">
        <v>40</v>
      </c>
      <c r="P394" s="145">
        <f>O394*H394</f>
        <v>0</v>
      </c>
      <c r="Q394" s="145">
        <v>0</v>
      </c>
      <c r="R394" s="145">
        <f>Q394*H394</f>
        <v>0</v>
      </c>
      <c r="S394" s="145">
        <v>9.5999999999999992E-3</v>
      </c>
      <c r="T394" s="146">
        <f>S394*H394</f>
        <v>0.53183999999999998</v>
      </c>
      <c r="AR394" s="147" t="s">
        <v>158</v>
      </c>
      <c r="AT394" s="147" t="s">
        <v>154</v>
      </c>
      <c r="AU394" s="147" t="s">
        <v>159</v>
      </c>
      <c r="AY394" s="17" t="s">
        <v>151</v>
      </c>
      <c r="BE394" s="148">
        <f>IF(N394="základná",J394,0)</f>
        <v>0</v>
      </c>
      <c r="BF394" s="148">
        <f>IF(N394="znížená",J394,0)</f>
        <v>0</v>
      </c>
      <c r="BG394" s="148">
        <f>IF(N394="zákl. prenesená",J394,0)</f>
        <v>0</v>
      </c>
      <c r="BH394" s="148">
        <f>IF(N394="zníž. prenesená",J394,0)</f>
        <v>0</v>
      </c>
      <c r="BI394" s="148">
        <f>IF(N394="nulová",J394,0)</f>
        <v>0</v>
      </c>
      <c r="BJ394" s="17" t="s">
        <v>159</v>
      </c>
      <c r="BK394" s="148">
        <f>ROUND(I394*H394,2)</f>
        <v>0</v>
      </c>
      <c r="BL394" s="17" t="s">
        <v>158</v>
      </c>
      <c r="BM394" s="147" t="s">
        <v>394</v>
      </c>
    </row>
    <row r="395" spans="2:65" s="12" customFormat="1">
      <c r="B395" s="149"/>
      <c r="D395" s="150" t="s">
        <v>161</v>
      </c>
      <c r="E395" s="151" t="s">
        <v>1</v>
      </c>
      <c r="F395" s="152" t="s">
        <v>162</v>
      </c>
      <c r="H395" s="151" t="s">
        <v>1</v>
      </c>
      <c r="I395" s="153"/>
      <c r="L395" s="149"/>
      <c r="M395" s="154"/>
      <c r="T395" s="155"/>
      <c r="AT395" s="151" t="s">
        <v>161</v>
      </c>
      <c r="AU395" s="151" t="s">
        <v>159</v>
      </c>
      <c r="AV395" s="12" t="s">
        <v>82</v>
      </c>
      <c r="AW395" s="12" t="s">
        <v>31</v>
      </c>
      <c r="AX395" s="12" t="s">
        <v>74</v>
      </c>
      <c r="AY395" s="151" t="s">
        <v>151</v>
      </c>
    </row>
    <row r="396" spans="2:65" s="12" customFormat="1">
      <c r="B396" s="149"/>
      <c r="D396" s="150" t="s">
        <v>161</v>
      </c>
      <c r="E396" s="151" t="s">
        <v>1</v>
      </c>
      <c r="F396" s="152" t="s">
        <v>163</v>
      </c>
      <c r="H396" s="151" t="s">
        <v>1</v>
      </c>
      <c r="I396" s="153"/>
      <c r="L396" s="149"/>
      <c r="M396" s="154"/>
      <c r="T396" s="155"/>
      <c r="AT396" s="151" t="s">
        <v>161</v>
      </c>
      <c r="AU396" s="151" t="s">
        <v>159</v>
      </c>
      <c r="AV396" s="12" t="s">
        <v>82</v>
      </c>
      <c r="AW396" s="12" t="s">
        <v>31</v>
      </c>
      <c r="AX396" s="12" t="s">
        <v>74</v>
      </c>
      <c r="AY396" s="151" t="s">
        <v>151</v>
      </c>
    </row>
    <row r="397" spans="2:65" s="12" customFormat="1">
      <c r="B397" s="149"/>
      <c r="D397" s="150" t="s">
        <v>161</v>
      </c>
      <c r="E397" s="151" t="s">
        <v>1</v>
      </c>
      <c r="F397" s="152" t="s">
        <v>164</v>
      </c>
      <c r="H397" s="151" t="s">
        <v>1</v>
      </c>
      <c r="I397" s="153"/>
      <c r="L397" s="149"/>
      <c r="M397" s="154"/>
      <c r="T397" s="155"/>
      <c r="AT397" s="151" t="s">
        <v>161</v>
      </c>
      <c r="AU397" s="151" t="s">
        <v>159</v>
      </c>
      <c r="AV397" s="12" t="s">
        <v>82</v>
      </c>
      <c r="AW397" s="12" t="s">
        <v>31</v>
      </c>
      <c r="AX397" s="12" t="s">
        <v>74</v>
      </c>
      <c r="AY397" s="151" t="s">
        <v>151</v>
      </c>
    </row>
    <row r="398" spans="2:65" s="13" customFormat="1">
      <c r="B398" s="156"/>
      <c r="D398" s="150" t="s">
        <v>161</v>
      </c>
      <c r="E398" s="157" t="s">
        <v>1</v>
      </c>
      <c r="F398" s="158" t="s">
        <v>395</v>
      </c>
      <c r="H398" s="159">
        <v>55.4</v>
      </c>
      <c r="I398" s="160"/>
      <c r="L398" s="156"/>
      <c r="M398" s="161"/>
      <c r="T398" s="162"/>
      <c r="AT398" s="157" t="s">
        <v>161</v>
      </c>
      <c r="AU398" s="157" t="s">
        <v>159</v>
      </c>
      <c r="AV398" s="13" t="s">
        <v>159</v>
      </c>
      <c r="AW398" s="13" t="s">
        <v>31</v>
      </c>
      <c r="AX398" s="13" t="s">
        <v>82</v>
      </c>
      <c r="AY398" s="157" t="s">
        <v>151</v>
      </c>
    </row>
    <row r="399" spans="2:65" s="1" customFormat="1" ht="37.9" customHeight="1">
      <c r="B399" s="134"/>
      <c r="C399" s="135" t="s">
        <v>396</v>
      </c>
      <c r="D399" s="135" t="s">
        <v>154</v>
      </c>
      <c r="E399" s="136" t="s">
        <v>397</v>
      </c>
      <c r="F399" s="137" t="s">
        <v>398</v>
      </c>
      <c r="G399" s="138" t="s">
        <v>157</v>
      </c>
      <c r="H399" s="139">
        <v>46</v>
      </c>
      <c r="I399" s="140"/>
      <c r="J399" s="141">
        <f>ROUND(I399*H399,2)</f>
        <v>0</v>
      </c>
      <c r="K399" s="142"/>
      <c r="L399" s="32"/>
      <c r="M399" s="143" t="s">
        <v>1</v>
      </c>
      <c r="N399" s="144" t="s">
        <v>40</v>
      </c>
      <c r="P399" s="145">
        <f>O399*H399</f>
        <v>0</v>
      </c>
      <c r="Q399" s="145">
        <v>0</v>
      </c>
      <c r="R399" s="145">
        <f>Q399*H399</f>
        <v>0</v>
      </c>
      <c r="S399" s="145">
        <v>9.5999999999999992E-3</v>
      </c>
      <c r="T399" s="146">
        <f>S399*H399</f>
        <v>0.44159999999999994</v>
      </c>
      <c r="AR399" s="147" t="s">
        <v>158</v>
      </c>
      <c r="AT399" s="147" t="s">
        <v>154</v>
      </c>
      <c r="AU399" s="147" t="s">
        <v>159</v>
      </c>
      <c r="AY399" s="17" t="s">
        <v>151</v>
      </c>
      <c r="BE399" s="148">
        <f>IF(N399="základná",J399,0)</f>
        <v>0</v>
      </c>
      <c r="BF399" s="148">
        <f>IF(N399="znížená",J399,0)</f>
        <v>0</v>
      </c>
      <c r="BG399" s="148">
        <f>IF(N399="zákl. prenesená",J399,0)</f>
        <v>0</v>
      </c>
      <c r="BH399" s="148">
        <f>IF(N399="zníž. prenesená",J399,0)</f>
        <v>0</v>
      </c>
      <c r="BI399" s="148">
        <f>IF(N399="nulová",J399,0)</f>
        <v>0</v>
      </c>
      <c r="BJ399" s="17" t="s">
        <v>159</v>
      </c>
      <c r="BK399" s="148">
        <f>ROUND(I399*H399,2)</f>
        <v>0</v>
      </c>
      <c r="BL399" s="17" t="s">
        <v>158</v>
      </c>
      <c r="BM399" s="147" t="s">
        <v>399</v>
      </c>
    </row>
    <row r="400" spans="2:65" s="12" customFormat="1">
      <c r="B400" s="149"/>
      <c r="D400" s="150" t="s">
        <v>161</v>
      </c>
      <c r="E400" s="151" t="s">
        <v>1</v>
      </c>
      <c r="F400" s="152" t="s">
        <v>162</v>
      </c>
      <c r="H400" s="151" t="s">
        <v>1</v>
      </c>
      <c r="I400" s="153"/>
      <c r="L400" s="149"/>
      <c r="M400" s="154"/>
      <c r="T400" s="155"/>
      <c r="AT400" s="151" t="s">
        <v>161</v>
      </c>
      <c r="AU400" s="151" t="s">
        <v>159</v>
      </c>
      <c r="AV400" s="12" t="s">
        <v>82</v>
      </c>
      <c r="AW400" s="12" t="s">
        <v>31</v>
      </c>
      <c r="AX400" s="12" t="s">
        <v>74</v>
      </c>
      <c r="AY400" s="151" t="s">
        <v>151</v>
      </c>
    </row>
    <row r="401" spans="2:65" s="12" customFormat="1">
      <c r="B401" s="149"/>
      <c r="D401" s="150" t="s">
        <v>161</v>
      </c>
      <c r="E401" s="151" t="s">
        <v>1</v>
      </c>
      <c r="F401" s="152" t="s">
        <v>163</v>
      </c>
      <c r="H401" s="151" t="s">
        <v>1</v>
      </c>
      <c r="I401" s="153"/>
      <c r="L401" s="149"/>
      <c r="M401" s="154"/>
      <c r="T401" s="155"/>
      <c r="AT401" s="151" t="s">
        <v>161</v>
      </c>
      <c r="AU401" s="151" t="s">
        <v>159</v>
      </c>
      <c r="AV401" s="12" t="s">
        <v>82</v>
      </c>
      <c r="AW401" s="12" t="s">
        <v>31</v>
      </c>
      <c r="AX401" s="12" t="s">
        <v>74</v>
      </c>
      <c r="AY401" s="151" t="s">
        <v>151</v>
      </c>
    </row>
    <row r="402" spans="2:65" s="12" customFormat="1">
      <c r="B402" s="149"/>
      <c r="D402" s="150" t="s">
        <v>161</v>
      </c>
      <c r="E402" s="151" t="s">
        <v>1</v>
      </c>
      <c r="F402" s="152" t="s">
        <v>164</v>
      </c>
      <c r="H402" s="151" t="s">
        <v>1</v>
      </c>
      <c r="I402" s="153"/>
      <c r="L402" s="149"/>
      <c r="M402" s="154"/>
      <c r="T402" s="155"/>
      <c r="AT402" s="151" t="s">
        <v>161</v>
      </c>
      <c r="AU402" s="151" t="s">
        <v>159</v>
      </c>
      <c r="AV402" s="12" t="s">
        <v>82</v>
      </c>
      <c r="AW402" s="12" t="s">
        <v>31</v>
      </c>
      <c r="AX402" s="12" t="s">
        <v>74</v>
      </c>
      <c r="AY402" s="151" t="s">
        <v>151</v>
      </c>
    </row>
    <row r="403" spans="2:65" s="13" customFormat="1">
      <c r="B403" s="156"/>
      <c r="D403" s="150" t="s">
        <v>161</v>
      </c>
      <c r="E403" s="157" t="s">
        <v>1</v>
      </c>
      <c r="F403" s="158" t="s">
        <v>400</v>
      </c>
      <c r="H403" s="159">
        <v>46</v>
      </c>
      <c r="I403" s="160"/>
      <c r="L403" s="156"/>
      <c r="M403" s="161"/>
      <c r="T403" s="162"/>
      <c r="AT403" s="157" t="s">
        <v>161</v>
      </c>
      <c r="AU403" s="157" t="s">
        <v>159</v>
      </c>
      <c r="AV403" s="13" t="s">
        <v>159</v>
      </c>
      <c r="AW403" s="13" t="s">
        <v>31</v>
      </c>
      <c r="AX403" s="13" t="s">
        <v>82</v>
      </c>
      <c r="AY403" s="157" t="s">
        <v>151</v>
      </c>
    </row>
    <row r="404" spans="2:65" s="1" customFormat="1" ht="33" customHeight="1">
      <c r="B404" s="134"/>
      <c r="C404" s="135" t="s">
        <v>401</v>
      </c>
      <c r="D404" s="135" t="s">
        <v>154</v>
      </c>
      <c r="E404" s="136" t="s">
        <v>402</v>
      </c>
      <c r="F404" s="137" t="s">
        <v>315</v>
      </c>
      <c r="G404" s="138" t="s">
        <v>157</v>
      </c>
      <c r="H404" s="139">
        <v>27.5</v>
      </c>
      <c r="I404" s="140"/>
      <c r="J404" s="141">
        <f>ROUND(I404*H404,2)</f>
        <v>0</v>
      </c>
      <c r="K404" s="142"/>
      <c r="L404" s="32"/>
      <c r="M404" s="143" t="s">
        <v>1</v>
      </c>
      <c r="N404" s="144" t="s">
        <v>40</v>
      </c>
      <c r="P404" s="145">
        <f>O404*H404</f>
        <v>0</v>
      </c>
      <c r="Q404" s="145">
        <v>0</v>
      </c>
      <c r="R404" s="145">
        <f>Q404*H404</f>
        <v>0</v>
      </c>
      <c r="S404" s="145">
        <v>9.5999999999999992E-3</v>
      </c>
      <c r="T404" s="146">
        <f>S404*H404</f>
        <v>0.26399999999999996</v>
      </c>
      <c r="AR404" s="147" t="s">
        <v>158</v>
      </c>
      <c r="AT404" s="147" t="s">
        <v>154</v>
      </c>
      <c r="AU404" s="147" t="s">
        <v>159</v>
      </c>
      <c r="AY404" s="17" t="s">
        <v>151</v>
      </c>
      <c r="BE404" s="148">
        <f>IF(N404="základná",J404,0)</f>
        <v>0</v>
      </c>
      <c r="BF404" s="148">
        <f>IF(N404="znížená",J404,0)</f>
        <v>0</v>
      </c>
      <c r="BG404" s="148">
        <f>IF(N404="zákl. prenesená",J404,0)</f>
        <v>0</v>
      </c>
      <c r="BH404" s="148">
        <f>IF(N404="zníž. prenesená",J404,0)</f>
        <v>0</v>
      </c>
      <c r="BI404" s="148">
        <f>IF(N404="nulová",J404,0)</f>
        <v>0</v>
      </c>
      <c r="BJ404" s="17" t="s">
        <v>159</v>
      </c>
      <c r="BK404" s="148">
        <f>ROUND(I404*H404,2)</f>
        <v>0</v>
      </c>
      <c r="BL404" s="17" t="s">
        <v>158</v>
      </c>
      <c r="BM404" s="147" t="s">
        <v>403</v>
      </c>
    </row>
    <row r="405" spans="2:65" s="12" customFormat="1">
      <c r="B405" s="149"/>
      <c r="D405" s="150" t="s">
        <v>161</v>
      </c>
      <c r="E405" s="151" t="s">
        <v>1</v>
      </c>
      <c r="F405" s="152" t="s">
        <v>162</v>
      </c>
      <c r="H405" s="151" t="s">
        <v>1</v>
      </c>
      <c r="I405" s="153"/>
      <c r="L405" s="149"/>
      <c r="M405" s="154"/>
      <c r="T405" s="155"/>
      <c r="AT405" s="151" t="s">
        <v>161</v>
      </c>
      <c r="AU405" s="151" t="s">
        <v>159</v>
      </c>
      <c r="AV405" s="12" t="s">
        <v>82</v>
      </c>
      <c r="AW405" s="12" t="s">
        <v>31</v>
      </c>
      <c r="AX405" s="12" t="s">
        <v>74</v>
      </c>
      <c r="AY405" s="151" t="s">
        <v>151</v>
      </c>
    </row>
    <row r="406" spans="2:65" s="12" customFormat="1">
      <c r="B406" s="149"/>
      <c r="D406" s="150" t="s">
        <v>161</v>
      </c>
      <c r="E406" s="151" t="s">
        <v>1</v>
      </c>
      <c r="F406" s="152" t="s">
        <v>163</v>
      </c>
      <c r="H406" s="151" t="s">
        <v>1</v>
      </c>
      <c r="I406" s="153"/>
      <c r="L406" s="149"/>
      <c r="M406" s="154"/>
      <c r="T406" s="155"/>
      <c r="AT406" s="151" t="s">
        <v>161</v>
      </c>
      <c r="AU406" s="151" t="s">
        <v>159</v>
      </c>
      <c r="AV406" s="12" t="s">
        <v>82</v>
      </c>
      <c r="AW406" s="12" t="s">
        <v>31</v>
      </c>
      <c r="AX406" s="12" t="s">
        <v>74</v>
      </c>
      <c r="AY406" s="151" t="s">
        <v>151</v>
      </c>
    </row>
    <row r="407" spans="2:65" s="12" customFormat="1">
      <c r="B407" s="149"/>
      <c r="D407" s="150" t="s">
        <v>161</v>
      </c>
      <c r="E407" s="151" t="s">
        <v>1</v>
      </c>
      <c r="F407" s="152" t="s">
        <v>164</v>
      </c>
      <c r="H407" s="151" t="s">
        <v>1</v>
      </c>
      <c r="I407" s="153"/>
      <c r="L407" s="149"/>
      <c r="M407" s="154"/>
      <c r="T407" s="155"/>
      <c r="AT407" s="151" t="s">
        <v>161</v>
      </c>
      <c r="AU407" s="151" t="s">
        <v>159</v>
      </c>
      <c r="AV407" s="12" t="s">
        <v>82</v>
      </c>
      <c r="AW407" s="12" t="s">
        <v>31</v>
      </c>
      <c r="AX407" s="12" t="s">
        <v>74</v>
      </c>
      <c r="AY407" s="151" t="s">
        <v>151</v>
      </c>
    </row>
    <row r="408" spans="2:65" s="13" customFormat="1">
      <c r="B408" s="156"/>
      <c r="D408" s="150" t="s">
        <v>161</v>
      </c>
      <c r="E408" s="157" t="s">
        <v>1</v>
      </c>
      <c r="F408" s="158" t="s">
        <v>404</v>
      </c>
      <c r="H408" s="159">
        <v>27.5</v>
      </c>
      <c r="I408" s="160"/>
      <c r="L408" s="156"/>
      <c r="M408" s="161"/>
      <c r="T408" s="162"/>
      <c r="AT408" s="157" t="s">
        <v>161</v>
      </c>
      <c r="AU408" s="157" t="s">
        <v>159</v>
      </c>
      <c r="AV408" s="13" t="s">
        <v>159</v>
      </c>
      <c r="AW408" s="13" t="s">
        <v>31</v>
      </c>
      <c r="AX408" s="13" t="s">
        <v>82</v>
      </c>
      <c r="AY408" s="157" t="s">
        <v>151</v>
      </c>
    </row>
    <row r="409" spans="2:65" s="1" customFormat="1" ht="37.9" customHeight="1">
      <c r="B409" s="134"/>
      <c r="C409" s="135" t="s">
        <v>405</v>
      </c>
      <c r="D409" s="135" t="s">
        <v>154</v>
      </c>
      <c r="E409" s="136" t="s">
        <v>406</v>
      </c>
      <c r="F409" s="137" t="s">
        <v>407</v>
      </c>
      <c r="G409" s="138" t="s">
        <v>157</v>
      </c>
      <c r="H409" s="139">
        <v>3.93</v>
      </c>
      <c r="I409" s="140"/>
      <c r="J409" s="141">
        <f>ROUND(I409*H409,2)</f>
        <v>0</v>
      </c>
      <c r="K409" s="142"/>
      <c r="L409" s="32"/>
      <c r="M409" s="143" t="s">
        <v>1</v>
      </c>
      <c r="N409" s="144" t="s">
        <v>40</v>
      </c>
      <c r="P409" s="145">
        <f>O409*H409</f>
        <v>0</v>
      </c>
      <c r="Q409" s="145">
        <v>0</v>
      </c>
      <c r="R409" s="145">
        <f>Q409*H409</f>
        <v>0</v>
      </c>
      <c r="S409" s="145">
        <v>9.5999999999999992E-3</v>
      </c>
      <c r="T409" s="146">
        <f>S409*H409</f>
        <v>3.7727999999999998E-2</v>
      </c>
      <c r="AR409" s="147" t="s">
        <v>158</v>
      </c>
      <c r="AT409" s="147" t="s">
        <v>154</v>
      </c>
      <c r="AU409" s="147" t="s">
        <v>159</v>
      </c>
      <c r="AY409" s="17" t="s">
        <v>151</v>
      </c>
      <c r="BE409" s="148">
        <f>IF(N409="základná",J409,0)</f>
        <v>0</v>
      </c>
      <c r="BF409" s="148">
        <f>IF(N409="znížená",J409,0)</f>
        <v>0</v>
      </c>
      <c r="BG409" s="148">
        <f>IF(N409="zákl. prenesená",J409,0)</f>
        <v>0</v>
      </c>
      <c r="BH409" s="148">
        <f>IF(N409="zníž. prenesená",J409,0)</f>
        <v>0</v>
      </c>
      <c r="BI409" s="148">
        <f>IF(N409="nulová",J409,0)</f>
        <v>0</v>
      </c>
      <c r="BJ409" s="17" t="s">
        <v>159</v>
      </c>
      <c r="BK409" s="148">
        <f>ROUND(I409*H409,2)</f>
        <v>0</v>
      </c>
      <c r="BL409" s="17" t="s">
        <v>158</v>
      </c>
      <c r="BM409" s="147" t="s">
        <v>408</v>
      </c>
    </row>
    <row r="410" spans="2:65" s="12" customFormat="1">
      <c r="B410" s="149"/>
      <c r="D410" s="150" t="s">
        <v>161</v>
      </c>
      <c r="E410" s="151" t="s">
        <v>1</v>
      </c>
      <c r="F410" s="152" t="s">
        <v>162</v>
      </c>
      <c r="H410" s="151" t="s">
        <v>1</v>
      </c>
      <c r="I410" s="153"/>
      <c r="L410" s="149"/>
      <c r="M410" s="154"/>
      <c r="T410" s="155"/>
      <c r="AT410" s="151" t="s">
        <v>161</v>
      </c>
      <c r="AU410" s="151" t="s">
        <v>159</v>
      </c>
      <c r="AV410" s="12" t="s">
        <v>82</v>
      </c>
      <c r="AW410" s="12" t="s">
        <v>31</v>
      </c>
      <c r="AX410" s="12" t="s">
        <v>74</v>
      </c>
      <c r="AY410" s="151" t="s">
        <v>151</v>
      </c>
    </row>
    <row r="411" spans="2:65" s="12" customFormat="1">
      <c r="B411" s="149"/>
      <c r="D411" s="150" t="s">
        <v>161</v>
      </c>
      <c r="E411" s="151" t="s">
        <v>1</v>
      </c>
      <c r="F411" s="152" t="s">
        <v>163</v>
      </c>
      <c r="H411" s="151" t="s">
        <v>1</v>
      </c>
      <c r="I411" s="153"/>
      <c r="L411" s="149"/>
      <c r="M411" s="154"/>
      <c r="T411" s="155"/>
      <c r="AT411" s="151" t="s">
        <v>161</v>
      </c>
      <c r="AU411" s="151" t="s">
        <v>159</v>
      </c>
      <c r="AV411" s="12" t="s">
        <v>82</v>
      </c>
      <c r="AW411" s="12" t="s">
        <v>31</v>
      </c>
      <c r="AX411" s="12" t="s">
        <v>74</v>
      </c>
      <c r="AY411" s="151" t="s">
        <v>151</v>
      </c>
    </row>
    <row r="412" spans="2:65" s="12" customFormat="1">
      <c r="B412" s="149"/>
      <c r="D412" s="150" t="s">
        <v>161</v>
      </c>
      <c r="E412" s="151" t="s">
        <v>1</v>
      </c>
      <c r="F412" s="152" t="s">
        <v>164</v>
      </c>
      <c r="H412" s="151" t="s">
        <v>1</v>
      </c>
      <c r="I412" s="153"/>
      <c r="L412" s="149"/>
      <c r="M412" s="154"/>
      <c r="T412" s="155"/>
      <c r="AT412" s="151" t="s">
        <v>161</v>
      </c>
      <c r="AU412" s="151" t="s">
        <v>159</v>
      </c>
      <c r="AV412" s="12" t="s">
        <v>82</v>
      </c>
      <c r="AW412" s="12" t="s">
        <v>31</v>
      </c>
      <c r="AX412" s="12" t="s">
        <v>74</v>
      </c>
      <c r="AY412" s="151" t="s">
        <v>151</v>
      </c>
    </row>
    <row r="413" spans="2:65" s="13" customFormat="1">
      <c r="B413" s="156"/>
      <c r="D413" s="150" t="s">
        <v>161</v>
      </c>
      <c r="E413" s="157" t="s">
        <v>1</v>
      </c>
      <c r="F413" s="158" t="s">
        <v>409</v>
      </c>
      <c r="H413" s="159">
        <v>3.93</v>
      </c>
      <c r="I413" s="160"/>
      <c r="L413" s="156"/>
      <c r="M413" s="161"/>
      <c r="T413" s="162"/>
      <c r="AT413" s="157" t="s">
        <v>161</v>
      </c>
      <c r="AU413" s="157" t="s">
        <v>159</v>
      </c>
      <c r="AV413" s="13" t="s">
        <v>159</v>
      </c>
      <c r="AW413" s="13" t="s">
        <v>31</v>
      </c>
      <c r="AX413" s="13" t="s">
        <v>82</v>
      </c>
      <c r="AY413" s="157" t="s">
        <v>151</v>
      </c>
    </row>
    <row r="414" spans="2:65" s="11" customFormat="1" ht="25.9" customHeight="1">
      <c r="B414" s="122"/>
      <c r="D414" s="123" t="s">
        <v>73</v>
      </c>
      <c r="E414" s="124" t="s">
        <v>410</v>
      </c>
      <c r="F414" s="124" t="s">
        <v>411</v>
      </c>
      <c r="I414" s="125"/>
      <c r="J414" s="126">
        <f>BK414</f>
        <v>0</v>
      </c>
      <c r="L414" s="122"/>
      <c r="M414" s="127"/>
      <c r="P414" s="128">
        <f>P415+P436+P452+P488+P531+P547</f>
        <v>0</v>
      </c>
      <c r="R414" s="128">
        <f>R415+R436+R452+R488+R531+R547</f>
        <v>0</v>
      </c>
      <c r="T414" s="129">
        <f>T415+T436+T452+T488+T531+T547</f>
        <v>18.5996448</v>
      </c>
      <c r="AR414" s="123" t="s">
        <v>82</v>
      </c>
      <c r="AT414" s="130" t="s">
        <v>73</v>
      </c>
      <c r="AU414" s="130" t="s">
        <v>74</v>
      </c>
      <c r="AY414" s="123" t="s">
        <v>151</v>
      </c>
      <c r="BK414" s="131">
        <f>BK415+BK436+BK452+BK488+BK531+BK547</f>
        <v>0</v>
      </c>
    </row>
    <row r="415" spans="2:65" s="11" customFormat="1" ht="22.9" customHeight="1">
      <c r="B415" s="122"/>
      <c r="D415" s="123" t="s">
        <v>73</v>
      </c>
      <c r="E415" s="132" t="s">
        <v>412</v>
      </c>
      <c r="F415" s="132" t="s">
        <v>153</v>
      </c>
      <c r="I415" s="125"/>
      <c r="J415" s="133">
        <f>BK415</f>
        <v>0</v>
      </c>
      <c r="L415" s="122"/>
      <c r="M415" s="127"/>
      <c r="P415" s="128">
        <f>SUM(P416:P435)</f>
        <v>0</v>
      </c>
      <c r="R415" s="128">
        <f>SUM(R416:R435)</f>
        <v>0</v>
      </c>
      <c r="T415" s="129">
        <f>SUM(T416:T435)</f>
        <v>6.8870111999999999</v>
      </c>
      <c r="AR415" s="123" t="s">
        <v>82</v>
      </c>
      <c r="AT415" s="130" t="s">
        <v>73</v>
      </c>
      <c r="AU415" s="130" t="s">
        <v>82</v>
      </c>
      <c r="AY415" s="123" t="s">
        <v>151</v>
      </c>
      <c r="BK415" s="131">
        <f>SUM(BK416:BK435)</f>
        <v>0</v>
      </c>
    </row>
    <row r="416" spans="2:65" s="1" customFormat="1" ht="33" customHeight="1">
      <c r="B416" s="134"/>
      <c r="C416" s="135" t="s">
        <v>413</v>
      </c>
      <c r="D416" s="135" t="s">
        <v>154</v>
      </c>
      <c r="E416" s="136" t="s">
        <v>414</v>
      </c>
      <c r="F416" s="137" t="s">
        <v>415</v>
      </c>
      <c r="G416" s="138" t="s">
        <v>157</v>
      </c>
      <c r="H416" s="139">
        <v>562.83299999999997</v>
      </c>
      <c r="I416" s="140"/>
      <c r="J416" s="141">
        <f>ROUND(I416*H416,2)</f>
        <v>0</v>
      </c>
      <c r="K416" s="142"/>
      <c r="L416" s="32"/>
      <c r="M416" s="143" t="s">
        <v>1</v>
      </c>
      <c r="N416" s="144" t="s">
        <v>40</v>
      </c>
      <c r="P416" s="145">
        <f>O416*H416</f>
        <v>0</v>
      </c>
      <c r="Q416" s="145">
        <v>0</v>
      </c>
      <c r="R416" s="145">
        <f>Q416*H416</f>
        <v>0</v>
      </c>
      <c r="S416" s="145">
        <v>9.5999999999999992E-3</v>
      </c>
      <c r="T416" s="146">
        <f>S416*H416</f>
        <v>5.403196799999999</v>
      </c>
      <c r="AR416" s="147" t="s">
        <v>158</v>
      </c>
      <c r="AT416" s="147" t="s">
        <v>154</v>
      </c>
      <c r="AU416" s="147" t="s">
        <v>159</v>
      </c>
      <c r="AY416" s="17" t="s">
        <v>151</v>
      </c>
      <c r="BE416" s="148">
        <f>IF(N416="základná",J416,0)</f>
        <v>0</v>
      </c>
      <c r="BF416" s="148">
        <f>IF(N416="znížená",J416,0)</f>
        <v>0</v>
      </c>
      <c r="BG416" s="148">
        <f>IF(N416="zákl. prenesená",J416,0)</f>
        <v>0</v>
      </c>
      <c r="BH416" s="148">
        <f>IF(N416="zníž. prenesená",J416,0)</f>
        <v>0</v>
      </c>
      <c r="BI416" s="148">
        <f>IF(N416="nulová",J416,0)</f>
        <v>0</v>
      </c>
      <c r="BJ416" s="17" t="s">
        <v>159</v>
      </c>
      <c r="BK416" s="148">
        <f>ROUND(I416*H416,2)</f>
        <v>0</v>
      </c>
      <c r="BL416" s="17" t="s">
        <v>158</v>
      </c>
      <c r="BM416" s="147" t="s">
        <v>416</v>
      </c>
    </row>
    <row r="417" spans="2:65" s="12" customFormat="1">
      <c r="B417" s="149"/>
      <c r="D417" s="150" t="s">
        <v>161</v>
      </c>
      <c r="E417" s="151" t="s">
        <v>1</v>
      </c>
      <c r="F417" s="152" t="s">
        <v>162</v>
      </c>
      <c r="H417" s="151" t="s">
        <v>1</v>
      </c>
      <c r="I417" s="153"/>
      <c r="L417" s="149"/>
      <c r="M417" s="154"/>
      <c r="T417" s="155"/>
      <c r="AT417" s="151" t="s">
        <v>161</v>
      </c>
      <c r="AU417" s="151" t="s">
        <v>159</v>
      </c>
      <c r="AV417" s="12" t="s">
        <v>82</v>
      </c>
      <c r="AW417" s="12" t="s">
        <v>31</v>
      </c>
      <c r="AX417" s="12" t="s">
        <v>74</v>
      </c>
      <c r="AY417" s="151" t="s">
        <v>151</v>
      </c>
    </row>
    <row r="418" spans="2:65" s="12" customFormat="1">
      <c r="B418" s="149"/>
      <c r="D418" s="150" t="s">
        <v>161</v>
      </c>
      <c r="E418" s="151" t="s">
        <v>1</v>
      </c>
      <c r="F418" s="152" t="s">
        <v>163</v>
      </c>
      <c r="H418" s="151" t="s">
        <v>1</v>
      </c>
      <c r="I418" s="153"/>
      <c r="L418" s="149"/>
      <c r="M418" s="154"/>
      <c r="T418" s="155"/>
      <c r="AT418" s="151" t="s">
        <v>161</v>
      </c>
      <c r="AU418" s="151" t="s">
        <v>159</v>
      </c>
      <c r="AV418" s="12" t="s">
        <v>82</v>
      </c>
      <c r="AW418" s="12" t="s">
        <v>31</v>
      </c>
      <c r="AX418" s="12" t="s">
        <v>74</v>
      </c>
      <c r="AY418" s="151" t="s">
        <v>151</v>
      </c>
    </row>
    <row r="419" spans="2:65" s="12" customFormat="1">
      <c r="B419" s="149"/>
      <c r="D419" s="150" t="s">
        <v>161</v>
      </c>
      <c r="E419" s="151" t="s">
        <v>1</v>
      </c>
      <c r="F419" s="152" t="s">
        <v>164</v>
      </c>
      <c r="H419" s="151" t="s">
        <v>1</v>
      </c>
      <c r="I419" s="153"/>
      <c r="L419" s="149"/>
      <c r="M419" s="154"/>
      <c r="T419" s="155"/>
      <c r="AT419" s="151" t="s">
        <v>161</v>
      </c>
      <c r="AU419" s="151" t="s">
        <v>159</v>
      </c>
      <c r="AV419" s="12" t="s">
        <v>82</v>
      </c>
      <c r="AW419" s="12" t="s">
        <v>31</v>
      </c>
      <c r="AX419" s="12" t="s">
        <v>74</v>
      </c>
      <c r="AY419" s="151" t="s">
        <v>151</v>
      </c>
    </row>
    <row r="420" spans="2:65" s="13" customFormat="1">
      <c r="B420" s="156"/>
      <c r="D420" s="150" t="s">
        <v>161</v>
      </c>
      <c r="E420" s="157" t="s">
        <v>1</v>
      </c>
      <c r="F420" s="158" t="s">
        <v>417</v>
      </c>
      <c r="H420" s="159">
        <v>562.83299999999997</v>
      </c>
      <c r="I420" s="160"/>
      <c r="L420" s="156"/>
      <c r="M420" s="161"/>
      <c r="T420" s="162"/>
      <c r="AT420" s="157" t="s">
        <v>161</v>
      </c>
      <c r="AU420" s="157" t="s">
        <v>159</v>
      </c>
      <c r="AV420" s="13" t="s">
        <v>159</v>
      </c>
      <c r="AW420" s="13" t="s">
        <v>31</v>
      </c>
      <c r="AX420" s="13" t="s">
        <v>82</v>
      </c>
      <c r="AY420" s="157" t="s">
        <v>151</v>
      </c>
    </row>
    <row r="421" spans="2:65" s="1" customFormat="1" ht="33" customHeight="1">
      <c r="B421" s="134"/>
      <c r="C421" s="135" t="s">
        <v>418</v>
      </c>
      <c r="D421" s="135" t="s">
        <v>154</v>
      </c>
      <c r="E421" s="136" t="s">
        <v>419</v>
      </c>
      <c r="F421" s="137" t="s">
        <v>420</v>
      </c>
      <c r="G421" s="138" t="s">
        <v>157</v>
      </c>
      <c r="H421" s="139">
        <v>8.6519999999999992</v>
      </c>
      <c r="I421" s="140"/>
      <c r="J421" s="141">
        <f>ROUND(I421*H421,2)</f>
        <v>0</v>
      </c>
      <c r="K421" s="142"/>
      <c r="L421" s="32"/>
      <c r="M421" s="143" t="s">
        <v>1</v>
      </c>
      <c r="N421" s="144" t="s">
        <v>40</v>
      </c>
      <c r="P421" s="145">
        <f>O421*H421</f>
        <v>0</v>
      </c>
      <c r="Q421" s="145">
        <v>0</v>
      </c>
      <c r="R421" s="145">
        <f>Q421*H421</f>
        <v>0</v>
      </c>
      <c r="S421" s="145">
        <v>9.5999999999999992E-3</v>
      </c>
      <c r="T421" s="146">
        <f>S421*H421</f>
        <v>8.3059199999999986E-2</v>
      </c>
      <c r="AR421" s="147" t="s">
        <v>158</v>
      </c>
      <c r="AT421" s="147" t="s">
        <v>154</v>
      </c>
      <c r="AU421" s="147" t="s">
        <v>159</v>
      </c>
      <c r="AY421" s="17" t="s">
        <v>151</v>
      </c>
      <c r="BE421" s="148">
        <f>IF(N421="základná",J421,0)</f>
        <v>0</v>
      </c>
      <c r="BF421" s="148">
        <f>IF(N421="znížená",J421,0)</f>
        <v>0</v>
      </c>
      <c r="BG421" s="148">
        <f>IF(N421="zákl. prenesená",J421,0)</f>
        <v>0</v>
      </c>
      <c r="BH421" s="148">
        <f>IF(N421="zníž. prenesená",J421,0)</f>
        <v>0</v>
      </c>
      <c r="BI421" s="148">
        <f>IF(N421="nulová",J421,0)</f>
        <v>0</v>
      </c>
      <c r="BJ421" s="17" t="s">
        <v>159</v>
      </c>
      <c r="BK421" s="148">
        <f>ROUND(I421*H421,2)</f>
        <v>0</v>
      </c>
      <c r="BL421" s="17" t="s">
        <v>158</v>
      </c>
      <c r="BM421" s="147" t="s">
        <v>421</v>
      </c>
    </row>
    <row r="422" spans="2:65" s="12" customFormat="1">
      <c r="B422" s="149"/>
      <c r="D422" s="150" t="s">
        <v>161</v>
      </c>
      <c r="E422" s="151" t="s">
        <v>1</v>
      </c>
      <c r="F422" s="152" t="s">
        <v>162</v>
      </c>
      <c r="H422" s="151" t="s">
        <v>1</v>
      </c>
      <c r="I422" s="153"/>
      <c r="L422" s="149"/>
      <c r="M422" s="154"/>
      <c r="T422" s="155"/>
      <c r="AT422" s="151" t="s">
        <v>161</v>
      </c>
      <c r="AU422" s="151" t="s">
        <v>159</v>
      </c>
      <c r="AV422" s="12" t="s">
        <v>82</v>
      </c>
      <c r="AW422" s="12" t="s">
        <v>31</v>
      </c>
      <c r="AX422" s="12" t="s">
        <v>74</v>
      </c>
      <c r="AY422" s="151" t="s">
        <v>151</v>
      </c>
    </row>
    <row r="423" spans="2:65" s="12" customFormat="1">
      <c r="B423" s="149"/>
      <c r="D423" s="150" t="s">
        <v>161</v>
      </c>
      <c r="E423" s="151" t="s">
        <v>1</v>
      </c>
      <c r="F423" s="152" t="s">
        <v>163</v>
      </c>
      <c r="H423" s="151" t="s">
        <v>1</v>
      </c>
      <c r="I423" s="153"/>
      <c r="L423" s="149"/>
      <c r="M423" s="154"/>
      <c r="T423" s="155"/>
      <c r="AT423" s="151" t="s">
        <v>161</v>
      </c>
      <c r="AU423" s="151" t="s">
        <v>159</v>
      </c>
      <c r="AV423" s="12" t="s">
        <v>82</v>
      </c>
      <c r="AW423" s="12" t="s">
        <v>31</v>
      </c>
      <c r="AX423" s="12" t="s">
        <v>74</v>
      </c>
      <c r="AY423" s="151" t="s">
        <v>151</v>
      </c>
    </row>
    <row r="424" spans="2:65" s="12" customFormat="1">
      <c r="B424" s="149"/>
      <c r="D424" s="150" t="s">
        <v>161</v>
      </c>
      <c r="E424" s="151" t="s">
        <v>1</v>
      </c>
      <c r="F424" s="152" t="s">
        <v>164</v>
      </c>
      <c r="H424" s="151" t="s">
        <v>1</v>
      </c>
      <c r="I424" s="153"/>
      <c r="L424" s="149"/>
      <c r="M424" s="154"/>
      <c r="T424" s="155"/>
      <c r="AT424" s="151" t="s">
        <v>161</v>
      </c>
      <c r="AU424" s="151" t="s">
        <v>159</v>
      </c>
      <c r="AV424" s="12" t="s">
        <v>82</v>
      </c>
      <c r="AW424" s="12" t="s">
        <v>31</v>
      </c>
      <c r="AX424" s="12" t="s">
        <v>74</v>
      </c>
      <c r="AY424" s="151" t="s">
        <v>151</v>
      </c>
    </row>
    <row r="425" spans="2:65" s="13" customFormat="1">
      <c r="B425" s="156"/>
      <c r="D425" s="150" t="s">
        <v>161</v>
      </c>
      <c r="E425" s="157" t="s">
        <v>1</v>
      </c>
      <c r="F425" s="158" t="s">
        <v>422</v>
      </c>
      <c r="H425" s="159">
        <v>8.6519999999999992</v>
      </c>
      <c r="I425" s="160"/>
      <c r="L425" s="156"/>
      <c r="M425" s="161"/>
      <c r="T425" s="162"/>
      <c r="AT425" s="157" t="s">
        <v>161</v>
      </c>
      <c r="AU425" s="157" t="s">
        <v>159</v>
      </c>
      <c r="AV425" s="13" t="s">
        <v>159</v>
      </c>
      <c r="AW425" s="13" t="s">
        <v>31</v>
      </c>
      <c r="AX425" s="13" t="s">
        <v>82</v>
      </c>
      <c r="AY425" s="157" t="s">
        <v>151</v>
      </c>
    </row>
    <row r="426" spans="2:65" s="1" customFormat="1" ht="37.9" customHeight="1">
      <c r="B426" s="134"/>
      <c r="C426" s="135" t="s">
        <v>423</v>
      </c>
      <c r="D426" s="135" t="s">
        <v>154</v>
      </c>
      <c r="E426" s="136" t="s">
        <v>424</v>
      </c>
      <c r="F426" s="137" t="s">
        <v>425</v>
      </c>
      <c r="G426" s="138" t="s">
        <v>157</v>
      </c>
      <c r="H426" s="139">
        <v>9.7080000000000002</v>
      </c>
      <c r="I426" s="140"/>
      <c r="J426" s="141">
        <f>ROUND(I426*H426,2)</f>
        <v>0</v>
      </c>
      <c r="K426" s="142"/>
      <c r="L426" s="32"/>
      <c r="M426" s="143" t="s">
        <v>1</v>
      </c>
      <c r="N426" s="144" t="s">
        <v>40</v>
      </c>
      <c r="P426" s="145">
        <f>O426*H426</f>
        <v>0</v>
      </c>
      <c r="Q426" s="145">
        <v>0</v>
      </c>
      <c r="R426" s="145">
        <f>Q426*H426</f>
        <v>0</v>
      </c>
      <c r="S426" s="145">
        <v>9.5999999999999992E-3</v>
      </c>
      <c r="T426" s="146">
        <f>S426*H426</f>
        <v>9.3196799999999996E-2</v>
      </c>
      <c r="AR426" s="147" t="s">
        <v>158</v>
      </c>
      <c r="AT426" s="147" t="s">
        <v>154</v>
      </c>
      <c r="AU426" s="147" t="s">
        <v>159</v>
      </c>
      <c r="AY426" s="17" t="s">
        <v>151</v>
      </c>
      <c r="BE426" s="148">
        <f>IF(N426="základná",J426,0)</f>
        <v>0</v>
      </c>
      <c r="BF426" s="148">
        <f>IF(N426="znížená",J426,0)</f>
        <v>0</v>
      </c>
      <c r="BG426" s="148">
        <f>IF(N426="zákl. prenesená",J426,0)</f>
        <v>0</v>
      </c>
      <c r="BH426" s="148">
        <f>IF(N426="zníž. prenesená",J426,0)</f>
        <v>0</v>
      </c>
      <c r="BI426" s="148">
        <f>IF(N426="nulová",J426,0)</f>
        <v>0</v>
      </c>
      <c r="BJ426" s="17" t="s">
        <v>159</v>
      </c>
      <c r="BK426" s="148">
        <f>ROUND(I426*H426,2)</f>
        <v>0</v>
      </c>
      <c r="BL426" s="17" t="s">
        <v>158</v>
      </c>
      <c r="BM426" s="147" t="s">
        <v>426</v>
      </c>
    </row>
    <row r="427" spans="2:65" s="12" customFormat="1">
      <c r="B427" s="149"/>
      <c r="D427" s="150" t="s">
        <v>161</v>
      </c>
      <c r="E427" s="151" t="s">
        <v>1</v>
      </c>
      <c r="F427" s="152" t="s">
        <v>162</v>
      </c>
      <c r="H427" s="151" t="s">
        <v>1</v>
      </c>
      <c r="I427" s="153"/>
      <c r="L427" s="149"/>
      <c r="M427" s="154"/>
      <c r="T427" s="155"/>
      <c r="AT427" s="151" t="s">
        <v>161</v>
      </c>
      <c r="AU427" s="151" t="s">
        <v>159</v>
      </c>
      <c r="AV427" s="12" t="s">
        <v>82</v>
      </c>
      <c r="AW427" s="12" t="s">
        <v>31</v>
      </c>
      <c r="AX427" s="12" t="s">
        <v>74</v>
      </c>
      <c r="AY427" s="151" t="s">
        <v>151</v>
      </c>
    </row>
    <row r="428" spans="2:65" s="12" customFormat="1">
      <c r="B428" s="149"/>
      <c r="D428" s="150" t="s">
        <v>161</v>
      </c>
      <c r="E428" s="151" t="s">
        <v>1</v>
      </c>
      <c r="F428" s="152" t="s">
        <v>163</v>
      </c>
      <c r="H428" s="151" t="s">
        <v>1</v>
      </c>
      <c r="I428" s="153"/>
      <c r="L428" s="149"/>
      <c r="M428" s="154"/>
      <c r="T428" s="155"/>
      <c r="AT428" s="151" t="s">
        <v>161</v>
      </c>
      <c r="AU428" s="151" t="s">
        <v>159</v>
      </c>
      <c r="AV428" s="12" t="s">
        <v>82</v>
      </c>
      <c r="AW428" s="12" t="s">
        <v>31</v>
      </c>
      <c r="AX428" s="12" t="s">
        <v>74</v>
      </c>
      <c r="AY428" s="151" t="s">
        <v>151</v>
      </c>
    </row>
    <row r="429" spans="2:65" s="12" customFormat="1">
      <c r="B429" s="149"/>
      <c r="D429" s="150" t="s">
        <v>161</v>
      </c>
      <c r="E429" s="151" t="s">
        <v>1</v>
      </c>
      <c r="F429" s="152" t="s">
        <v>164</v>
      </c>
      <c r="H429" s="151" t="s">
        <v>1</v>
      </c>
      <c r="I429" s="153"/>
      <c r="L429" s="149"/>
      <c r="M429" s="154"/>
      <c r="T429" s="155"/>
      <c r="AT429" s="151" t="s">
        <v>161</v>
      </c>
      <c r="AU429" s="151" t="s">
        <v>159</v>
      </c>
      <c r="AV429" s="12" t="s">
        <v>82</v>
      </c>
      <c r="AW429" s="12" t="s">
        <v>31</v>
      </c>
      <c r="AX429" s="12" t="s">
        <v>74</v>
      </c>
      <c r="AY429" s="151" t="s">
        <v>151</v>
      </c>
    </row>
    <row r="430" spans="2:65" s="13" customFormat="1">
      <c r="B430" s="156"/>
      <c r="D430" s="150" t="s">
        <v>161</v>
      </c>
      <c r="E430" s="157" t="s">
        <v>1</v>
      </c>
      <c r="F430" s="158" t="s">
        <v>427</v>
      </c>
      <c r="H430" s="159">
        <v>9.7080000000000002</v>
      </c>
      <c r="I430" s="160"/>
      <c r="L430" s="156"/>
      <c r="M430" s="161"/>
      <c r="T430" s="162"/>
      <c r="AT430" s="157" t="s">
        <v>161</v>
      </c>
      <c r="AU430" s="157" t="s">
        <v>159</v>
      </c>
      <c r="AV430" s="13" t="s">
        <v>159</v>
      </c>
      <c r="AW430" s="13" t="s">
        <v>31</v>
      </c>
      <c r="AX430" s="13" t="s">
        <v>82</v>
      </c>
      <c r="AY430" s="157" t="s">
        <v>151</v>
      </c>
    </row>
    <row r="431" spans="2:65" s="1" customFormat="1" ht="33" customHeight="1">
      <c r="B431" s="134"/>
      <c r="C431" s="135" t="s">
        <v>428</v>
      </c>
      <c r="D431" s="135" t="s">
        <v>154</v>
      </c>
      <c r="E431" s="136" t="s">
        <v>429</v>
      </c>
      <c r="F431" s="137" t="s">
        <v>430</v>
      </c>
      <c r="G431" s="138" t="s">
        <v>157</v>
      </c>
      <c r="H431" s="139">
        <v>136.20400000000001</v>
      </c>
      <c r="I431" s="140"/>
      <c r="J431" s="141">
        <f>ROUND(I431*H431,2)</f>
        <v>0</v>
      </c>
      <c r="K431" s="142"/>
      <c r="L431" s="32"/>
      <c r="M431" s="143" t="s">
        <v>1</v>
      </c>
      <c r="N431" s="144" t="s">
        <v>40</v>
      </c>
      <c r="P431" s="145">
        <f>O431*H431</f>
        <v>0</v>
      </c>
      <c r="Q431" s="145">
        <v>0</v>
      </c>
      <c r="R431" s="145">
        <f>Q431*H431</f>
        <v>0</v>
      </c>
      <c r="S431" s="145">
        <v>9.5999999999999992E-3</v>
      </c>
      <c r="T431" s="146">
        <f>S431*H431</f>
        <v>1.3075584</v>
      </c>
      <c r="AR431" s="147" t="s">
        <v>158</v>
      </c>
      <c r="AT431" s="147" t="s">
        <v>154</v>
      </c>
      <c r="AU431" s="147" t="s">
        <v>159</v>
      </c>
      <c r="AY431" s="17" t="s">
        <v>151</v>
      </c>
      <c r="BE431" s="148">
        <f>IF(N431="základná",J431,0)</f>
        <v>0</v>
      </c>
      <c r="BF431" s="148">
        <f>IF(N431="znížená",J431,0)</f>
        <v>0</v>
      </c>
      <c r="BG431" s="148">
        <f>IF(N431="zákl. prenesená",J431,0)</f>
        <v>0</v>
      </c>
      <c r="BH431" s="148">
        <f>IF(N431="zníž. prenesená",J431,0)</f>
        <v>0</v>
      </c>
      <c r="BI431" s="148">
        <f>IF(N431="nulová",J431,0)</f>
        <v>0</v>
      </c>
      <c r="BJ431" s="17" t="s">
        <v>159</v>
      </c>
      <c r="BK431" s="148">
        <f>ROUND(I431*H431,2)</f>
        <v>0</v>
      </c>
      <c r="BL431" s="17" t="s">
        <v>158</v>
      </c>
      <c r="BM431" s="147" t="s">
        <v>431</v>
      </c>
    </row>
    <row r="432" spans="2:65" s="12" customFormat="1">
      <c r="B432" s="149"/>
      <c r="D432" s="150" t="s">
        <v>161</v>
      </c>
      <c r="E432" s="151" t="s">
        <v>1</v>
      </c>
      <c r="F432" s="152" t="s">
        <v>162</v>
      </c>
      <c r="H432" s="151" t="s">
        <v>1</v>
      </c>
      <c r="I432" s="153"/>
      <c r="L432" s="149"/>
      <c r="M432" s="154"/>
      <c r="T432" s="155"/>
      <c r="AT432" s="151" t="s">
        <v>161</v>
      </c>
      <c r="AU432" s="151" t="s">
        <v>159</v>
      </c>
      <c r="AV432" s="12" t="s">
        <v>82</v>
      </c>
      <c r="AW432" s="12" t="s">
        <v>31</v>
      </c>
      <c r="AX432" s="12" t="s">
        <v>74</v>
      </c>
      <c r="AY432" s="151" t="s">
        <v>151</v>
      </c>
    </row>
    <row r="433" spans="2:65" s="12" customFormat="1">
      <c r="B433" s="149"/>
      <c r="D433" s="150" t="s">
        <v>161</v>
      </c>
      <c r="E433" s="151" t="s">
        <v>1</v>
      </c>
      <c r="F433" s="152" t="s">
        <v>163</v>
      </c>
      <c r="H433" s="151" t="s">
        <v>1</v>
      </c>
      <c r="I433" s="153"/>
      <c r="L433" s="149"/>
      <c r="M433" s="154"/>
      <c r="T433" s="155"/>
      <c r="AT433" s="151" t="s">
        <v>161</v>
      </c>
      <c r="AU433" s="151" t="s">
        <v>159</v>
      </c>
      <c r="AV433" s="12" t="s">
        <v>82</v>
      </c>
      <c r="AW433" s="12" t="s">
        <v>31</v>
      </c>
      <c r="AX433" s="12" t="s">
        <v>74</v>
      </c>
      <c r="AY433" s="151" t="s">
        <v>151</v>
      </c>
    </row>
    <row r="434" spans="2:65" s="12" customFormat="1">
      <c r="B434" s="149"/>
      <c r="D434" s="150" t="s">
        <v>161</v>
      </c>
      <c r="E434" s="151" t="s">
        <v>1</v>
      </c>
      <c r="F434" s="152" t="s">
        <v>164</v>
      </c>
      <c r="H434" s="151" t="s">
        <v>1</v>
      </c>
      <c r="I434" s="153"/>
      <c r="L434" s="149"/>
      <c r="M434" s="154"/>
      <c r="T434" s="155"/>
      <c r="AT434" s="151" t="s">
        <v>161</v>
      </c>
      <c r="AU434" s="151" t="s">
        <v>159</v>
      </c>
      <c r="AV434" s="12" t="s">
        <v>82</v>
      </c>
      <c r="AW434" s="12" t="s">
        <v>31</v>
      </c>
      <c r="AX434" s="12" t="s">
        <v>74</v>
      </c>
      <c r="AY434" s="151" t="s">
        <v>151</v>
      </c>
    </row>
    <row r="435" spans="2:65" s="13" customFormat="1">
      <c r="B435" s="156"/>
      <c r="D435" s="150" t="s">
        <v>161</v>
      </c>
      <c r="E435" s="157" t="s">
        <v>1</v>
      </c>
      <c r="F435" s="158" t="s">
        <v>432</v>
      </c>
      <c r="H435" s="159">
        <v>136.20400000000001</v>
      </c>
      <c r="I435" s="160"/>
      <c r="L435" s="156"/>
      <c r="M435" s="161"/>
      <c r="T435" s="162"/>
      <c r="AT435" s="157" t="s">
        <v>161</v>
      </c>
      <c r="AU435" s="157" t="s">
        <v>159</v>
      </c>
      <c r="AV435" s="13" t="s">
        <v>159</v>
      </c>
      <c r="AW435" s="13" t="s">
        <v>31</v>
      </c>
      <c r="AX435" s="13" t="s">
        <v>82</v>
      </c>
      <c r="AY435" s="157" t="s">
        <v>151</v>
      </c>
    </row>
    <row r="436" spans="2:65" s="11" customFormat="1" ht="22.9" customHeight="1">
      <c r="B436" s="122"/>
      <c r="D436" s="123" t="s">
        <v>73</v>
      </c>
      <c r="E436" s="132" t="s">
        <v>433</v>
      </c>
      <c r="F436" s="132" t="s">
        <v>180</v>
      </c>
      <c r="I436" s="125"/>
      <c r="J436" s="133">
        <f>BK436</f>
        <v>0</v>
      </c>
      <c r="L436" s="122"/>
      <c r="M436" s="127"/>
      <c r="P436" s="128">
        <f>SUM(P437:P451)</f>
        <v>0</v>
      </c>
      <c r="R436" s="128">
        <f>SUM(R437:R451)</f>
        <v>0</v>
      </c>
      <c r="T436" s="129">
        <f>SUM(T437:T451)</f>
        <v>2.8444896000000002</v>
      </c>
      <c r="AR436" s="123" t="s">
        <v>82</v>
      </c>
      <c r="AT436" s="130" t="s">
        <v>73</v>
      </c>
      <c r="AU436" s="130" t="s">
        <v>82</v>
      </c>
      <c r="AY436" s="123" t="s">
        <v>151</v>
      </c>
      <c r="BK436" s="131">
        <f>SUM(BK437:BK451)</f>
        <v>0</v>
      </c>
    </row>
    <row r="437" spans="2:65" s="1" customFormat="1" ht="33" customHeight="1">
      <c r="B437" s="134"/>
      <c r="C437" s="135" t="s">
        <v>434</v>
      </c>
      <c r="D437" s="135" t="s">
        <v>154</v>
      </c>
      <c r="E437" s="136" t="s">
        <v>435</v>
      </c>
      <c r="F437" s="137" t="s">
        <v>436</v>
      </c>
      <c r="G437" s="138" t="s">
        <v>157</v>
      </c>
      <c r="H437" s="139">
        <v>246.4</v>
      </c>
      <c r="I437" s="140"/>
      <c r="J437" s="141">
        <f>ROUND(I437*H437,2)</f>
        <v>0</v>
      </c>
      <c r="K437" s="142"/>
      <c r="L437" s="32"/>
      <c r="M437" s="143" t="s">
        <v>1</v>
      </c>
      <c r="N437" s="144" t="s">
        <v>40</v>
      </c>
      <c r="P437" s="145">
        <f>O437*H437</f>
        <v>0</v>
      </c>
      <c r="Q437" s="145">
        <v>0</v>
      </c>
      <c r="R437" s="145">
        <f>Q437*H437</f>
        <v>0</v>
      </c>
      <c r="S437" s="145">
        <v>9.5999999999999992E-3</v>
      </c>
      <c r="T437" s="146">
        <f>S437*H437</f>
        <v>2.36544</v>
      </c>
      <c r="AR437" s="147" t="s">
        <v>158</v>
      </c>
      <c r="AT437" s="147" t="s">
        <v>154</v>
      </c>
      <c r="AU437" s="147" t="s">
        <v>159</v>
      </c>
      <c r="AY437" s="17" t="s">
        <v>151</v>
      </c>
      <c r="BE437" s="148">
        <f>IF(N437="základná",J437,0)</f>
        <v>0</v>
      </c>
      <c r="BF437" s="148">
        <f>IF(N437="znížená",J437,0)</f>
        <v>0</v>
      </c>
      <c r="BG437" s="148">
        <f>IF(N437="zákl. prenesená",J437,0)</f>
        <v>0</v>
      </c>
      <c r="BH437" s="148">
        <f>IF(N437="zníž. prenesená",J437,0)</f>
        <v>0</v>
      </c>
      <c r="BI437" s="148">
        <f>IF(N437="nulová",J437,0)</f>
        <v>0</v>
      </c>
      <c r="BJ437" s="17" t="s">
        <v>159</v>
      </c>
      <c r="BK437" s="148">
        <f>ROUND(I437*H437,2)</f>
        <v>0</v>
      </c>
      <c r="BL437" s="17" t="s">
        <v>158</v>
      </c>
      <c r="BM437" s="147" t="s">
        <v>437</v>
      </c>
    </row>
    <row r="438" spans="2:65" s="12" customFormat="1">
      <c r="B438" s="149"/>
      <c r="D438" s="150" t="s">
        <v>161</v>
      </c>
      <c r="E438" s="151" t="s">
        <v>1</v>
      </c>
      <c r="F438" s="152" t="s">
        <v>162</v>
      </c>
      <c r="H438" s="151" t="s">
        <v>1</v>
      </c>
      <c r="I438" s="153"/>
      <c r="L438" s="149"/>
      <c r="M438" s="154"/>
      <c r="T438" s="155"/>
      <c r="AT438" s="151" t="s">
        <v>161</v>
      </c>
      <c r="AU438" s="151" t="s">
        <v>159</v>
      </c>
      <c r="AV438" s="12" t="s">
        <v>82</v>
      </c>
      <c r="AW438" s="12" t="s">
        <v>31</v>
      </c>
      <c r="AX438" s="12" t="s">
        <v>74</v>
      </c>
      <c r="AY438" s="151" t="s">
        <v>151</v>
      </c>
    </row>
    <row r="439" spans="2:65" s="12" customFormat="1">
      <c r="B439" s="149"/>
      <c r="D439" s="150" t="s">
        <v>161</v>
      </c>
      <c r="E439" s="151" t="s">
        <v>1</v>
      </c>
      <c r="F439" s="152" t="s">
        <v>163</v>
      </c>
      <c r="H439" s="151" t="s">
        <v>1</v>
      </c>
      <c r="I439" s="153"/>
      <c r="L439" s="149"/>
      <c r="M439" s="154"/>
      <c r="T439" s="155"/>
      <c r="AT439" s="151" t="s">
        <v>161</v>
      </c>
      <c r="AU439" s="151" t="s">
        <v>159</v>
      </c>
      <c r="AV439" s="12" t="s">
        <v>82</v>
      </c>
      <c r="AW439" s="12" t="s">
        <v>31</v>
      </c>
      <c r="AX439" s="12" t="s">
        <v>74</v>
      </c>
      <c r="AY439" s="151" t="s">
        <v>151</v>
      </c>
    </row>
    <row r="440" spans="2:65" s="12" customFormat="1">
      <c r="B440" s="149"/>
      <c r="D440" s="150" t="s">
        <v>161</v>
      </c>
      <c r="E440" s="151" t="s">
        <v>1</v>
      </c>
      <c r="F440" s="152" t="s">
        <v>164</v>
      </c>
      <c r="H440" s="151" t="s">
        <v>1</v>
      </c>
      <c r="I440" s="153"/>
      <c r="L440" s="149"/>
      <c r="M440" s="154"/>
      <c r="T440" s="155"/>
      <c r="AT440" s="151" t="s">
        <v>161</v>
      </c>
      <c r="AU440" s="151" t="s">
        <v>159</v>
      </c>
      <c r="AV440" s="12" t="s">
        <v>82</v>
      </c>
      <c r="AW440" s="12" t="s">
        <v>31</v>
      </c>
      <c r="AX440" s="12" t="s">
        <v>74</v>
      </c>
      <c r="AY440" s="151" t="s">
        <v>151</v>
      </c>
    </row>
    <row r="441" spans="2:65" s="13" customFormat="1">
      <c r="B441" s="156"/>
      <c r="D441" s="150" t="s">
        <v>161</v>
      </c>
      <c r="E441" s="157" t="s">
        <v>1</v>
      </c>
      <c r="F441" s="158" t="s">
        <v>438</v>
      </c>
      <c r="H441" s="159">
        <v>246.4</v>
      </c>
      <c r="I441" s="160"/>
      <c r="L441" s="156"/>
      <c r="M441" s="161"/>
      <c r="T441" s="162"/>
      <c r="AT441" s="157" t="s">
        <v>161</v>
      </c>
      <c r="AU441" s="157" t="s">
        <v>159</v>
      </c>
      <c r="AV441" s="13" t="s">
        <v>159</v>
      </c>
      <c r="AW441" s="13" t="s">
        <v>31</v>
      </c>
      <c r="AX441" s="13" t="s">
        <v>82</v>
      </c>
      <c r="AY441" s="157" t="s">
        <v>151</v>
      </c>
    </row>
    <row r="442" spans="2:65" s="1" customFormat="1" ht="24.2" customHeight="1">
      <c r="B442" s="134"/>
      <c r="C442" s="135" t="s">
        <v>439</v>
      </c>
      <c r="D442" s="135" t="s">
        <v>154</v>
      </c>
      <c r="E442" s="136" t="s">
        <v>440</v>
      </c>
      <c r="F442" s="137" t="s">
        <v>441</v>
      </c>
      <c r="G442" s="138" t="s">
        <v>157</v>
      </c>
      <c r="H442" s="139">
        <v>11.366</v>
      </c>
      <c r="I442" s="140"/>
      <c r="J442" s="141">
        <f>ROUND(I442*H442,2)</f>
        <v>0</v>
      </c>
      <c r="K442" s="142"/>
      <c r="L442" s="32"/>
      <c r="M442" s="143" t="s">
        <v>1</v>
      </c>
      <c r="N442" s="144" t="s">
        <v>40</v>
      </c>
      <c r="P442" s="145">
        <f>O442*H442</f>
        <v>0</v>
      </c>
      <c r="Q442" s="145">
        <v>0</v>
      </c>
      <c r="R442" s="145">
        <f>Q442*H442</f>
        <v>0</v>
      </c>
      <c r="S442" s="145">
        <v>9.5999999999999992E-3</v>
      </c>
      <c r="T442" s="146">
        <f>S442*H442</f>
        <v>0.10911359999999999</v>
      </c>
      <c r="AR442" s="147" t="s">
        <v>158</v>
      </c>
      <c r="AT442" s="147" t="s">
        <v>154</v>
      </c>
      <c r="AU442" s="147" t="s">
        <v>159</v>
      </c>
      <c r="AY442" s="17" t="s">
        <v>151</v>
      </c>
      <c r="BE442" s="148">
        <f>IF(N442="základná",J442,0)</f>
        <v>0</v>
      </c>
      <c r="BF442" s="148">
        <f>IF(N442="znížená",J442,0)</f>
        <v>0</v>
      </c>
      <c r="BG442" s="148">
        <f>IF(N442="zákl. prenesená",J442,0)</f>
        <v>0</v>
      </c>
      <c r="BH442" s="148">
        <f>IF(N442="zníž. prenesená",J442,0)</f>
        <v>0</v>
      </c>
      <c r="BI442" s="148">
        <f>IF(N442="nulová",J442,0)</f>
        <v>0</v>
      </c>
      <c r="BJ442" s="17" t="s">
        <v>159</v>
      </c>
      <c r="BK442" s="148">
        <f>ROUND(I442*H442,2)</f>
        <v>0</v>
      </c>
      <c r="BL442" s="17" t="s">
        <v>158</v>
      </c>
      <c r="BM442" s="147" t="s">
        <v>442</v>
      </c>
    </row>
    <row r="443" spans="2:65" s="12" customFormat="1">
      <c r="B443" s="149"/>
      <c r="D443" s="150" t="s">
        <v>161</v>
      </c>
      <c r="E443" s="151" t="s">
        <v>1</v>
      </c>
      <c r="F443" s="152" t="s">
        <v>162</v>
      </c>
      <c r="H443" s="151" t="s">
        <v>1</v>
      </c>
      <c r="I443" s="153"/>
      <c r="L443" s="149"/>
      <c r="M443" s="154"/>
      <c r="T443" s="155"/>
      <c r="AT443" s="151" t="s">
        <v>161</v>
      </c>
      <c r="AU443" s="151" t="s">
        <v>159</v>
      </c>
      <c r="AV443" s="12" t="s">
        <v>82</v>
      </c>
      <c r="AW443" s="12" t="s">
        <v>31</v>
      </c>
      <c r="AX443" s="12" t="s">
        <v>74</v>
      </c>
      <c r="AY443" s="151" t="s">
        <v>151</v>
      </c>
    </row>
    <row r="444" spans="2:65" s="12" customFormat="1">
      <c r="B444" s="149"/>
      <c r="D444" s="150" t="s">
        <v>161</v>
      </c>
      <c r="E444" s="151" t="s">
        <v>1</v>
      </c>
      <c r="F444" s="152" t="s">
        <v>163</v>
      </c>
      <c r="H444" s="151" t="s">
        <v>1</v>
      </c>
      <c r="I444" s="153"/>
      <c r="L444" s="149"/>
      <c r="M444" s="154"/>
      <c r="T444" s="155"/>
      <c r="AT444" s="151" t="s">
        <v>161</v>
      </c>
      <c r="AU444" s="151" t="s">
        <v>159</v>
      </c>
      <c r="AV444" s="12" t="s">
        <v>82</v>
      </c>
      <c r="AW444" s="12" t="s">
        <v>31</v>
      </c>
      <c r="AX444" s="12" t="s">
        <v>74</v>
      </c>
      <c r="AY444" s="151" t="s">
        <v>151</v>
      </c>
    </row>
    <row r="445" spans="2:65" s="12" customFormat="1">
      <c r="B445" s="149"/>
      <c r="D445" s="150" t="s">
        <v>161</v>
      </c>
      <c r="E445" s="151" t="s">
        <v>1</v>
      </c>
      <c r="F445" s="152" t="s">
        <v>164</v>
      </c>
      <c r="H445" s="151" t="s">
        <v>1</v>
      </c>
      <c r="I445" s="153"/>
      <c r="L445" s="149"/>
      <c r="M445" s="154"/>
      <c r="T445" s="155"/>
      <c r="AT445" s="151" t="s">
        <v>161</v>
      </c>
      <c r="AU445" s="151" t="s">
        <v>159</v>
      </c>
      <c r="AV445" s="12" t="s">
        <v>82</v>
      </c>
      <c r="AW445" s="12" t="s">
        <v>31</v>
      </c>
      <c r="AX445" s="12" t="s">
        <v>74</v>
      </c>
      <c r="AY445" s="151" t="s">
        <v>151</v>
      </c>
    </row>
    <row r="446" spans="2:65" s="13" customFormat="1">
      <c r="B446" s="156"/>
      <c r="D446" s="150" t="s">
        <v>161</v>
      </c>
      <c r="E446" s="157" t="s">
        <v>1</v>
      </c>
      <c r="F446" s="158" t="s">
        <v>443</v>
      </c>
      <c r="H446" s="159">
        <v>11.366</v>
      </c>
      <c r="I446" s="160"/>
      <c r="L446" s="156"/>
      <c r="M446" s="161"/>
      <c r="T446" s="162"/>
      <c r="AT446" s="157" t="s">
        <v>161</v>
      </c>
      <c r="AU446" s="157" t="s">
        <v>159</v>
      </c>
      <c r="AV446" s="13" t="s">
        <v>159</v>
      </c>
      <c r="AW446" s="13" t="s">
        <v>31</v>
      </c>
      <c r="AX446" s="13" t="s">
        <v>82</v>
      </c>
      <c r="AY446" s="157" t="s">
        <v>151</v>
      </c>
    </row>
    <row r="447" spans="2:65" s="1" customFormat="1" ht="37.9" customHeight="1">
      <c r="B447" s="134"/>
      <c r="C447" s="135" t="s">
        <v>444</v>
      </c>
      <c r="D447" s="135" t="s">
        <v>154</v>
      </c>
      <c r="E447" s="136" t="s">
        <v>445</v>
      </c>
      <c r="F447" s="137" t="s">
        <v>446</v>
      </c>
      <c r="G447" s="138" t="s">
        <v>157</v>
      </c>
      <c r="H447" s="139">
        <v>38.534999999999997</v>
      </c>
      <c r="I447" s="140"/>
      <c r="J447" s="141">
        <f>ROUND(I447*H447,2)</f>
        <v>0</v>
      </c>
      <c r="K447" s="142"/>
      <c r="L447" s="32"/>
      <c r="M447" s="143" t="s">
        <v>1</v>
      </c>
      <c r="N447" s="144" t="s">
        <v>40</v>
      </c>
      <c r="P447" s="145">
        <f>O447*H447</f>
        <v>0</v>
      </c>
      <c r="Q447" s="145">
        <v>0</v>
      </c>
      <c r="R447" s="145">
        <f>Q447*H447</f>
        <v>0</v>
      </c>
      <c r="S447" s="145">
        <v>9.5999999999999992E-3</v>
      </c>
      <c r="T447" s="146">
        <f>S447*H447</f>
        <v>0.36993599999999993</v>
      </c>
      <c r="AR447" s="147" t="s">
        <v>158</v>
      </c>
      <c r="AT447" s="147" t="s">
        <v>154</v>
      </c>
      <c r="AU447" s="147" t="s">
        <v>159</v>
      </c>
      <c r="AY447" s="17" t="s">
        <v>151</v>
      </c>
      <c r="BE447" s="148">
        <f>IF(N447="základná",J447,0)</f>
        <v>0</v>
      </c>
      <c r="BF447" s="148">
        <f>IF(N447="znížená",J447,0)</f>
        <v>0</v>
      </c>
      <c r="BG447" s="148">
        <f>IF(N447="zákl. prenesená",J447,0)</f>
        <v>0</v>
      </c>
      <c r="BH447" s="148">
        <f>IF(N447="zníž. prenesená",J447,0)</f>
        <v>0</v>
      </c>
      <c r="BI447" s="148">
        <f>IF(N447="nulová",J447,0)</f>
        <v>0</v>
      </c>
      <c r="BJ447" s="17" t="s">
        <v>159</v>
      </c>
      <c r="BK447" s="148">
        <f>ROUND(I447*H447,2)</f>
        <v>0</v>
      </c>
      <c r="BL447" s="17" t="s">
        <v>158</v>
      </c>
      <c r="BM447" s="147" t="s">
        <v>447</v>
      </c>
    </row>
    <row r="448" spans="2:65" s="12" customFormat="1">
      <c r="B448" s="149"/>
      <c r="D448" s="150" t="s">
        <v>161</v>
      </c>
      <c r="E448" s="151" t="s">
        <v>1</v>
      </c>
      <c r="F448" s="152" t="s">
        <v>162</v>
      </c>
      <c r="H448" s="151" t="s">
        <v>1</v>
      </c>
      <c r="I448" s="153"/>
      <c r="L448" s="149"/>
      <c r="M448" s="154"/>
      <c r="T448" s="155"/>
      <c r="AT448" s="151" t="s">
        <v>161</v>
      </c>
      <c r="AU448" s="151" t="s">
        <v>159</v>
      </c>
      <c r="AV448" s="12" t="s">
        <v>82</v>
      </c>
      <c r="AW448" s="12" t="s">
        <v>31</v>
      </c>
      <c r="AX448" s="12" t="s">
        <v>74</v>
      </c>
      <c r="AY448" s="151" t="s">
        <v>151</v>
      </c>
    </row>
    <row r="449" spans="2:65" s="12" customFormat="1">
      <c r="B449" s="149"/>
      <c r="D449" s="150" t="s">
        <v>161</v>
      </c>
      <c r="E449" s="151" t="s">
        <v>1</v>
      </c>
      <c r="F449" s="152" t="s">
        <v>163</v>
      </c>
      <c r="H449" s="151" t="s">
        <v>1</v>
      </c>
      <c r="I449" s="153"/>
      <c r="L449" s="149"/>
      <c r="M449" s="154"/>
      <c r="T449" s="155"/>
      <c r="AT449" s="151" t="s">
        <v>161</v>
      </c>
      <c r="AU449" s="151" t="s">
        <v>159</v>
      </c>
      <c r="AV449" s="12" t="s">
        <v>82</v>
      </c>
      <c r="AW449" s="12" t="s">
        <v>31</v>
      </c>
      <c r="AX449" s="12" t="s">
        <v>74</v>
      </c>
      <c r="AY449" s="151" t="s">
        <v>151</v>
      </c>
    </row>
    <row r="450" spans="2:65" s="12" customFormat="1">
      <c r="B450" s="149"/>
      <c r="D450" s="150" t="s">
        <v>161</v>
      </c>
      <c r="E450" s="151" t="s">
        <v>1</v>
      </c>
      <c r="F450" s="152" t="s">
        <v>164</v>
      </c>
      <c r="H450" s="151" t="s">
        <v>1</v>
      </c>
      <c r="I450" s="153"/>
      <c r="L450" s="149"/>
      <c r="M450" s="154"/>
      <c r="T450" s="155"/>
      <c r="AT450" s="151" t="s">
        <v>161</v>
      </c>
      <c r="AU450" s="151" t="s">
        <v>159</v>
      </c>
      <c r="AV450" s="12" t="s">
        <v>82</v>
      </c>
      <c r="AW450" s="12" t="s">
        <v>31</v>
      </c>
      <c r="AX450" s="12" t="s">
        <v>74</v>
      </c>
      <c r="AY450" s="151" t="s">
        <v>151</v>
      </c>
    </row>
    <row r="451" spans="2:65" s="13" customFormat="1">
      <c r="B451" s="156"/>
      <c r="D451" s="150" t="s">
        <v>161</v>
      </c>
      <c r="E451" s="157" t="s">
        <v>1</v>
      </c>
      <c r="F451" s="158" t="s">
        <v>448</v>
      </c>
      <c r="H451" s="159">
        <v>38.534999999999997</v>
      </c>
      <c r="I451" s="160"/>
      <c r="L451" s="156"/>
      <c r="M451" s="161"/>
      <c r="T451" s="162"/>
      <c r="AT451" s="157" t="s">
        <v>161</v>
      </c>
      <c r="AU451" s="157" t="s">
        <v>159</v>
      </c>
      <c r="AV451" s="13" t="s">
        <v>159</v>
      </c>
      <c r="AW451" s="13" t="s">
        <v>31</v>
      </c>
      <c r="AX451" s="13" t="s">
        <v>82</v>
      </c>
      <c r="AY451" s="157" t="s">
        <v>151</v>
      </c>
    </row>
    <row r="452" spans="2:65" s="11" customFormat="1" ht="22.9" customHeight="1">
      <c r="B452" s="122"/>
      <c r="D452" s="123" t="s">
        <v>73</v>
      </c>
      <c r="E452" s="132" t="s">
        <v>449</v>
      </c>
      <c r="F452" s="132" t="s">
        <v>197</v>
      </c>
      <c r="I452" s="125"/>
      <c r="J452" s="133">
        <f>BK452</f>
        <v>0</v>
      </c>
      <c r="L452" s="122"/>
      <c r="M452" s="127"/>
      <c r="P452" s="128">
        <f>SUM(P453:P487)</f>
        <v>0</v>
      </c>
      <c r="R452" s="128">
        <f>SUM(R453:R487)</f>
        <v>0</v>
      </c>
      <c r="T452" s="129">
        <f>SUM(T453:T487)</f>
        <v>2.3372831999999995</v>
      </c>
      <c r="AR452" s="123" t="s">
        <v>82</v>
      </c>
      <c r="AT452" s="130" t="s">
        <v>73</v>
      </c>
      <c r="AU452" s="130" t="s">
        <v>82</v>
      </c>
      <c r="AY452" s="123" t="s">
        <v>151</v>
      </c>
      <c r="BK452" s="131">
        <f>SUM(BK453:BK487)</f>
        <v>0</v>
      </c>
    </row>
    <row r="453" spans="2:65" s="1" customFormat="1" ht="33" customHeight="1">
      <c r="B453" s="134"/>
      <c r="C453" s="135" t="s">
        <v>450</v>
      </c>
      <c r="D453" s="135" t="s">
        <v>154</v>
      </c>
      <c r="E453" s="136" t="s">
        <v>451</v>
      </c>
      <c r="F453" s="137" t="s">
        <v>452</v>
      </c>
      <c r="G453" s="138" t="s">
        <v>157</v>
      </c>
      <c r="H453" s="139">
        <v>99.224999999999994</v>
      </c>
      <c r="I453" s="140"/>
      <c r="J453" s="141">
        <f>ROUND(I453*H453,2)</f>
        <v>0</v>
      </c>
      <c r="K453" s="142"/>
      <c r="L453" s="32"/>
      <c r="M453" s="143" t="s">
        <v>1</v>
      </c>
      <c r="N453" s="144" t="s">
        <v>40</v>
      </c>
      <c r="P453" s="145">
        <f>O453*H453</f>
        <v>0</v>
      </c>
      <c r="Q453" s="145">
        <v>0</v>
      </c>
      <c r="R453" s="145">
        <f>Q453*H453</f>
        <v>0</v>
      </c>
      <c r="S453" s="145">
        <v>9.5999999999999992E-3</v>
      </c>
      <c r="T453" s="146">
        <f>S453*H453</f>
        <v>0.95255999999999985</v>
      </c>
      <c r="AR453" s="147" t="s">
        <v>158</v>
      </c>
      <c r="AT453" s="147" t="s">
        <v>154</v>
      </c>
      <c r="AU453" s="147" t="s">
        <v>159</v>
      </c>
      <c r="AY453" s="17" t="s">
        <v>151</v>
      </c>
      <c r="BE453" s="148">
        <f>IF(N453="základná",J453,0)</f>
        <v>0</v>
      </c>
      <c r="BF453" s="148">
        <f>IF(N453="znížená",J453,0)</f>
        <v>0</v>
      </c>
      <c r="BG453" s="148">
        <f>IF(N453="zákl. prenesená",J453,0)</f>
        <v>0</v>
      </c>
      <c r="BH453" s="148">
        <f>IF(N453="zníž. prenesená",J453,0)</f>
        <v>0</v>
      </c>
      <c r="BI453" s="148">
        <f>IF(N453="nulová",J453,0)</f>
        <v>0</v>
      </c>
      <c r="BJ453" s="17" t="s">
        <v>159</v>
      </c>
      <c r="BK453" s="148">
        <f>ROUND(I453*H453,2)</f>
        <v>0</v>
      </c>
      <c r="BL453" s="17" t="s">
        <v>158</v>
      </c>
      <c r="BM453" s="147" t="s">
        <v>453</v>
      </c>
    </row>
    <row r="454" spans="2:65" s="12" customFormat="1">
      <c r="B454" s="149"/>
      <c r="D454" s="150" t="s">
        <v>161</v>
      </c>
      <c r="E454" s="151" t="s">
        <v>1</v>
      </c>
      <c r="F454" s="152" t="s">
        <v>162</v>
      </c>
      <c r="H454" s="151" t="s">
        <v>1</v>
      </c>
      <c r="I454" s="153"/>
      <c r="L454" s="149"/>
      <c r="M454" s="154"/>
      <c r="T454" s="155"/>
      <c r="AT454" s="151" t="s">
        <v>161</v>
      </c>
      <c r="AU454" s="151" t="s">
        <v>159</v>
      </c>
      <c r="AV454" s="12" t="s">
        <v>82</v>
      </c>
      <c r="AW454" s="12" t="s">
        <v>31</v>
      </c>
      <c r="AX454" s="12" t="s">
        <v>74</v>
      </c>
      <c r="AY454" s="151" t="s">
        <v>151</v>
      </c>
    </row>
    <row r="455" spans="2:65" s="12" customFormat="1">
      <c r="B455" s="149"/>
      <c r="D455" s="150" t="s">
        <v>161</v>
      </c>
      <c r="E455" s="151" t="s">
        <v>1</v>
      </c>
      <c r="F455" s="152" t="s">
        <v>163</v>
      </c>
      <c r="H455" s="151" t="s">
        <v>1</v>
      </c>
      <c r="I455" s="153"/>
      <c r="L455" s="149"/>
      <c r="M455" s="154"/>
      <c r="T455" s="155"/>
      <c r="AT455" s="151" t="s">
        <v>161</v>
      </c>
      <c r="AU455" s="151" t="s">
        <v>159</v>
      </c>
      <c r="AV455" s="12" t="s">
        <v>82</v>
      </c>
      <c r="AW455" s="12" t="s">
        <v>31</v>
      </c>
      <c r="AX455" s="12" t="s">
        <v>74</v>
      </c>
      <c r="AY455" s="151" t="s">
        <v>151</v>
      </c>
    </row>
    <row r="456" spans="2:65" s="12" customFormat="1">
      <c r="B456" s="149"/>
      <c r="D456" s="150" t="s">
        <v>161</v>
      </c>
      <c r="E456" s="151" t="s">
        <v>1</v>
      </c>
      <c r="F456" s="152" t="s">
        <v>164</v>
      </c>
      <c r="H456" s="151" t="s">
        <v>1</v>
      </c>
      <c r="I456" s="153"/>
      <c r="L456" s="149"/>
      <c r="M456" s="154"/>
      <c r="T456" s="155"/>
      <c r="AT456" s="151" t="s">
        <v>161</v>
      </c>
      <c r="AU456" s="151" t="s">
        <v>159</v>
      </c>
      <c r="AV456" s="12" t="s">
        <v>82</v>
      </c>
      <c r="AW456" s="12" t="s">
        <v>31</v>
      </c>
      <c r="AX456" s="12" t="s">
        <v>74</v>
      </c>
      <c r="AY456" s="151" t="s">
        <v>151</v>
      </c>
    </row>
    <row r="457" spans="2:65" s="13" customFormat="1">
      <c r="B457" s="156"/>
      <c r="D457" s="150" t="s">
        <v>161</v>
      </c>
      <c r="E457" s="157" t="s">
        <v>1</v>
      </c>
      <c r="F457" s="158" t="s">
        <v>454</v>
      </c>
      <c r="H457" s="159">
        <v>99.224999999999994</v>
      </c>
      <c r="I457" s="160"/>
      <c r="L457" s="156"/>
      <c r="M457" s="161"/>
      <c r="T457" s="162"/>
      <c r="AT457" s="157" t="s">
        <v>161</v>
      </c>
      <c r="AU457" s="157" t="s">
        <v>159</v>
      </c>
      <c r="AV457" s="13" t="s">
        <v>159</v>
      </c>
      <c r="AW457" s="13" t="s">
        <v>31</v>
      </c>
      <c r="AX457" s="13" t="s">
        <v>82</v>
      </c>
      <c r="AY457" s="157" t="s">
        <v>151</v>
      </c>
    </row>
    <row r="458" spans="2:65" s="1" customFormat="1" ht="33" customHeight="1">
      <c r="B458" s="134"/>
      <c r="C458" s="135" t="s">
        <v>455</v>
      </c>
      <c r="D458" s="135" t="s">
        <v>154</v>
      </c>
      <c r="E458" s="136" t="s">
        <v>456</v>
      </c>
      <c r="F458" s="137" t="s">
        <v>457</v>
      </c>
      <c r="G458" s="138" t="s">
        <v>157</v>
      </c>
      <c r="H458" s="139">
        <v>54.11</v>
      </c>
      <c r="I458" s="140"/>
      <c r="J458" s="141">
        <f>ROUND(I458*H458,2)</f>
        <v>0</v>
      </c>
      <c r="K458" s="142"/>
      <c r="L458" s="32"/>
      <c r="M458" s="143" t="s">
        <v>1</v>
      </c>
      <c r="N458" s="144" t="s">
        <v>40</v>
      </c>
      <c r="P458" s="145">
        <f>O458*H458</f>
        <v>0</v>
      </c>
      <c r="Q458" s="145">
        <v>0</v>
      </c>
      <c r="R458" s="145">
        <f>Q458*H458</f>
        <v>0</v>
      </c>
      <c r="S458" s="145">
        <v>9.5999999999999992E-3</v>
      </c>
      <c r="T458" s="146">
        <f>S458*H458</f>
        <v>0.51945599999999992</v>
      </c>
      <c r="AR458" s="147" t="s">
        <v>158</v>
      </c>
      <c r="AT458" s="147" t="s">
        <v>154</v>
      </c>
      <c r="AU458" s="147" t="s">
        <v>159</v>
      </c>
      <c r="AY458" s="17" t="s">
        <v>151</v>
      </c>
      <c r="BE458" s="148">
        <f>IF(N458="základná",J458,0)</f>
        <v>0</v>
      </c>
      <c r="BF458" s="148">
        <f>IF(N458="znížená",J458,0)</f>
        <v>0</v>
      </c>
      <c r="BG458" s="148">
        <f>IF(N458="zákl. prenesená",J458,0)</f>
        <v>0</v>
      </c>
      <c r="BH458" s="148">
        <f>IF(N458="zníž. prenesená",J458,0)</f>
        <v>0</v>
      </c>
      <c r="BI458" s="148">
        <f>IF(N458="nulová",J458,0)</f>
        <v>0</v>
      </c>
      <c r="BJ458" s="17" t="s">
        <v>159</v>
      </c>
      <c r="BK458" s="148">
        <f>ROUND(I458*H458,2)</f>
        <v>0</v>
      </c>
      <c r="BL458" s="17" t="s">
        <v>158</v>
      </c>
      <c r="BM458" s="147" t="s">
        <v>458</v>
      </c>
    </row>
    <row r="459" spans="2:65" s="12" customFormat="1">
      <c r="B459" s="149"/>
      <c r="D459" s="150" t="s">
        <v>161</v>
      </c>
      <c r="E459" s="151" t="s">
        <v>1</v>
      </c>
      <c r="F459" s="152" t="s">
        <v>162</v>
      </c>
      <c r="H459" s="151" t="s">
        <v>1</v>
      </c>
      <c r="I459" s="153"/>
      <c r="L459" s="149"/>
      <c r="M459" s="154"/>
      <c r="T459" s="155"/>
      <c r="AT459" s="151" t="s">
        <v>161</v>
      </c>
      <c r="AU459" s="151" t="s">
        <v>159</v>
      </c>
      <c r="AV459" s="12" t="s">
        <v>82</v>
      </c>
      <c r="AW459" s="12" t="s">
        <v>31</v>
      </c>
      <c r="AX459" s="12" t="s">
        <v>74</v>
      </c>
      <c r="AY459" s="151" t="s">
        <v>151</v>
      </c>
    </row>
    <row r="460" spans="2:65" s="12" customFormat="1">
      <c r="B460" s="149"/>
      <c r="D460" s="150" t="s">
        <v>161</v>
      </c>
      <c r="E460" s="151" t="s">
        <v>1</v>
      </c>
      <c r="F460" s="152" t="s">
        <v>163</v>
      </c>
      <c r="H460" s="151" t="s">
        <v>1</v>
      </c>
      <c r="I460" s="153"/>
      <c r="L460" s="149"/>
      <c r="M460" s="154"/>
      <c r="T460" s="155"/>
      <c r="AT460" s="151" t="s">
        <v>161</v>
      </c>
      <c r="AU460" s="151" t="s">
        <v>159</v>
      </c>
      <c r="AV460" s="12" t="s">
        <v>82</v>
      </c>
      <c r="AW460" s="12" t="s">
        <v>31</v>
      </c>
      <c r="AX460" s="12" t="s">
        <v>74</v>
      </c>
      <c r="AY460" s="151" t="s">
        <v>151</v>
      </c>
    </row>
    <row r="461" spans="2:65" s="12" customFormat="1">
      <c r="B461" s="149"/>
      <c r="D461" s="150" t="s">
        <v>161</v>
      </c>
      <c r="E461" s="151" t="s">
        <v>1</v>
      </c>
      <c r="F461" s="152" t="s">
        <v>164</v>
      </c>
      <c r="H461" s="151" t="s">
        <v>1</v>
      </c>
      <c r="I461" s="153"/>
      <c r="L461" s="149"/>
      <c r="M461" s="154"/>
      <c r="T461" s="155"/>
      <c r="AT461" s="151" t="s">
        <v>161</v>
      </c>
      <c r="AU461" s="151" t="s">
        <v>159</v>
      </c>
      <c r="AV461" s="12" t="s">
        <v>82</v>
      </c>
      <c r="AW461" s="12" t="s">
        <v>31</v>
      </c>
      <c r="AX461" s="12" t="s">
        <v>74</v>
      </c>
      <c r="AY461" s="151" t="s">
        <v>151</v>
      </c>
    </row>
    <row r="462" spans="2:65" s="13" customFormat="1">
      <c r="B462" s="156"/>
      <c r="D462" s="150" t="s">
        <v>161</v>
      </c>
      <c r="E462" s="157" t="s">
        <v>1</v>
      </c>
      <c r="F462" s="158" t="s">
        <v>459</v>
      </c>
      <c r="H462" s="159">
        <v>54.11</v>
      </c>
      <c r="I462" s="160"/>
      <c r="L462" s="156"/>
      <c r="M462" s="161"/>
      <c r="T462" s="162"/>
      <c r="AT462" s="157" t="s">
        <v>161</v>
      </c>
      <c r="AU462" s="157" t="s">
        <v>159</v>
      </c>
      <c r="AV462" s="13" t="s">
        <v>159</v>
      </c>
      <c r="AW462" s="13" t="s">
        <v>31</v>
      </c>
      <c r="AX462" s="13" t="s">
        <v>82</v>
      </c>
      <c r="AY462" s="157" t="s">
        <v>151</v>
      </c>
    </row>
    <row r="463" spans="2:65" s="1" customFormat="1" ht="33" customHeight="1">
      <c r="B463" s="134"/>
      <c r="C463" s="135" t="s">
        <v>460</v>
      </c>
      <c r="D463" s="135" t="s">
        <v>154</v>
      </c>
      <c r="E463" s="136" t="s">
        <v>461</v>
      </c>
      <c r="F463" s="137" t="s">
        <v>462</v>
      </c>
      <c r="G463" s="138" t="s">
        <v>157</v>
      </c>
      <c r="H463" s="139">
        <v>35.249000000000002</v>
      </c>
      <c r="I463" s="140"/>
      <c r="J463" s="141">
        <f>ROUND(I463*H463,2)</f>
        <v>0</v>
      </c>
      <c r="K463" s="142"/>
      <c r="L463" s="32"/>
      <c r="M463" s="143" t="s">
        <v>1</v>
      </c>
      <c r="N463" s="144" t="s">
        <v>40</v>
      </c>
      <c r="P463" s="145">
        <f>O463*H463</f>
        <v>0</v>
      </c>
      <c r="Q463" s="145">
        <v>0</v>
      </c>
      <c r="R463" s="145">
        <f>Q463*H463</f>
        <v>0</v>
      </c>
      <c r="S463" s="145">
        <v>9.5999999999999992E-3</v>
      </c>
      <c r="T463" s="146">
        <f>S463*H463</f>
        <v>0.33839039999999998</v>
      </c>
      <c r="AR463" s="147" t="s">
        <v>158</v>
      </c>
      <c r="AT463" s="147" t="s">
        <v>154</v>
      </c>
      <c r="AU463" s="147" t="s">
        <v>159</v>
      </c>
      <c r="AY463" s="17" t="s">
        <v>151</v>
      </c>
      <c r="BE463" s="148">
        <f>IF(N463="základná",J463,0)</f>
        <v>0</v>
      </c>
      <c r="BF463" s="148">
        <f>IF(N463="znížená",J463,0)</f>
        <v>0</v>
      </c>
      <c r="BG463" s="148">
        <f>IF(N463="zákl. prenesená",J463,0)</f>
        <v>0</v>
      </c>
      <c r="BH463" s="148">
        <f>IF(N463="zníž. prenesená",J463,0)</f>
        <v>0</v>
      </c>
      <c r="BI463" s="148">
        <f>IF(N463="nulová",J463,0)</f>
        <v>0</v>
      </c>
      <c r="BJ463" s="17" t="s">
        <v>159</v>
      </c>
      <c r="BK463" s="148">
        <f>ROUND(I463*H463,2)</f>
        <v>0</v>
      </c>
      <c r="BL463" s="17" t="s">
        <v>158</v>
      </c>
      <c r="BM463" s="147" t="s">
        <v>463</v>
      </c>
    </row>
    <row r="464" spans="2:65" s="12" customFormat="1">
      <c r="B464" s="149"/>
      <c r="D464" s="150" t="s">
        <v>161</v>
      </c>
      <c r="E464" s="151" t="s">
        <v>1</v>
      </c>
      <c r="F464" s="152" t="s">
        <v>162</v>
      </c>
      <c r="H464" s="151" t="s">
        <v>1</v>
      </c>
      <c r="I464" s="153"/>
      <c r="L464" s="149"/>
      <c r="M464" s="154"/>
      <c r="T464" s="155"/>
      <c r="AT464" s="151" t="s">
        <v>161</v>
      </c>
      <c r="AU464" s="151" t="s">
        <v>159</v>
      </c>
      <c r="AV464" s="12" t="s">
        <v>82</v>
      </c>
      <c r="AW464" s="12" t="s">
        <v>31</v>
      </c>
      <c r="AX464" s="12" t="s">
        <v>74</v>
      </c>
      <c r="AY464" s="151" t="s">
        <v>151</v>
      </c>
    </row>
    <row r="465" spans="2:65" s="12" customFormat="1">
      <c r="B465" s="149"/>
      <c r="D465" s="150" t="s">
        <v>161</v>
      </c>
      <c r="E465" s="151" t="s">
        <v>1</v>
      </c>
      <c r="F465" s="152" t="s">
        <v>163</v>
      </c>
      <c r="H465" s="151" t="s">
        <v>1</v>
      </c>
      <c r="I465" s="153"/>
      <c r="L465" s="149"/>
      <c r="M465" s="154"/>
      <c r="T465" s="155"/>
      <c r="AT465" s="151" t="s">
        <v>161</v>
      </c>
      <c r="AU465" s="151" t="s">
        <v>159</v>
      </c>
      <c r="AV465" s="12" t="s">
        <v>82</v>
      </c>
      <c r="AW465" s="12" t="s">
        <v>31</v>
      </c>
      <c r="AX465" s="12" t="s">
        <v>74</v>
      </c>
      <c r="AY465" s="151" t="s">
        <v>151</v>
      </c>
    </row>
    <row r="466" spans="2:65" s="12" customFormat="1">
      <c r="B466" s="149"/>
      <c r="D466" s="150" t="s">
        <v>161</v>
      </c>
      <c r="E466" s="151" t="s">
        <v>1</v>
      </c>
      <c r="F466" s="152" t="s">
        <v>164</v>
      </c>
      <c r="H466" s="151" t="s">
        <v>1</v>
      </c>
      <c r="I466" s="153"/>
      <c r="L466" s="149"/>
      <c r="M466" s="154"/>
      <c r="T466" s="155"/>
      <c r="AT466" s="151" t="s">
        <v>161</v>
      </c>
      <c r="AU466" s="151" t="s">
        <v>159</v>
      </c>
      <c r="AV466" s="12" t="s">
        <v>82</v>
      </c>
      <c r="AW466" s="12" t="s">
        <v>31</v>
      </c>
      <c r="AX466" s="12" t="s">
        <v>74</v>
      </c>
      <c r="AY466" s="151" t="s">
        <v>151</v>
      </c>
    </row>
    <row r="467" spans="2:65" s="13" customFormat="1">
      <c r="B467" s="156"/>
      <c r="D467" s="150" t="s">
        <v>161</v>
      </c>
      <c r="E467" s="157" t="s">
        <v>1</v>
      </c>
      <c r="F467" s="158" t="s">
        <v>464</v>
      </c>
      <c r="H467" s="159">
        <v>35.249000000000002</v>
      </c>
      <c r="I467" s="160"/>
      <c r="L467" s="156"/>
      <c r="M467" s="161"/>
      <c r="T467" s="162"/>
      <c r="AT467" s="157" t="s">
        <v>161</v>
      </c>
      <c r="AU467" s="157" t="s">
        <v>159</v>
      </c>
      <c r="AV467" s="13" t="s">
        <v>159</v>
      </c>
      <c r="AW467" s="13" t="s">
        <v>31</v>
      </c>
      <c r="AX467" s="13" t="s">
        <v>82</v>
      </c>
      <c r="AY467" s="157" t="s">
        <v>151</v>
      </c>
    </row>
    <row r="468" spans="2:65" s="1" customFormat="1" ht="24.2" customHeight="1">
      <c r="B468" s="134"/>
      <c r="C468" s="135" t="s">
        <v>465</v>
      </c>
      <c r="D468" s="135" t="s">
        <v>154</v>
      </c>
      <c r="E468" s="136" t="s">
        <v>466</v>
      </c>
      <c r="F468" s="137" t="s">
        <v>467</v>
      </c>
      <c r="G468" s="138" t="s">
        <v>157</v>
      </c>
      <c r="H468" s="139">
        <v>4.5839999999999996</v>
      </c>
      <c r="I468" s="140"/>
      <c r="J468" s="141">
        <f>ROUND(I468*H468,2)</f>
        <v>0</v>
      </c>
      <c r="K468" s="142"/>
      <c r="L468" s="32"/>
      <c r="M468" s="143" t="s">
        <v>1</v>
      </c>
      <c r="N468" s="144" t="s">
        <v>40</v>
      </c>
      <c r="P468" s="145">
        <f>O468*H468</f>
        <v>0</v>
      </c>
      <c r="Q468" s="145">
        <v>0</v>
      </c>
      <c r="R468" s="145">
        <f>Q468*H468</f>
        <v>0</v>
      </c>
      <c r="S468" s="145">
        <v>9.5999999999999992E-3</v>
      </c>
      <c r="T468" s="146">
        <f>S468*H468</f>
        <v>4.4006399999999994E-2</v>
      </c>
      <c r="AR468" s="147" t="s">
        <v>158</v>
      </c>
      <c r="AT468" s="147" t="s">
        <v>154</v>
      </c>
      <c r="AU468" s="147" t="s">
        <v>159</v>
      </c>
      <c r="AY468" s="17" t="s">
        <v>151</v>
      </c>
      <c r="BE468" s="148">
        <f>IF(N468="základná",J468,0)</f>
        <v>0</v>
      </c>
      <c r="BF468" s="148">
        <f>IF(N468="znížená",J468,0)</f>
        <v>0</v>
      </c>
      <c r="BG468" s="148">
        <f>IF(N468="zákl. prenesená",J468,0)</f>
        <v>0</v>
      </c>
      <c r="BH468" s="148">
        <f>IF(N468="zníž. prenesená",J468,0)</f>
        <v>0</v>
      </c>
      <c r="BI468" s="148">
        <f>IF(N468="nulová",J468,0)</f>
        <v>0</v>
      </c>
      <c r="BJ468" s="17" t="s">
        <v>159</v>
      </c>
      <c r="BK468" s="148">
        <f>ROUND(I468*H468,2)</f>
        <v>0</v>
      </c>
      <c r="BL468" s="17" t="s">
        <v>158</v>
      </c>
      <c r="BM468" s="147" t="s">
        <v>468</v>
      </c>
    </row>
    <row r="469" spans="2:65" s="12" customFormat="1">
      <c r="B469" s="149"/>
      <c r="D469" s="150" t="s">
        <v>161</v>
      </c>
      <c r="E469" s="151" t="s">
        <v>1</v>
      </c>
      <c r="F469" s="152" t="s">
        <v>162</v>
      </c>
      <c r="H469" s="151" t="s">
        <v>1</v>
      </c>
      <c r="I469" s="153"/>
      <c r="L469" s="149"/>
      <c r="M469" s="154"/>
      <c r="T469" s="155"/>
      <c r="AT469" s="151" t="s">
        <v>161</v>
      </c>
      <c r="AU469" s="151" t="s">
        <v>159</v>
      </c>
      <c r="AV469" s="12" t="s">
        <v>82</v>
      </c>
      <c r="AW469" s="12" t="s">
        <v>31</v>
      </c>
      <c r="AX469" s="12" t="s">
        <v>74</v>
      </c>
      <c r="AY469" s="151" t="s">
        <v>151</v>
      </c>
    </row>
    <row r="470" spans="2:65" s="12" customFormat="1">
      <c r="B470" s="149"/>
      <c r="D470" s="150" t="s">
        <v>161</v>
      </c>
      <c r="E470" s="151" t="s">
        <v>1</v>
      </c>
      <c r="F470" s="152" t="s">
        <v>163</v>
      </c>
      <c r="H470" s="151" t="s">
        <v>1</v>
      </c>
      <c r="I470" s="153"/>
      <c r="L470" s="149"/>
      <c r="M470" s="154"/>
      <c r="T470" s="155"/>
      <c r="AT470" s="151" t="s">
        <v>161</v>
      </c>
      <c r="AU470" s="151" t="s">
        <v>159</v>
      </c>
      <c r="AV470" s="12" t="s">
        <v>82</v>
      </c>
      <c r="AW470" s="12" t="s">
        <v>31</v>
      </c>
      <c r="AX470" s="12" t="s">
        <v>74</v>
      </c>
      <c r="AY470" s="151" t="s">
        <v>151</v>
      </c>
    </row>
    <row r="471" spans="2:65" s="12" customFormat="1">
      <c r="B471" s="149"/>
      <c r="D471" s="150" t="s">
        <v>161</v>
      </c>
      <c r="E471" s="151" t="s">
        <v>1</v>
      </c>
      <c r="F471" s="152" t="s">
        <v>164</v>
      </c>
      <c r="H471" s="151" t="s">
        <v>1</v>
      </c>
      <c r="I471" s="153"/>
      <c r="L471" s="149"/>
      <c r="M471" s="154"/>
      <c r="T471" s="155"/>
      <c r="AT471" s="151" t="s">
        <v>161</v>
      </c>
      <c r="AU471" s="151" t="s">
        <v>159</v>
      </c>
      <c r="AV471" s="12" t="s">
        <v>82</v>
      </c>
      <c r="AW471" s="12" t="s">
        <v>31</v>
      </c>
      <c r="AX471" s="12" t="s">
        <v>74</v>
      </c>
      <c r="AY471" s="151" t="s">
        <v>151</v>
      </c>
    </row>
    <row r="472" spans="2:65" s="13" customFormat="1">
      <c r="B472" s="156"/>
      <c r="D472" s="150" t="s">
        <v>161</v>
      </c>
      <c r="E472" s="157" t="s">
        <v>1</v>
      </c>
      <c r="F472" s="158" t="s">
        <v>469</v>
      </c>
      <c r="H472" s="159">
        <v>4.5839999999999996</v>
      </c>
      <c r="I472" s="160"/>
      <c r="L472" s="156"/>
      <c r="M472" s="161"/>
      <c r="T472" s="162"/>
      <c r="AT472" s="157" t="s">
        <v>161</v>
      </c>
      <c r="AU472" s="157" t="s">
        <v>159</v>
      </c>
      <c r="AV472" s="13" t="s">
        <v>159</v>
      </c>
      <c r="AW472" s="13" t="s">
        <v>31</v>
      </c>
      <c r="AX472" s="13" t="s">
        <v>82</v>
      </c>
      <c r="AY472" s="157" t="s">
        <v>151</v>
      </c>
    </row>
    <row r="473" spans="2:65" s="1" customFormat="1" ht="37.9" customHeight="1">
      <c r="B473" s="134"/>
      <c r="C473" s="135" t="s">
        <v>470</v>
      </c>
      <c r="D473" s="135" t="s">
        <v>154</v>
      </c>
      <c r="E473" s="136" t="s">
        <v>471</v>
      </c>
      <c r="F473" s="137" t="s">
        <v>472</v>
      </c>
      <c r="G473" s="138" t="s">
        <v>157</v>
      </c>
      <c r="H473" s="139">
        <v>16.538</v>
      </c>
      <c r="I473" s="140"/>
      <c r="J473" s="141">
        <f>ROUND(I473*H473,2)</f>
        <v>0</v>
      </c>
      <c r="K473" s="142"/>
      <c r="L473" s="32"/>
      <c r="M473" s="143" t="s">
        <v>1</v>
      </c>
      <c r="N473" s="144" t="s">
        <v>40</v>
      </c>
      <c r="P473" s="145">
        <f>O473*H473</f>
        <v>0</v>
      </c>
      <c r="Q473" s="145">
        <v>0</v>
      </c>
      <c r="R473" s="145">
        <f>Q473*H473</f>
        <v>0</v>
      </c>
      <c r="S473" s="145">
        <v>9.5999999999999992E-3</v>
      </c>
      <c r="T473" s="146">
        <f>S473*H473</f>
        <v>0.15876479999999998</v>
      </c>
      <c r="AR473" s="147" t="s">
        <v>158</v>
      </c>
      <c r="AT473" s="147" t="s">
        <v>154</v>
      </c>
      <c r="AU473" s="147" t="s">
        <v>159</v>
      </c>
      <c r="AY473" s="17" t="s">
        <v>151</v>
      </c>
      <c r="BE473" s="148">
        <f>IF(N473="základná",J473,0)</f>
        <v>0</v>
      </c>
      <c r="BF473" s="148">
        <f>IF(N473="znížená",J473,0)</f>
        <v>0</v>
      </c>
      <c r="BG473" s="148">
        <f>IF(N473="zákl. prenesená",J473,0)</f>
        <v>0</v>
      </c>
      <c r="BH473" s="148">
        <f>IF(N473="zníž. prenesená",J473,0)</f>
        <v>0</v>
      </c>
      <c r="BI473" s="148">
        <f>IF(N473="nulová",J473,0)</f>
        <v>0</v>
      </c>
      <c r="BJ473" s="17" t="s">
        <v>159</v>
      </c>
      <c r="BK473" s="148">
        <f>ROUND(I473*H473,2)</f>
        <v>0</v>
      </c>
      <c r="BL473" s="17" t="s">
        <v>158</v>
      </c>
      <c r="BM473" s="147" t="s">
        <v>473</v>
      </c>
    </row>
    <row r="474" spans="2:65" s="12" customFormat="1">
      <c r="B474" s="149"/>
      <c r="D474" s="150" t="s">
        <v>161</v>
      </c>
      <c r="E474" s="151" t="s">
        <v>1</v>
      </c>
      <c r="F474" s="152" t="s">
        <v>162</v>
      </c>
      <c r="H474" s="151" t="s">
        <v>1</v>
      </c>
      <c r="I474" s="153"/>
      <c r="L474" s="149"/>
      <c r="M474" s="154"/>
      <c r="T474" s="155"/>
      <c r="AT474" s="151" t="s">
        <v>161</v>
      </c>
      <c r="AU474" s="151" t="s">
        <v>159</v>
      </c>
      <c r="AV474" s="12" t="s">
        <v>82</v>
      </c>
      <c r="AW474" s="12" t="s">
        <v>31</v>
      </c>
      <c r="AX474" s="12" t="s">
        <v>74</v>
      </c>
      <c r="AY474" s="151" t="s">
        <v>151</v>
      </c>
    </row>
    <row r="475" spans="2:65" s="12" customFormat="1">
      <c r="B475" s="149"/>
      <c r="D475" s="150" t="s">
        <v>161</v>
      </c>
      <c r="E475" s="151" t="s">
        <v>1</v>
      </c>
      <c r="F475" s="152" t="s">
        <v>163</v>
      </c>
      <c r="H475" s="151" t="s">
        <v>1</v>
      </c>
      <c r="I475" s="153"/>
      <c r="L475" s="149"/>
      <c r="M475" s="154"/>
      <c r="T475" s="155"/>
      <c r="AT475" s="151" t="s">
        <v>161</v>
      </c>
      <c r="AU475" s="151" t="s">
        <v>159</v>
      </c>
      <c r="AV475" s="12" t="s">
        <v>82</v>
      </c>
      <c r="AW475" s="12" t="s">
        <v>31</v>
      </c>
      <c r="AX475" s="12" t="s">
        <v>74</v>
      </c>
      <c r="AY475" s="151" t="s">
        <v>151</v>
      </c>
    </row>
    <row r="476" spans="2:65" s="12" customFormat="1">
      <c r="B476" s="149"/>
      <c r="D476" s="150" t="s">
        <v>161</v>
      </c>
      <c r="E476" s="151" t="s">
        <v>1</v>
      </c>
      <c r="F476" s="152" t="s">
        <v>164</v>
      </c>
      <c r="H476" s="151" t="s">
        <v>1</v>
      </c>
      <c r="I476" s="153"/>
      <c r="L476" s="149"/>
      <c r="M476" s="154"/>
      <c r="T476" s="155"/>
      <c r="AT476" s="151" t="s">
        <v>161</v>
      </c>
      <c r="AU476" s="151" t="s">
        <v>159</v>
      </c>
      <c r="AV476" s="12" t="s">
        <v>82</v>
      </c>
      <c r="AW476" s="12" t="s">
        <v>31</v>
      </c>
      <c r="AX476" s="12" t="s">
        <v>74</v>
      </c>
      <c r="AY476" s="151" t="s">
        <v>151</v>
      </c>
    </row>
    <row r="477" spans="2:65" s="13" customFormat="1">
      <c r="B477" s="156"/>
      <c r="D477" s="150" t="s">
        <v>161</v>
      </c>
      <c r="E477" s="157" t="s">
        <v>1</v>
      </c>
      <c r="F477" s="158" t="s">
        <v>474</v>
      </c>
      <c r="H477" s="159">
        <v>16.538</v>
      </c>
      <c r="I477" s="160"/>
      <c r="L477" s="156"/>
      <c r="M477" s="161"/>
      <c r="T477" s="162"/>
      <c r="AT477" s="157" t="s">
        <v>161</v>
      </c>
      <c r="AU477" s="157" t="s">
        <v>159</v>
      </c>
      <c r="AV477" s="13" t="s">
        <v>159</v>
      </c>
      <c r="AW477" s="13" t="s">
        <v>31</v>
      </c>
      <c r="AX477" s="13" t="s">
        <v>82</v>
      </c>
      <c r="AY477" s="157" t="s">
        <v>151</v>
      </c>
    </row>
    <row r="478" spans="2:65" s="1" customFormat="1" ht="37.9" customHeight="1">
      <c r="B478" s="134"/>
      <c r="C478" s="135" t="s">
        <v>475</v>
      </c>
      <c r="D478" s="135" t="s">
        <v>154</v>
      </c>
      <c r="E478" s="136" t="s">
        <v>476</v>
      </c>
      <c r="F478" s="137" t="s">
        <v>477</v>
      </c>
      <c r="G478" s="138" t="s">
        <v>157</v>
      </c>
      <c r="H478" s="139">
        <v>9.7609999999999992</v>
      </c>
      <c r="I478" s="140"/>
      <c r="J478" s="141">
        <f>ROUND(I478*H478,2)</f>
        <v>0</v>
      </c>
      <c r="K478" s="142"/>
      <c r="L478" s="32"/>
      <c r="M478" s="143" t="s">
        <v>1</v>
      </c>
      <c r="N478" s="144" t="s">
        <v>40</v>
      </c>
      <c r="P478" s="145">
        <f>O478*H478</f>
        <v>0</v>
      </c>
      <c r="Q478" s="145">
        <v>0</v>
      </c>
      <c r="R478" s="145">
        <f>Q478*H478</f>
        <v>0</v>
      </c>
      <c r="S478" s="145">
        <v>9.5999999999999992E-3</v>
      </c>
      <c r="T478" s="146">
        <f>S478*H478</f>
        <v>9.3705599999999986E-2</v>
      </c>
      <c r="AR478" s="147" t="s">
        <v>158</v>
      </c>
      <c r="AT478" s="147" t="s">
        <v>154</v>
      </c>
      <c r="AU478" s="147" t="s">
        <v>159</v>
      </c>
      <c r="AY478" s="17" t="s">
        <v>151</v>
      </c>
      <c r="BE478" s="148">
        <f>IF(N478="základná",J478,0)</f>
        <v>0</v>
      </c>
      <c r="BF478" s="148">
        <f>IF(N478="znížená",J478,0)</f>
        <v>0</v>
      </c>
      <c r="BG478" s="148">
        <f>IF(N478="zákl. prenesená",J478,0)</f>
        <v>0</v>
      </c>
      <c r="BH478" s="148">
        <f>IF(N478="zníž. prenesená",J478,0)</f>
        <v>0</v>
      </c>
      <c r="BI478" s="148">
        <f>IF(N478="nulová",J478,0)</f>
        <v>0</v>
      </c>
      <c r="BJ478" s="17" t="s">
        <v>159</v>
      </c>
      <c r="BK478" s="148">
        <f>ROUND(I478*H478,2)</f>
        <v>0</v>
      </c>
      <c r="BL478" s="17" t="s">
        <v>158</v>
      </c>
      <c r="BM478" s="147" t="s">
        <v>478</v>
      </c>
    </row>
    <row r="479" spans="2:65" s="12" customFormat="1">
      <c r="B479" s="149"/>
      <c r="D479" s="150" t="s">
        <v>161</v>
      </c>
      <c r="E479" s="151" t="s">
        <v>1</v>
      </c>
      <c r="F479" s="152" t="s">
        <v>162</v>
      </c>
      <c r="H479" s="151" t="s">
        <v>1</v>
      </c>
      <c r="I479" s="153"/>
      <c r="L479" s="149"/>
      <c r="M479" s="154"/>
      <c r="T479" s="155"/>
      <c r="AT479" s="151" t="s">
        <v>161</v>
      </c>
      <c r="AU479" s="151" t="s">
        <v>159</v>
      </c>
      <c r="AV479" s="12" t="s">
        <v>82</v>
      </c>
      <c r="AW479" s="12" t="s">
        <v>31</v>
      </c>
      <c r="AX479" s="12" t="s">
        <v>74</v>
      </c>
      <c r="AY479" s="151" t="s">
        <v>151</v>
      </c>
    </row>
    <row r="480" spans="2:65" s="12" customFormat="1">
      <c r="B480" s="149"/>
      <c r="D480" s="150" t="s">
        <v>161</v>
      </c>
      <c r="E480" s="151" t="s">
        <v>1</v>
      </c>
      <c r="F480" s="152" t="s">
        <v>163</v>
      </c>
      <c r="H480" s="151" t="s">
        <v>1</v>
      </c>
      <c r="I480" s="153"/>
      <c r="L480" s="149"/>
      <c r="M480" s="154"/>
      <c r="T480" s="155"/>
      <c r="AT480" s="151" t="s">
        <v>161</v>
      </c>
      <c r="AU480" s="151" t="s">
        <v>159</v>
      </c>
      <c r="AV480" s="12" t="s">
        <v>82</v>
      </c>
      <c r="AW480" s="12" t="s">
        <v>31</v>
      </c>
      <c r="AX480" s="12" t="s">
        <v>74</v>
      </c>
      <c r="AY480" s="151" t="s">
        <v>151</v>
      </c>
    </row>
    <row r="481" spans="2:65" s="12" customFormat="1">
      <c r="B481" s="149"/>
      <c r="D481" s="150" t="s">
        <v>161</v>
      </c>
      <c r="E481" s="151" t="s">
        <v>1</v>
      </c>
      <c r="F481" s="152" t="s">
        <v>164</v>
      </c>
      <c r="H481" s="151" t="s">
        <v>1</v>
      </c>
      <c r="I481" s="153"/>
      <c r="L481" s="149"/>
      <c r="M481" s="154"/>
      <c r="T481" s="155"/>
      <c r="AT481" s="151" t="s">
        <v>161</v>
      </c>
      <c r="AU481" s="151" t="s">
        <v>159</v>
      </c>
      <c r="AV481" s="12" t="s">
        <v>82</v>
      </c>
      <c r="AW481" s="12" t="s">
        <v>31</v>
      </c>
      <c r="AX481" s="12" t="s">
        <v>74</v>
      </c>
      <c r="AY481" s="151" t="s">
        <v>151</v>
      </c>
    </row>
    <row r="482" spans="2:65" s="13" customFormat="1">
      <c r="B482" s="156"/>
      <c r="D482" s="150" t="s">
        <v>161</v>
      </c>
      <c r="E482" s="157" t="s">
        <v>1</v>
      </c>
      <c r="F482" s="158" t="s">
        <v>479</v>
      </c>
      <c r="H482" s="159">
        <v>9.7609999999999992</v>
      </c>
      <c r="I482" s="160"/>
      <c r="L482" s="156"/>
      <c r="M482" s="161"/>
      <c r="T482" s="162"/>
      <c r="AT482" s="157" t="s">
        <v>161</v>
      </c>
      <c r="AU482" s="157" t="s">
        <v>159</v>
      </c>
      <c r="AV482" s="13" t="s">
        <v>159</v>
      </c>
      <c r="AW482" s="13" t="s">
        <v>31</v>
      </c>
      <c r="AX482" s="13" t="s">
        <v>82</v>
      </c>
      <c r="AY482" s="157" t="s">
        <v>151</v>
      </c>
    </row>
    <row r="483" spans="2:65" s="1" customFormat="1" ht="37.9" customHeight="1">
      <c r="B483" s="134"/>
      <c r="C483" s="135" t="s">
        <v>480</v>
      </c>
      <c r="D483" s="135" t="s">
        <v>154</v>
      </c>
      <c r="E483" s="136" t="s">
        <v>481</v>
      </c>
      <c r="F483" s="137" t="s">
        <v>482</v>
      </c>
      <c r="G483" s="138" t="s">
        <v>157</v>
      </c>
      <c r="H483" s="139">
        <v>24</v>
      </c>
      <c r="I483" s="140"/>
      <c r="J483" s="141">
        <f>ROUND(I483*H483,2)</f>
        <v>0</v>
      </c>
      <c r="K483" s="142"/>
      <c r="L483" s="32"/>
      <c r="M483" s="143" t="s">
        <v>1</v>
      </c>
      <c r="N483" s="144" t="s">
        <v>40</v>
      </c>
      <c r="P483" s="145">
        <f>O483*H483</f>
        <v>0</v>
      </c>
      <c r="Q483" s="145">
        <v>0</v>
      </c>
      <c r="R483" s="145">
        <f>Q483*H483</f>
        <v>0</v>
      </c>
      <c r="S483" s="145">
        <v>9.5999999999999992E-3</v>
      </c>
      <c r="T483" s="146">
        <f>S483*H483</f>
        <v>0.23039999999999999</v>
      </c>
      <c r="AR483" s="147" t="s">
        <v>158</v>
      </c>
      <c r="AT483" s="147" t="s">
        <v>154</v>
      </c>
      <c r="AU483" s="147" t="s">
        <v>159</v>
      </c>
      <c r="AY483" s="17" t="s">
        <v>151</v>
      </c>
      <c r="BE483" s="148">
        <f>IF(N483="základná",J483,0)</f>
        <v>0</v>
      </c>
      <c r="BF483" s="148">
        <f>IF(N483="znížená",J483,0)</f>
        <v>0</v>
      </c>
      <c r="BG483" s="148">
        <f>IF(N483="zákl. prenesená",J483,0)</f>
        <v>0</v>
      </c>
      <c r="BH483" s="148">
        <f>IF(N483="zníž. prenesená",J483,0)</f>
        <v>0</v>
      </c>
      <c r="BI483" s="148">
        <f>IF(N483="nulová",J483,0)</f>
        <v>0</v>
      </c>
      <c r="BJ483" s="17" t="s">
        <v>159</v>
      </c>
      <c r="BK483" s="148">
        <f>ROUND(I483*H483,2)</f>
        <v>0</v>
      </c>
      <c r="BL483" s="17" t="s">
        <v>158</v>
      </c>
      <c r="BM483" s="147" t="s">
        <v>483</v>
      </c>
    </row>
    <row r="484" spans="2:65" s="12" customFormat="1">
      <c r="B484" s="149"/>
      <c r="D484" s="150" t="s">
        <v>161</v>
      </c>
      <c r="E484" s="151" t="s">
        <v>1</v>
      </c>
      <c r="F484" s="152" t="s">
        <v>162</v>
      </c>
      <c r="H484" s="151" t="s">
        <v>1</v>
      </c>
      <c r="I484" s="153"/>
      <c r="L484" s="149"/>
      <c r="M484" s="154"/>
      <c r="T484" s="155"/>
      <c r="AT484" s="151" t="s">
        <v>161</v>
      </c>
      <c r="AU484" s="151" t="s">
        <v>159</v>
      </c>
      <c r="AV484" s="12" t="s">
        <v>82</v>
      </c>
      <c r="AW484" s="12" t="s">
        <v>31</v>
      </c>
      <c r="AX484" s="12" t="s">
        <v>74</v>
      </c>
      <c r="AY484" s="151" t="s">
        <v>151</v>
      </c>
    </row>
    <row r="485" spans="2:65" s="12" customFormat="1">
      <c r="B485" s="149"/>
      <c r="D485" s="150" t="s">
        <v>161</v>
      </c>
      <c r="E485" s="151" t="s">
        <v>1</v>
      </c>
      <c r="F485" s="152" t="s">
        <v>163</v>
      </c>
      <c r="H485" s="151" t="s">
        <v>1</v>
      </c>
      <c r="I485" s="153"/>
      <c r="L485" s="149"/>
      <c r="M485" s="154"/>
      <c r="T485" s="155"/>
      <c r="AT485" s="151" t="s">
        <v>161</v>
      </c>
      <c r="AU485" s="151" t="s">
        <v>159</v>
      </c>
      <c r="AV485" s="12" t="s">
        <v>82</v>
      </c>
      <c r="AW485" s="12" t="s">
        <v>31</v>
      </c>
      <c r="AX485" s="12" t="s">
        <v>74</v>
      </c>
      <c r="AY485" s="151" t="s">
        <v>151</v>
      </c>
    </row>
    <row r="486" spans="2:65" s="12" customFormat="1">
      <c r="B486" s="149"/>
      <c r="D486" s="150" t="s">
        <v>161</v>
      </c>
      <c r="E486" s="151" t="s">
        <v>1</v>
      </c>
      <c r="F486" s="152" t="s">
        <v>164</v>
      </c>
      <c r="H486" s="151" t="s">
        <v>1</v>
      </c>
      <c r="I486" s="153"/>
      <c r="L486" s="149"/>
      <c r="M486" s="154"/>
      <c r="T486" s="155"/>
      <c r="AT486" s="151" t="s">
        <v>161</v>
      </c>
      <c r="AU486" s="151" t="s">
        <v>159</v>
      </c>
      <c r="AV486" s="12" t="s">
        <v>82</v>
      </c>
      <c r="AW486" s="12" t="s">
        <v>31</v>
      </c>
      <c r="AX486" s="12" t="s">
        <v>74</v>
      </c>
      <c r="AY486" s="151" t="s">
        <v>151</v>
      </c>
    </row>
    <row r="487" spans="2:65" s="13" customFormat="1">
      <c r="B487" s="156"/>
      <c r="D487" s="150" t="s">
        <v>161</v>
      </c>
      <c r="E487" s="157" t="s">
        <v>1</v>
      </c>
      <c r="F487" s="158" t="s">
        <v>484</v>
      </c>
      <c r="H487" s="159">
        <v>24</v>
      </c>
      <c r="I487" s="160"/>
      <c r="L487" s="156"/>
      <c r="M487" s="161"/>
      <c r="T487" s="162"/>
      <c r="AT487" s="157" t="s">
        <v>161</v>
      </c>
      <c r="AU487" s="157" t="s">
        <v>159</v>
      </c>
      <c r="AV487" s="13" t="s">
        <v>159</v>
      </c>
      <c r="AW487" s="13" t="s">
        <v>31</v>
      </c>
      <c r="AX487" s="13" t="s">
        <v>82</v>
      </c>
      <c r="AY487" s="157" t="s">
        <v>151</v>
      </c>
    </row>
    <row r="488" spans="2:65" s="11" customFormat="1" ht="22.9" customHeight="1">
      <c r="B488" s="122"/>
      <c r="D488" s="123" t="s">
        <v>73</v>
      </c>
      <c r="E488" s="132" t="s">
        <v>485</v>
      </c>
      <c r="F488" s="132" t="s">
        <v>233</v>
      </c>
      <c r="I488" s="125"/>
      <c r="J488" s="133">
        <f>BK488</f>
        <v>0</v>
      </c>
      <c r="L488" s="122"/>
      <c r="M488" s="127"/>
      <c r="P488" s="128">
        <f>SUM(P489:P530)</f>
        <v>0</v>
      </c>
      <c r="R488" s="128">
        <f>SUM(R489:R530)</f>
        <v>0</v>
      </c>
      <c r="T488" s="129">
        <f>SUM(T489:T530)</f>
        <v>4.5787008</v>
      </c>
      <c r="AR488" s="123" t="s">
        <v>82</v>
      </c>
      <c r="AT488" s="130" t="s">
        <v>73</v>
      </c>
      <c r="AU488" s="130" t="s">
        <v>82</v>
      </c>
      <c r="AY488" s="123" t="s">
        <v>151</v>
      </c>
      <c r="BK488" s="131">
        <f>SUM(BK489:BK530)</f>
        <v>0</v>
      </c>
    </row>
    <row r="489" spans="2:65" s="1" customFormat="1" ht="33" customHeight="1">
      <c r="B489" s="134"/>
      <c r="C489" s="135" t="s">
        <v>486</v>
      </c>
      <c r="D489" s="135" t="s">
        <v>154</v>
      </c>
      <c r="E489" s="136" t="s">
        <v>487</v>
      </c>
      <c r="F489" s="137" t="s">
        <v>488</v>
      </c>
      <c r="G489" s="138" t="s">
        <v>157</v>
      </c>
      <c r="H489" s="139">
        <v>22.95</v>
      </c>
      <c r="I489" s="140"/>
      <c r="J489" s="141">
        <f>ROUND(I489*H489,2)</f>
        <v>0</v>
      </c>
      <c r="K489" s="142"/>
      <c r="L489" s="32"/>
      <c r="M489" s="143" t="s">
        <v>1</v>
      </c>
      <c r="N489" s="144" t="s">
        <v>40</v>
      </c>
      <c r="P489" s="145">
        <f>O489*H489</f>
        <v>0</v>
      </c>
      <c r="Q489" s="145">
        <v>0</v>
      </c>
      <c r="R489" s="145">
        <f>Q489*H489</f>
        <v>0</v>
      </c>
      <c r="S489" s="145">
        <v>9.5999999999999992E-3</v>
      </c>
      <c r="T489" s="146">
        <f>S489*H489</f>
        <v>0.22031999999999996</v>
      </c>
      <c r="AR489" s="147" t="s">
        <v>158</v>
      </c>
      <c r="AT489" s="147" t="s">
        <v>154</v>
      </c>
      <c r="AU489" s="147" t="s">
        <v>159</v>
      </c>
      <c r="AY489" s="17" t="s">
        <v>151</v>
      </c>
      <c r="BE489" s="148">
        <f>IF(N489="základná",J489,0)</f>
        <v>0</v>
      </c>
      <c r="BF489" s="148">
        <f>IF(N489="znížená",J489,0)</f>
        <v>0</v>
      </c>
      <c r="BG489" s="148">
        <f>IF(N489="zákl. prenesená",J489,0)</f>
        <v>0</v>
      </c>
      <c r="BH489" s="148">
        <f>IF(N489="zníž. prenesená",J489,0)</f>
        <v>0</v>
      </c>
      <c r="BI489" s="148">
        <f>IF(N489="nulová",J489,0)</f>
        <v>0</v>
      </c>
      <c r="BJ489" s="17" t="s">
        <v>159</v>
      </c>
      <c r="BK489" s="148">
        <f>ROUND(I489*H489,2)</f>
        <v>0</v>
      </c>
      <c r="BL489" s="17" t="s">
        <v>158</v>
      </c>
      <c r="BM489" s="147" t="s">
        <v>489</v>
      </c>
    </row>
    <row r="490" spans="2:65" s="12" customFormat="1">
      <c r="B490" s="149"/>
      <c r="D490" s="150" t="s">
        <v>161</v>
      </c>
      <c r="E490" s="151" t="s">
        <v>1</v>
      </c>
      <c r="F490" s="152" t="s">
        <v>162</v>
      </c>
      <c r="H490" s="151" t="s">
        <v>1</v>
      </c>
      <c r="I490" s="153"/>
      <c r="L490" s="149"/>
      <c r="M490" s="154"/>
      <c r="T490" s="155"/>
      <c r="AT490" s="151" t="s">
        <v>161</v>
      </c>
      <c r="AU490" s="151" t="s">
        <v>159</v>
      </c>
      <c r="AV490" s="12" t="s">
        <v>82</v>
      </c>
      <c r="AW490" s="12" t="s">
        <v>31</v>
      </c>
      <c r="AX490" s="12" t="s">
        <v>74</v>
      </c>
      <c r="AY490" s="151" t="s">
        <v>151</v>
      </c>
    </row>
    <row r="491" spans="2:65" s="12" customFormat="1">
      <c r="B491" s="149"/>
      <c r="D491" s="150" t="s">
        <v>161</v>
      </c>
      <c r="E491" s="151" t="s">
        <v>1</v>
      </c>
      <c r="F491" s="152" t="s">
        <v>163</v>
      </c>
      <c r="H491" s="151" t="s">
        <v>1</v>
      </c>
      <c r="I491" s="153"/>
      <c r="L491" s="149"/>
      <c r="M491" s="154"/>
      <c r="T491" s="155"/>
      <c r="AT491" s="151" t="s">
        <v>161</v>
      </c>
      <c r="AU491" s="151" t="s">
        <v>159</v>
      </c>
      <c r="AV491" s="12" t="s">
        <v>82</v>
      </c>
      <c r="AW491" s="12" t="s">
        <v>31</v>
      </c>
      <c r="AX491" s="12" t="s">
        <v>74</v>
      </c>
      <c r="AY491" s="151" t="s">
        <v>151</v>
      </c>
    </row>
    <row r="492" spans="2:65" s="12" customFormat="1">
      <c r="B492" s="149"/>
      <c r="D492" s="150" t="s">
        <v>161</v>
      </c>
      <c r="E492" s="151" t="s">
        <v>1</v>
      </c>
      <c r="F492" s="152" t="s">
        <v>164</v>
      </c>
      <c r="H492" s="151" t="s">
        <v>1</v>
      </c>
      <c r="I492" s="153"/>
      <c r="L492" s="149"/>
      <c r="M492" s="154"/>
      <c r="T492" s="155"/>
      <c r="AT492" s="151" t="s">
        <v>161</v>
      </c>
      <c r="AU492" s="151" t="s">
        <v>159</v>
      </c>
      <c r="AV492" s="12" t="s">
        <v>82</v>
      </c>
      <c r="AW492" s="12" t="s">
        <v>31</v>
      </c>
      <c r="AX492" s="12" t="s">
        <v>74</v>
      </c>
      <c r="AY492" s="151" t="s">
        <v>151</v>
      </c>
    </row>
    <row r="493" spans="2:65" s="13" customFormat="1">
      <c r="B493" s="156"/>
      <c r="D493" s="150" t="s">
        <v>161</v>
      </c>
      <c r="E493" s="157" t="s">
        <v>1</v>
      </c>
      <c r="F493" s="158" t="s">
        <v>490</v>
      </c>
      <c r="H493" s="159">
        <v>22.95</v>
      </c>
      <c r="I493" s="160"/>
      <c r="L493" s="156"/>
      <c r="M493" s="161"/>
      <c r="T493" s="162"/>
      <c r="AT493" s="157" t="s">
        <v>161</v>
      </c>
      <c r="AU493" s="157" t="s">
        <v>159</v>
      </c>
      <c r="AV493" s="13" t="s">
        <v>159</v>
      </c>
      <c r="AW493" s="13" t="s">
        <v>31</v>
      </c>
      <c r="AX493" s="13" t="s">
        <v>82</v>
      </c>
      <c r="AY493" s="157" t="s">
        <v>151</v>
      </c>
    </row>
    <row r="494" spans="2:65" s="1" customFormat="1" ht="33" customHeight="1">
      <c r="B494" s="134"/>
      <c r="C494" s="135" t="s">
        <v>491</v>
      </c>
      <c r="D494" s="135" t="s">
        <v>154</v>
      </c>
      <c r="E494" s="136" t="s">
        <v>492</v>
      </c>
      <c r="F494" s="137" t="s">
        <v>493</v>
      </c>
      <c r="G494" s="138" t="s">
        <v>157</v>
      </c>
      <c r="H494" s="139">
        <v>225.42</v>
      </c>
      <c r="I494" s="140"/>
      <c r="J494" s="141">
        <f>ROUND(I494*H494,2)</f>
        <v>0</v>
      </c>
      <c r="K494" s="142"/>
      <c r="L494" s="32"/>
      <c r="M494" s="143" t="s">
        <v>1</v>
      </c>
      <c r="N494" s="144" t="s">
        <v>40</v>
      </c>
      <c r="P494" s="145">
        <f>O494*H494</f>
        <v>0</v>
      </c>
      <c r="Q494" s="145">
        <v>0</v>
      </c>
      <c r="R494" s="145">
        <f>Q494*H494</f>
        <v>0</v>
      </c>
      <c r="S494" s="145">
        <v>9.5999999999999992E-3</v>
      </c>
      <c r="T494" s="146">
        <f>S494*H494</f>
        <v>2.1640319999999997</v>
      </c>
      <c r="AR494" s="147" t="s">
        <v>158</v>
      </c>
      <c r="AT494" s="147" t="s">
        <v>154</v>
      </c>
      <c r="AU494" s="147" t="s">
        <v>159</v>
      </c>
      <c r="AY494" s="17" t="s">
        <v>151</v>
      </c>
      <c r="BE494" s="148">
        <f>IF(N494="základná",J494,0)</f>
        <v>0</v>
      </c>
      <c r="BF494" s="148">
        <f>IF(N494="znížená",J494,0)</f>
        <v>0</v>
      </c>
      <c r="BG494" s="148">
        <f>IF(N494="zákl. prenesená",J494,0)</f>
        <v>0</v>
      </c>
      <c r="BH494" s="148">
        <f>IF(N494="zníž. prenesená",J494,0)</f>
        <v>0</v>
      </c>
      <c r="BI494" s="148">
        <f>IF(N494="nulová",J494,0)</f>
        <v>0</v>
      </c>
      <c r="BJ494" s="17" t="s">
        <v>159</v>
      </c>
      <c r="BK494" s="148">
        <f>ROUND(I494*H494,2)</f>
        <v>0</v>
      </c>
      <c r="BL494" s="17" t="s">
        <v>158</v>
      </c>
      <c r="BM494" s="147" t="s">
        <v>494</v>
      </c>
    </row>
    <row r="495" spans="2:65" s="12" customFormat="1">
      <c r="B495" s="149"/>
      <c r="D495" s="150" t="s">
        <v>161</v>
      </c>
      <c r="E495" s="151" t="s">
        <v>1</v>
      </c>
      <c r="F495" s="152" t="s">
        <v>162</v>
      </c>
      <c r="H495" s="151" t="s">
        <v>1</v>
      </c>
      <c r="I495" s="153"/>
      <c r="L495" s="149"/>
      <c r="M495" s="154"/>
      <c r="T495" s="155"/>
      <c r="AT495" s="151" t="s">
        <v>161</v>
      </c>
      <c r="AU495" s="151" t="s">
        <v>159</v>
      </c>
      <c r="AV495" s="12" t="s">
        <v>82</v>
      </c>
      <c r="AW495" s="12" t="s">
        <v>31</v>
      </c>
      <c r="AX495" s="12" t="s">
        <v>74</v>
      </c>
      <c r="AY495" s="151" t="s">
        <v>151</v>
      </c>
    </row>
    <row r="496" spans="2:65" s="12" customFormat="1">
      <c r="B496" s="149"/>
      <c r="D496" s="150" t="s">
        <v>161</v>
      </c>
      <c r="E496" s="151" t="s">
        <v>1</v>
      </c>
      <c r="F496" s="152" t="s">
        <v>163</v>
      </c>
      <c r="H496" s="151" t="s">
        <v>1</v>
      </c>
      <c r="I496" s="153"/>
      <c r="L496" s="149"/>
      <c r="M496" s="154"/>
      <c r="T496" s="155"/>
      <c r="AT496" s="151" t="s">
        <v>161</v>
      </c>
      <c r="AU496" s="151" t="s">
        <v>159</v>
      </c>
      <c r="AV496" s="12" t="s">
        <v>82</v>
      </c>
      <c r="AW496" s="12" t="s">
        <v>31</v>
      </c>
      <c r="AX496" s="12" t="s">
        <v>74</v>
      </c>
      <c r="AY496" s="151" t="s">
        <v>151</v>
      </c>
    </row>
    <row r="497" spans="2:65" s="12" customFormat="1">
      <c r="B497" s="149"/>
      <c r="D497" s="150" t="s">
        <v>161</v>
      </c>
      <c r="E497" s="151" t="s">
        <v>1</v>
      </c>
      <c r="F497" s="152" t="s">
        <v>164</v>
      </c>
      <c r="H497" s="151" t="s">
        <v>1</v>
      </c>
      <c r="I497" s="153"/>
      <c r="L497" s="149"/>
      <c r="M497" s="154"/>
      <c r="T497" s="155"/>
      <c r="AT497" s="151" t="s">
        <v>161</v>
      </c>
      <c r="AU497" s="151" t="s">
        <v>159</v>
      </c>
      <c r="AV497" s="12" t="s">
        <v>82</v>
      </c>
      <c r="AW497" s="12" t="s">
        <v>31</v>
      </c>
      <c r="AX497" s="12" t="s">
        <v>74</v>
      </c>
      <c r="AY497" s="151" t="s">
        <v>151</v>
      </c>
    </row>
    <row r="498" spans="2:65" s="13" customFormat="1">
      <c r="B498" s="156"/>
      <c r="D498" s="150" t="s">
        <v>161</v>
      </c>
      <c r="E498" s="157" t="s">
        <v>1</v>
      </c>
      <c r="F498" s="158" t="s">
        <v>495</v>
      </c>
      <c r="H498" s="159">
        <v>225.42</v>
      </c>
      <c r="I498" s="160"/>
      <c r="L498" s="156"/>
      <c r="M498" s="161"/>
      <c r="T498" s="162"/>
      <c r="AT498" s="157" t="s">
        <v>161</v>
      </c>
      <c r="AU498" s="157" t="s">
        <v>159</v>
      </c>
      <c r="AV498" s="13" t="s">
        <v>159</v>
      </c>
      <c r="AW498" s="13" t="s">
        <v>31</v>
      </c>
      <c r="AX498" s="13" t="s">
        <v>82</v>
      </c>
      <c r="AY498" s="157" t="s">
        <v>151</v>
      </c>
    </row>
    <row r="499" spans="2:65" s="1" customFormat="1" ht="33" customHeight="1">
      <c r="B499" s="134"/>
      <c r="C499" s="135" t="s">
        <v>496</v>
      </c>
      <c r="D499" s="135" t="s">
        <v>154</v>
      </c>
      <c r="E499" s="136" t="s">
        <v>497</v>
      </c>
      <c r="F499" s="137" t="s">
        <v>498</v>
      </c>
      <c r="G499" s="138" t="s">
        <v>157</v>
      </c>
      <c r="H499" s="139">
        <v>115.77</v>
      </c>
      <c r="I499" s="140"/>
      <c r="J499" s="141">
        <f>ROUND(I499*H499,2)</f>
        <v>0</v>
      </c>
      <c r="K499" s="142"/>
      <c r="L499" s="32"/>
      <c r="M499" s="143" t="s">
        <v>1</v>
      </c>
      <c r="N499" s="144" t="s">
        <v>40</v>
      </c>
      <c r="P499" s="145">
        <f>O499*H499</f>
        <v>0</v>
      </c>
      <c r="Q499" s="145">
        <v>0</v>
      </c>
      <c r="R499" s="145">
        <f>Q499*H499</f>
        <v>0</v>
      </c>
      <c r="S499" s="145">
        <v>9.5999999999999992E-3</v>
      </c>
      <c r="T499" s="146">
        <f>S499*H499</f>
        <v>1.1113919999999999</v>
      </c>
      <c r="AR499" s="147" t="s">
        <v>158</v>
      </c>
      <c r="AT499" s="147" t="s">
        <v>154</v>
      </c>
      <c r="AU499" s="147" t="s">
        <v>159</v>
      </c>
      <c r="AY499" s="17" t="s">
        <v>151</v>
      </c>
      <c r="BE499" s="148">
        <f>IF(N499="základná",J499,0)</f>
        <v>0</v>
      </c>
      <c r="BF499" s="148">
        <f>IF(N499="znížená",J499,0)</f>
        <v>0</v>
      </c>
      <c r="BG499" s="148">
        <f>IF(N499="zákl. prenesená",J499,0)</f>
        <v>0</v>
      </c>
      <c r="BH499" s="148">
        <f>IF(N499="zníž. prenesená",J499,0)</f>
        <v>0</v>
      </c>
      <c r="BI499" s="148">
        <f>IF(N499="nulová",J499,0)</f>
        <v>0</v>
      </c>
      <c r="BJ499" s="17" t="s">
        <v>159</v>
      </c>
      <c r="BK499" s="148">
        <f>ROUND(I499*H499,2)</f>
        <v>0</v>
      </c>
      <c r="BL499" s="17" t="s">
        <v>158</v>
      </c>
      <c r="BM499" s="147" t="s">
        <v>499</v>
      </c>
    </row>
    <row r="500" spans="2:65" s="12" customFormat="1">
      <c r="B500" s="149"/>
      <c r="D500" s="150" t="s">
        <v>161</v>
      </c>
      <c r="E500" s="151" t="s">
        <v>1</v>
      </c>
      <c r="F500" s="152" t="s">
        <v>162</v>
      </c>
      <c r="H500" s="151" t="s">
        <v>1</v>
      </c>
      <c r="I500" s="153"/>
      <c r="L500" s="149"/>
      <c r="M500" s="154"/>
      <c r="T500" s="155"/>
      <c r="AT500" s="151" t="s">
        <v>161</v>
      </c>
      <c r="AU500" s="151" t="s">
        <v>159</v>
      </c>
      <c r="AV500" s="12" t="s">
        <v>82</v>
      </c>
      <c r="AW500" s="12" t="s">
        <v>31</v>
      </c>
      <c r="AX500" s="12" t="s">
        <v>74</v>
      </c>
      <c r="AY500" s="151" t="s">
        <v>151</v>
      </c>
    </row>
    <row r="501" spans="2:65" s="12" customFormat="1">
      <c r="B501" s="149"/>
      <c r="D501" s="150" t="s">
        <v>161</v>
      </c>
      <c r="E501" s="151" t="s">
        <v>1</v>
      </c>
      <c r="F501" s="152" t="s">
        <v>163</v>
      </c>
      <c r="H501" s="151" t="s">
        <v>1</v>
      </c>
      <c r="I501" s="153"/>
      <c r="L501" s="149"/>
      <c r="M501" s="154"/>
      <c r="T501" s="155"/>
      <c r="AT501" s="151" t="s">
        <v>161</v>
      </c>
      <c r="AU501" s="151" t="s">
        <v>159</v>
      </c>
      <c r="AV501" s="12" t="s">
        <v>82</v>
      </c>
      <c r="AW501" s="12" t="s">
        <v>31</v>
      </c>
      <c r="AX501" s="12" t="s">
        <v>74</v>
      </c>
      <c r="AY501" s="151" t="s">
        <v>151</v>
      </c>
    </row>
    <row r="502" spans="2:65" s="12" customFormat="1">
      <c r="B502" s="149"/>
      <c r="D502" s="150" t="s">
        <v>161</v>
      </c>
      <c r="E502" s="151" t="s">
        <v>1</v>
      </c>
      <c r="F502" s="152" t="s">
        <v>164</v>
      </c>
      <c r="H502" s="151" t="s">
        <v>1</v>
      </c>
      <c r="I502" s="153"/>
      <c r="L502" s="149"/>
      <c r="M502" s="154"/>
      <c r="T502" s="155"/>
      <c r="AT502" s="151" t="s">
        <v>161</v>
      </c>
      <c r="AU502" s="151" t="s">
        <v>159</v>
      </c>
      <c r="AV502" s="12" t="s">
        <v>82</v>
      </c>
      <c r="AW502" s="12" t="s">
        <v>31</v>
      </c>
      <c r="AX502" s="12" t="s">
        <v>74</v>
      </c>
      <c r="AY502" s="151" t="s">
        <v>151</v>
      </c>
    </row>
    <row r="503" spans="2:65" s="13" customFormat="1">
      <c r="B503" s="156"/>
      <c r="D503" s="150" t="s">
        <v>161</v>
      </c>
      <c r="E503" s="157" t="s">
        <v>1</v>
      </c>
      <c r="F503" s="158" t="s">
        <v>500</v>
      </c>
      <c r="H503" s="159">
        <v>115.77</v>
      </c>
      <c r="I503" s="160"/>
      <c r="L503" s="156"/>
      <c r="M503" s="161"/>
      <c r="T503" s="162"/>
      <c r="AT503" s="157" t="s">
        <v>161</v>
      </c>
      <c r="AU503" s="157" t="s">
        <v>159</v>
      </c>
      <c r="AV503" s="13" t="s">
        <v>159</v>
      </c>
      <c r="AW503" s="13" t="s">
        <v>31</v>
      </c>
      <c r="AX503" s="13" t="s">
        <v>82</v>
      </c>
      <c r="AY503" s="157" t="s">
        <v>151</v>
      </c>
    </row>
    <row r="504" spans="2:65" s="1" customFormat="1" ht="37.9" customHeight="1">
      <c r="B504" s="134"/>
      <c r="C504" s="135" t="s">
        <v>501</v>
      </c>
      <c r="D504" s="135" t="s">
        <v>154</v>
      </c>
      <c r="E504" s="136" t="s">
        <v>502</v>
      </c>
      <c r="F504" s="137" t="s">
        <v>503</v>
      </c>
      <c r="G504" s="138" t="s">
        <v>157</v>
      </c>
      <c r="H504" s="139">
        <v>45.548000000000002</v>
      </c>
      <c r="I504" s="140"/>
      <c r="J504" s="141">
        <f>ROUND(I504*H504,2)</f>
        <v>0</v>
      </c>
      <c r="K504" s="142"/>
      <c r="L504" s="32"/>
      <c r="M504" s="143" t="s">
        <v>1</v>
      </c>
      <c r="N504" s="144" t="s">
        <v>40</v>
      </c>
      <c r="P504" s="145">
        <f>O504*H504</f>
        <v>0</v>
      </c>
      <c r="Q504" s="145">
        <v>0</v>
      </c>
      <c r="R504" s="145">
        <f>Q504*H504</f>
        <v>0</v>
      </c>
      <c r="S504" s="145">
        <v>9.5999999999999992E-3</v>
      </c>
      <c r="T504" s="146">
        <f>S504*H504</f>
        <v>0.43726080000000001</v>
      </c>
      <c r="AR504" s="147" t="s">
        <v>158</v>
      </c>
      <c r="AT504" s="147" t="s">
        <v>154</v>
      </c>
      <c r="AU504" s="147" t="s">
        <v>159</v>
      </c>
      <c r="AY504" s="17" t="s">
        <v>151</v>
      </c>
      <c r="BE504" s="148">
        <f>IF(N504="základná",J504,0)</f>
        <v>0</v>
      </c>
      <c r="BF504" s="148">
        <f>IF(N504="znížená",J504,0)</f>
        <v>0</v>
      </c>
      <c r="BG504" s="148">
        <f>IF(N504="zákl. prenesená",J504,0)</f>
        <v>0</v>
      </c>
      <c r="BH504" s="148">
        <f>IF(N504="zníž. prenesená",J504,0)</f>
        <v>0</v>
      </c>
      <c r="BI504" s="148">
        <f>IF(N504="nulová",J504,0)</f>
        <v>0</v>
      </c>
      <c r="BJ504" s="17" t="s">
        <v>159</v>
      </c>
      <c r="BK504" s="148">
        <f>ROUND(I504*H504,2)</f>
        <v>0</v>
      </c>
      <c r="BL504" s="17" t="s">
        <v>158</v>
      </c>
      <c r="BM504" s="147" t="s">
        <v>504</v>
      </c>
    </row>
    <row r="505" spans="2:65" s="12" customFormat="1">
      <c r="B505" s="149"/>
      <c r="D505" s="150" t="s">
        <v>161</v>
      </c>
      <c r="E505" s="151" t="s">
        <v>1</v>
      </c>
      <c r="F505" s="152" t="s">
        <v>162</v>
      </c>
      <c r="H505" s="151" t="s">
        <v>1</v>
      </c>
      <c r="I505" s="153"/>
      <c r="L505" s="149"/>
      <c r="M505" s="154"/>
      <c r="T505" s="155"/>
      <c r="AT505" s="151" t="s">
        <v>161</v>
      </c>
      <c r="AU505" s="151" t="s">
        <v>159</v>
      </c>
      <c r="AV505" s="12" t="s">
        <v>82</v>
      </c>
      <c r="AW505" s="12" t="s">
        <v>31</v>
      </c>
      <c r="AX505" s="12" t="s">
        <v>74</v>
      </c>
      <c r="AY505" s="151" t="s">
        <v>151</v>
      </c>
    </row>
    <row r="506" spans="2:65" s="12" customFormat="1">
      <c r="B506" s="149"/>
      <c r="D506" s="150" t="s">
        <v>161</v>
      </c>
      <c r="E506" s="151" t="s">
        <v>1</v>
      </c>
      <c r="F506" s="152" t="s">
        <v>163</v>
      </c>
      <c r="H506" s="151" t="s">
        <v>1</v>
      </c>
      <c r="I506" s="153"/>
      <c r="L506" s="149"/>
      <c r="M506" s="154"/>
      <c r="T506" s="155"/>
      <c r="AT506" s="151" t="s">
        <v>161</v>
      </c>
      <c r="AU506" s="151" t="s">
        <v>159</v>
      </c>
      <c r="AV506" s="12" t="s">
        <v>82</v>
      </c>
      <c r="AW506" s="12" t="s">
        <v>31</v>
      </c>
      <c r="AX506" s="12" t="s">
        <v>74</v>
      </c>
      <c r="AY506" s="151" t="s">
        <v>151</v>
      </c>
    </row>
    <row r="507" spans="2:65" s="12" customFormat="1">
      <c r="B507" s="149"/>
      <c r="D507" s="150" t="s">
        <v>161</v>
      </c>
      <c r="E507" s="151" t="s">
        <v>1</v>
      </c>
      <c r="F507" s="152" t="s">
        <v>164</v>
      </c>
      <c r="H507" s="151" t="s">
        <v>1</v>
      </c>
      <c r="I507" s="153"/>
      <c r="L507" s="149"/>
      <c r="M507" s="154"/>
      <c r="T507" s="155"/>
      <c r="AT507" s="151" t="s">
        <v>161</v>
      </c>
      <c r="AU507" s="151" t="s">
        <v>159</v>
      </c>
      <c r="AV507" s="12" t="s">
        <v>82</v>
      </c>
      <c r="AW507" s="12" t="s">
        <v>31</v>
      </c>
      <c r="AX507" s="12" t="s">
        <v>74</v>
      </c>
      <c r="AY507" s="151" t="s">
        <v>151</v>
      </c>
    </row>
    <row r="508" spans="2:65" s="13" customFormat="1">
      <c r="B508" s="156"/>
      <c r="D508" s="150" t="s">
        <v>161</v>
      </c>
      <c r="E508" s="157" t="s">
        <v>1</v>
      </c>
      <c r="F508" s="158" t="s">
        <v>505</v>
      </c>
      <c r="H508" s="159">
        <v>35.883000000000003</v>
      </c>
      <c r="I508" s="160"/>
      <c r="L508" s="156"/>
      <c r="M508" s="161"/>
      <c r="T508" s="162"/>
      <c r="AT508" s="157" t="s">
        <v>161</v>
      </c>
      <c r="AU508" s="157" t="s">
        <v>159</v>
      </c>
      <c r="AV508" s="13" t="s">
        <v>159</v>
      </c>
      <c r="AW508" s="13" t="s">
        <v>31</v>
      </c>
      <c r="AX508" s="13" t="s">
        <v>74</v>
      </c>
      <c r="AY508" s="157" t="s">
        <v>151</v>
      </c>
    </row>
    <row r="509" spans="2:65" s="13" customFormat="1">
      <c r="B509" s="156"/>
      <c r="D509" s="150" t="s">
        <v>161</v>
      </c>
      <c r="E509" s="157" t="s">
        <v>1</v>
      </c>
      <c r="F509" s="158" t="s">
        <v>506</v>
      </c>
      <c r="H509" s="159">
        <v>9.6649999999999991</v>
      </c>
      <c r="I509" s="160"/>
      <c r="L509" s="156"/>
      <c r="M509" s="161"/>
      <c r="T509" s="162"/>
      <c r="AT509" s="157" t="s">
        <v>161</v>
      </c>
      <c r="AU509" s="157" t="s">
        <v>159</v>
      </c>
      <c r="AV509" s="13" t="s">
        <v>159</v>
      </c>
      <c r="AW509" s="13" t="s">
        <v>31</v>
      </c>
      <c r="AX509" s="13" t="s">
        <v>74</v>
      </c>
      <c r="AY509" s="157" t="s">
        <v>151</v>
      </c>
    </row>
    <row r="510" spans="2:65" s="14" customFormat="1">
      <c r="B510" s="163"/>
      <c r="D510" s="150" t="s">
        <v>161</v>
      </c>
      <c r="E510" s="164" t="s">
        <v>1</v>
      </c>
      <c r="F510" s="165" t="s">
        <v>507</v>
      </c>
      <c r="H510" s="166">
        <v>45.548000000000002</v>
      </c>
      <c r="I510" s="167"/>
      <c r="L510" s="163"/>
      <c r="M510" s="168"/>
      <c r="T510" s="169"/>
      <c r="AT510" s="164" t="s">
        <v>161</v>
      </c>
      <c r="AU510" s="164" t="s">
        <v>159</v>
      </c>
      <c r="AV510" s="14" t="s">
        <v>158</v>
      </c>
      <c r="AW510" s="14" t="s">
        <v>31</v>
      </c>
      <c r="AX510" s="14" t="s">
        <v>82</v>
      </c>
      <c r="AY510" s="164" t="s">
        <v>151</v>
      </c>
    </row>
    <row r="511" spans="2:65" s="1" customFormat="1" ht="37.9" customHeight="1">
      <c r="B511" s="134"/>
      <c r="C511" s="135" t="s">
        <v>508</v>
      </c>
      <c r="D511" s="135" t="s">
        <v>154</v>
      </c>
      <c r="E511" s="136" t="s">
        <v>509</v>
      </c>
      <c r="F511" s="137" t="s">
        <v>510</v>
      </c>
      <c r="G511" s="138" t="s">
        <v>157</v>
      </c>
      <c r="H511" s="139">
        <v>7.1909999999999998</v>
      </c>
      <c r="I511" s="140"/>
      <c r="J511" s="141">
        <f>ROUND(I511*H511,2)</f>
        <v>0</v>
      </c>
      <c r="K511" s="142"/>
      <c r="L511" s="32"/>
      <c r="M511" s="143" t="s">
        <v>1</v>
      </c>
      <c r="N511" s="144" t="s">
        <v>40</v>
      </c>
      <c r="P511" s="145">
        <f>O511*H511</f>
        <v>0</v>
      </c>
      <c r="Q511" s="145">
        <v>0</v>
      </c>
      <c r="R511" s="145">
        <f>Q511*H511</f>
        <v>0</v>
      </c>
      <c r="S511" s="145">
        <v>9.5999999999999992E-3</v>
      </c>
      <c r="T511" s="146">
        <f>S511*H511</f>
        <v>6.9033599999999987E-2</v>
      </c>
      <c r="AR511" s="147" t="s">
        <v>158</v>
      </c>
      <c r="AT511" s="147" t="s">
        <v>154</v>
      </c>
      <c r="AU511" s="147" t="s">
        <v>159</v>
      </c>
      <c r="AY511" s="17" t="s">
        <v>151</v>
      </c>
      <c r="BE511" s="148">
        <f>IF(N511="základná",J511,0)</f>
        <v>0</v>
      </c>
      <c r="BF511" s="148">
        <f>IF(N511="znížená",J511,0)</f>
        <v>0</v>
      </c>
      <c r="BG511" s="148">
        <f>IF(N511="zákl. prenesená",J511,0)</f>
        <v>0</v>
      </c>
      <c r="BH511" s="148">
        <f>IF(N511="zníž. prenesená",J511,0)</f>
        <v>0</v>
      </c>
      <c r="BI511" s="148">
        <f>IF(N511="nulová",J511,0)</f>
        <v>0</v>
      </c>
      <c r="BJ511" s="17" t="s">
        <v>159</v>
      </c>
      <c r="BK511" s="148">
        <f>ROUND(I511*H511,2)</f>
        <v>0</v>
      </c>
      <c r="BL511" s="17" t="s">
        <v>158</v>
      </c>
      <c r="BM511" s="147" t="s">
        <v>511</v>
      </c>
    </row>
    <row r="512" spans="2:65" s="12" customFormat="1">
      <c r="B512" s="149"/>
      <c r="D512" s="150" t="s">
        <v>161</v>
      </c>
      <c r="E512" s="151" t="s">
        <v>1</v>
      </c>
      <c r="F512" s="152" t="s">
        <v>162</v>
      </c>
      <c r="H512" s="151" t="s">
        <v>1</v>
      </c>
      <c r="I512" s="153"/>
      <c r="L512" s="149"/>
      <c r="M512" s="154"/>
      <c r="T512" s="155"/>
      <c r="AT512" s="151" t="s">
        <v>161</v>
      </c>
      <c r="AU512" s="151" t="s">
        <v>159</v>
      </c>
      <c r="AV512" s="12" t="s">
        <v>82</v>
      </c>
      <c r="AW512" s="12" t="s">
        <v>31</v>
      </c>
      <c r="AX512" s="12" t="s">
        <v>74</v>
      </c>
      <c r="AY512" s="151" t="s">
        <v>151</v>
      </c>
    </row>
    <row r="513" spans="2:65" s="12" customFormat="1">
      <c r="B513" s="149"/>
      <c r="D513" s="150" t="s">
        <v>161</v>
      </c>
      <c r="E513" s="151" t="s">
        <v>1</v>
      </c>
      <c r="F513" s="152" t="s">
        <v>163</v>
      </c>
      <c r="H513" s="151" t="s">
        <v>1</v>
      </c>
      <c r="I513" s="153"/>
      <c r="L513" s="149"/>
      <c r="M513" s="154"/>
      <c r="T513" s="155"/>
      <c r="AT513" s="151" t="s">
        <v>161</v>
      </c>
      <c r="AU513" s="151" t="s">
        <v>159</v>
      </c>
      <c r="AV513" s="12" t="s">
        <v>82</v>
      </c>
      <c r="AW513" s="12" t="s">
        <v>31</v>
      </c>
      <c r="AX513" s="12" t="s">
        <v>74</v>
      </c>
      <c r="AY513" s="151" t="s">
        <v>151</v>
      </c>
    </row>
    <row r="514" spans="2:65" s="12" customFormat="1">
      <c r="B514" s="149"/>
      <c r="D514" s="150" t="s">
        <v>161</v>
      </c>
      <c r="E514" s="151" t="s">
        <v>1</v>
      </c>
      <c r="F514" s="152" t="s">
        <v>164</v>
      </c>
      <c r="H514" s="151" t="s">
        <v>1</v>
      </c>
      <c r="I514" s="153"/>
      <c r="L514" s="149"/>
      <c r="M514" s="154"/>
      <c r="T514" s="155"/>
      <c r="AT514" s="151" t="s">
        <v>161</v>
      </c>
      <c r="AU514" s="151" t="s">
        <v>159</v>
      </c>
      <c r="AV514" s="12" t="s">
        <v>82</v>
      </c>
      <c r="AW514" s="12" t="s">
        <v>31</v>
      </c>
      <c r="AX514" s="12" t="s">
        <v>74</v>
      </c>
      <c r="AY514" s="151" t="s">
        <v>151</v>
      </c>
    </row>
    <row r="515" spans="2:65" s="13" customFormat="1">
      <c r="B515" s="156"/>
      <c r="D515" s="150" t="s">
        <v>161</v>
      </c>
      <c r="E515" s="157" t="s">
        <v>1</v>
      </c>
      <c r="F515" s="158" t="s">
        <v>512</v>
      </c>
      <c r="H515" s="159">
        <v>7.1909999999999998</v>
      </c>
      <c r="I515" s="160"/>
      <c r="L515" s="156"/>
      <c r="M515" s="161"/>
      <c r="T515" s="162"/>
      <c r="AT515" s="157" t="s">
        <v>161</v>
      </c>
      <c r="AU515" s="157" t="s">
        <v>159</v>
      </c>
      <c r="AV515" s="13" t="s">
        <v>159</v>
      </c>
      <c r="AW515" s="13" t="s">
        <v>31</v>
      </c>
      <c r="AX515" s="13" t="s">
        <v>82</v>
      </c>
      <c r="AY515" s="157" t="s">
        <v>151</v>
      </c>
    </row>
    <row r="516" spans="2:65" s="1" customFormat="1" ht="37.9" customHeight="1">
      <c r="B516" s="134"/>
      <c r="C516" s="135" t="s">
        <v>513</v>
      </c>
      <c r="D516" s="135" t="s">
        <v>154</v>
      </c>
      <c r="E516" s="136" t="s">
        <v>514</v>
      </c>
      <c r="F516" s="137" t="s">
        <v>515</v>
      </c>
      <c r="G516" s="138" t="s">
        <v>157</v>
      </c>
      <c r="H516" s="139">
        <v>32.274000000000001</v>
      </c>
      <c r="I516" s="140"/>
      <c r="J516" s="141">
        <f>ROUND(I516*H516,2)</f>
        <v>0</v>
      </c>
      <c r="K516" s="142"/>
      <c r="L516" s="32"/>
      <c r="M516" s="143" t="s">
        <v>1</v>
      </c>
      <c r="N516" s="144" t="s">
        <v>40</v>
      </c>
      <c r="P516" s="145">
        <f>O516*H516</f>
        <v>0</v>
      </c>
      <c r="Q516" s="145">
        <v>0</v>
      </c>
      <c r="R516" s="145">
        <f>Q516*H516</f>
        <v>0</v>
      </c>
      <c r="S516" s="145">
        <v>9.5999999999999992E-3</v>
      </c>
      <c r="T516" s="146">
        <f>S516*H516</f>
        <v>0.30983040000000001</v>
      </c>
      <c r="AR516" s="147" t="s">
        <v>158</v>
      </c>
      <c r="AT516" s="147" t="s">
        <v>154</v>
      </c>
      <c r="AU516" s="147" t="s">
        <v>159</v>
      </c>
      <c r="AY516" s="17" t="s">
        <v>151</v>
      </c>
      <c r="BE516" s="148">
        <f>IF(N516="základná",J516,0)</f>
        <v>0</v>
      </c>
      <c r="BF516" s="148">
        <f>IF(N516="znížená",J516,0)</f>
        <v>0</v>
      </c>
      <c r="BG516" s="148">
        <f>IF(N516="zákl. prenesená",J516,0)</f>
        <v>0</v>
      </c>
      <c r="BH516" s="148">
        <f>IF(N516="zníž. prenesená",J516,0)</f>
        <v>0</v>
      </c>
      <c r="BI516" s="148">
        <f>IF(N516="nulová",J516,0)</f>
        <v>0</v>
      </c>
      <c r="BJ516" s="17" t="s">
        <v>159</v>
      </c>
      <c r="BK516" s="148">
        <f>ROUND(I516*H516,2)</f>
        <v>0</v>
      </c>
      <c r="BL516" s="17" t="s">
        <v>158</v>
      </c>
      <c r="BM516" s="147" t="s">
        <v>516</v>
      </c>
    </row>
    <row r="517" spans="2:65" s="12" customFormat="1">
      <c r="B517" s="149"/>
      <c r="D517" s="150" t="s">
        <v>161</v>
      </c>
      <c r="E517" s="151" t="s">
        <v>1</v>
      </c>
      <c r="F517" s="152" t="s">
        <v>162</v>
      </c>
      <c r="H517" s="151" t="s">
        <v>1</v>
      </c>
      <c r="I517" s="153"/>
      <c r="L517" s="149"/>
      <c r="M517" s="154"/>
      <c r="T517" s="155"/>
      <c r="AT517" s="151" t="s">
        <v>161</v>
      </c>
      <c r="AU517" s="151" t="s">
        <v>159</v>
      </c>
      <c r="AV517" s="12" t="s">
        <v>82</v>
      </c>
      <c r="AW517" s="12" t="s">
        <v>31</v>
      </c>
      <c r="AX517" s="12" t="s">
        <v>74</v>
      </c>
      <c r="AY517" s="151" t="s">
        <v>151</v>
      </c>
    </row>
    <row r="518" spans="2:65" s="12" customFormat="1">
      <c r="B518" s="149"/>
      <c r="D518" s="150" t="s">
        <v>161</v>
      </c>
      <c r="E518" s="151" t="s">
        <v>1</v>
      </c>
      <c r="F518" s="152" t="s">
        <v>163</v>
      </c>
      <c r="H518" s="151" t="s">
        <v>1</v>
      </c>
      <c r="I518" s="153"/>
      <c r="L518" s="149"/>
      <c r="M518" s="154"/>
      <c r="T518" s="155"/>
      <c r="AT518" s="151" t="s">
        <v>161</v>
      </c>
      <c r="AU518" s="151" t="s">
        <v>159</v>
      </c>
      <c r="AV518" s="12" t="s">
        <v>82</v>
      </c>
      <c r="AW518" s="12" t="s">
        <v>31</v>
      </c>
      <c r="AX518" s="12" t="s">
        <v>74</v>
      </c>
      <c r="AY518" s="151" t="s">
        <v>151</v>
      </c>
    </row>
    <row r="519" spans="2:65" s="12" customFormat="1">
      <c r="B519" s="149"/>
      <c r="D519" s="150" t="s">
        <v>161</v>
      </c>
      <c r="E519" s="151" t="s">
        <v>1</v>
      </c>
      <c r="F519" s="152" t="s">
        <v>164</v>
      </c>
      <c r="H519" s="151" t="s">
        <v>1</v>
      </c>
      <c r="I519" s="153"/>
      <c r="L519" s="149"/>
      <c r="M519" s="154"/>
      <c r="T519" s="155"/>
      <c r="AT519" s="151" t="s">
        <v>161</v>
      </c>
      <c r="AU519" s="151" t="s">
        <v>159</v>
      </c>
      <c r="AV519" s="12" t="s">
        <v>82</v>
      </c>
      <c r="AW519" s="12" t="s">
        <v>31</v>
      </c>
      <c r="AX519" s="12" t="s">
        <v>74</v>
      </c>
      <c r="AY519" s="151" t="s">
        <v>151</v>
      </c>
    </row>
    <row r="520" spans="2:65" s="13" customFormat="1">
      <c r="B520" s="156"/>
      <c r="D520" s="150" t="s">
        <v>161</v>
      </c>
      <c r="E520" s="157" t="s">
        <v>1</v>
      </c>
      <c r="F520" s="158" t="s">
        <v>517</v>
      </c>
      <c r="H520" s="159">
        <v>32.274000000000001</v>
      </c>
      <c r="I520" s="160"/>
      <c r="L520" s="156"/>
      <c r="M520" s="161"/>
      <c r="T520" s="162"/>
      <c r="AT520" s="157" t="s">
        <v>161</v>
      </c>
      <c r="AU520" s="157" t="s">
        <v>159</v>
      </c>
      <c r="AV520" s="13" t="s">
        <v>159</v>
      </c>
      <c r="AW520" s="13" t="s">
        <v>31</v>
      </c>
      <c r="AX520" s="13" t="s">
        <v>82</v>
      </c>
      <c r="AY520" s="157" t="s">
        <v>151</v>
      </c>
    </row>
    <row r="521" spans="2:65" s="1" customFormat="1" ht="37.9" customHeight="1">
      <c r="B521" s="134"/>
      <c r="C521" s="135" t="s">
        <v>518</v>
      </c>
      <c r="D521" s="135" t="s">
        <v>154</v>
      </c>
      <c r="E521" s="136" t="s">
        <v>519</v>
      </c>
      <c r="F521" s="137" t="s">
        <v>520</v>
      </c>
      <c r="G521" s="138" t="s">
        <v>157</v>
      </c>
      <c r="H521" s="139">
        <v>16.32</v>
      </c>
      <c r="I521" s="140"/>
      <c r="J521" s="141">
        <f>ROUND(I521*H521,2)</f>
        <v>0</v>
      </c>
      <c r="K521" s="142"/>
      <c r="L521" s="32"/>
      <c r="M521" s="143" t="s">
        <v>1</v>
      </c>
      <c r="N521" s="144" t="s">
        <v>40</v>
      </c>
      <c r="P521" s="145">
        <f>O521*H521</f>
        <v>0</v>
      </c>
      <c r="Q521" s="145">
        <v>0</v>
      </c>
      <c r="R521" s="145">
        <f>Q521*H521</f>
        <v>0</v>
      </c>
      <c r="S521" s="145">
        <v>9.5999999999999992E-3</v>
      </c>
      <c r="T521" s="146">
        <f>S521*H521</f>
        <v>0.15667199999999998</v>
      </c>
      <c r="AR521" s="147" t="s">
        <v>158</v>
      </c>
      <c r="AT521" s="147" t="s">
        <v>154</v>
      </c>
      <c r="AU521" s="147" t="s">
        <v>159</v>
      </c>
      <c r="AY521" s="17" t="s">
        <v>151</v>
      </c>
      <c r="BE521" s="148">
        <f>IF(N521="základná",J521,0)</f>
        <v>0</v>
      </c>
      <c r="BF521" s="148">
        <f>IF(N521="znížená",J521,0)</f>
        <v>0</v>
      </c>
      <c r="BG521" s="148">
        <f>IF(N521="zákl. prenesená",J521,0)</f>
        <v>0</v>
      </c>
      <c r="BH521" s="148">
        <f>IF(N521="zníž. prenesená",J521,0)</f>
        <v>0</v>
      </c>
      <c r="BI521" s="148">
        <f>IF(N521="nulová",J521,0)</f>
        <v>0</v>
      </c>
      <c r="BJ521" s="17" t="s">
        <v>159</v>
      </c>
      <c r="BK521" s="148">
        <f>ROUND(I521*H521,2)</f>
        <v>0</v>
      </c>
      <c r="BL521" s="17" t="s">
        <v>158</v>
      </c>
      <c r="BM521" s="147" t="s">
        <v>521</v>
      </c>
    </row>
    <row r="522" spans="2:65" s="12" customFormat="1">
      <c r="B522" s="149"/>
      <c r="D522" s="150" t="s">
        <v>161</v>
      </c>
      <c r="E522" s="151" t="s">
        <v>1</v>
      </c>
      <c r="F522" s="152" t="s">
        <v>162</v>
      </c>
      <c r="H522" s="151" t="s">
        <v>1</v>
      </c>
      <c r="I522" s="153"/>
      <c r="L522" s="149"/>
      <c r="M522" s="154"/>
      <c r="T522" s="155"/>
      <c r="AT522" s="151" t="s">
        <v>161</v>
      </c>
      <c r="AU522" s="151" t="s">
        <v>159</v>
      </c>
      <c r="AV522" s="12" t="s">
        <v>82</v>
      </c>
      <c r="AW522" s="12" t="s">
        <v>31</v>
      </c>
      <c r="AX522" s="12" t="s">
        <v>74</v>
      </c>
      <c r="AY522" s="151" t="s">
        <v>151</v>
      </c>
    </row>
    <row r="523" spans="2:65" s="12" customFormat="1">
      <c r="B523" s="149"/>
      <c r="D523" s="150" t="s">
        <v>161</v>
      </c>
      <c r="E523" s="151" t="s">
        <v>1</v>
      </c>
      <c r="F523" s="152" t="s">
        <v>163</v>
      </c>
      <c r="H523" s="151" t="s">
        <v>1</v>
      </c>
      <c r="I523" s="153"/>
      <c r="L523" s="149"/>
      <c r="M523" s="154"/>
      <c r="T523" s="155"/>
      <c r="AT523" s="151" t="s">
        <v>161</v>
      </c>
      <c r="AU523" s="151" t="s">
        <v>159</v>
      </c>
      <c r="AV523" s="12" t="s">
        <v>82</v>
      </c>
      <c r="AW523" s="12" t="s">
        <v>31</v>
      </c>
      <c r="AX523" s="12" t="s">
        <v>74</v>
      </c>
      <c r="AY523" s="151" t="s">
        <v>151</v>
      </c>
    </row>
    <row r="524" spans="2:65" s="12" customFormat="1">
      <c r="B524" s="149"/>
      <c r="D524" s="150" t="s">
        <v>161</v>
      </c>
      <c r="E524" s="151" t="s">
        <v>1</v>
      </c>
      <c r="F524" s="152" t="s">
        <v>164</v>
      </c>
      <c r="H524" s="151" t="s">
        <v>1</v>
      </c>
      <c r="I524" s="153"/>
      <c r="L524" s="149"/>
      <c r="M524" s="154"/>
      <c r="T524" s="155"/>
      <c r="AT524" s="151" t="s">
        <v>161</v>
      </c>
      <c r="AU524" s="151" t="s">
        <v>159</v>
      </c>
      <c r="AV524" s="12" t="s">
        <v>82</v>
      </c>
      <c r="AW524" s="12" t="s">
        <v>31</v>
      </c>
      <c r="AX524" s="12" t="s">
        <v>74</v>
      </c>
      <c r="AY524" s="151" t="s">
        <v>151</v>
      </c>
    </row>
    <row r="525" spans="2:65" s="13" customFormat="1">
      <c r="B525" s="156"/>
      <c r="D525" s="150" t="s">
        <v>161</v>
      </c>
      <c r="E525" s="157" t="s">
        <v>1</v>
      </c>
      <c r="F525" s="158" t="s">
        <v>522</v>
      </c>
      <c r="H525" s="159">
        <v>16.32</v>
      </c>
      <c r="I525" s="160"/>
      <c r="L525" s="156"/>
      <c r="M525" s="161"/>
      <c r="T525" s="162"/>
      <c r="AT525" s="157" t="s">
        <v>161</v>
      </c>
      <c r="AU525" s="157" t="s">
        <v>159</v>
      </c>
      <c r="AV525" s="13" t="s">
        <v>159</v>
      </c>
      <c r="AW525" s="13" t="s">
        <v>31</v>
      </c>
      <c r="AX525" s="13" t="s">
        <v>82</v>
      </c>
      <c r="AY525" s="157" t="s">
        <v>151</v>
      </c>
    </row>
    <row r="526" spans="2:65" s="1" customFormat="1" ht="37.9" customHeight="1">
      <c r="B526" s="134"/>
      <c r="C526" s="135" t="s">
        <v>523</v>
      </c>
      <c r="D526" s="135" t="s">
        <v>154</v>
      </c>
      <c r="E526" s="136" t="s">
        <v>524</v>
      </c>
      <c r="F526" s="137" t="s">
        <v>525</v>
      </c>
      <c r="G526" s="138" t="s">
        <v>157</v>
      </c>
      <c r="H526" s="139">
        <v>11.475</v>
      </c>
      <c r="I526" s="140"/>
      <c r="J526" s="141">
        <f>ROUND(I526*H526,2)</f>
        <v>0</v>
      </c>
      <c r="K526" s="142"/>
      <c r="L526" s="32"/>
      <c r="M526" s="143" t="s">
        <v>1</v>
      </c>
      <c r="N526" s="144" t="s">
        <v>40</v>
      </c>
      <c r="P526" s="145">
        <f>O526*H526</f>
        <v>0</v>
      </c>
      <c r="Q526" s="145">
        <v>0</v>
      </c>
      <c r="R526" s="145">
        <f>Q526*H526</f>
        <v>0</v>
      </c>
      <c r="S526" s="145">
        <v>9.5999999999999992E-3</v>
      </c>
      <c r="T526" s="146">
        <f>S526*H526</f>
        <v>0.11015999999999998</v>
      </c>
      <c r="AR526" s="147" t="s">
        <v>158</v>
      </c>
      <c r="AT526" s="147" t="s">
        <v>154</v>
      </c>
      <c r="AU526" s="147" t="s">
        <v>159</v>
      </c>
      <c r="AY526" s="17" t="s">
        <v>151</v>
      </c>
      <c r="BE526" s="148">
        <f>IF(N526="základná",J526,0)</f>
        <v>0</v>
      </c>
      <c r="BF526" s="148">
        <f>IF(N526="znížená",J526,0)</f>
        <v>0</v>
      </c>
      <c r="BG526" s="148">
        <f>IF(N526="zákl. prenesená",J526,0)</f>
        <v>0</v>
      </c>
      <c r="BH526" s="148">
        <f>IF(N526="zníž. prenesená",J526,0)</f>
        <v>0</v>
      </c>
      <c r="BI526" s="148">
        <f>IF(N526="nulová",J526,0)</f>
        <v>0</v>
      </c>
      <c r="BJ526" s="17" t="s">
        <v>159</v>
      </c>
      <c r="BK526" s="148">
        <f>ROUND(I526*H526,2)</f>
        <v>0</v>
      </c>
      <c r="BL526" s="17" t="s">
        <v>158</v>
      </c>
      <c r="BM526" s="147" t="s">
        <v>526</v>
      </c>
    </row>
    <row r="527" spans="2:65" s="12" customFormat="1">
      <c r="B527" s="149"/>
      <c r="D527" s="150" t="s">
        <v>161</v>
      </c>
      <c r="E527" s="151" t="s">
        <v>1</v>
      </c>
      <c r="F527" s="152" t="s">
        <v>162</v>
      </c>
      <c r="H527" s="151" t="s">
        <v>1</v>
      </c>
      <c r="I527" s="153"/>
      <c r="L527" s="149"/>
      <c r="M527" s="154"/>
      <c r="T527" s="155"/>
      <c r="AT527" s="151" t="s">
        <v>161</v>
      </c>
      <c r="AU527" s="151" t="s">
        <v>159</v>
      </c>
      <c r="AV527" s="12" t="s">
        <v>82</v>
      </c>
      <c r="AW527" s="12" t="s">
        <v>31</v>
      </c>
      <c r="AX527" s="12" t="s">
        <v>74</v>
      </c>
      <c r="AY527" s="151" t="s">
        <v>151</v>
      </c>
    </row>
    <row r="528" spans="2:65" s="12" customFormat="1">
      <c r="B528" s="149"/>
      <c r="D528" s="150" t="s">
        <v>161</v>
      </c>
      <c r="E528" s="151" t="s">
        <v>1</v>
      </c>
      <c r="F528" s="152" t="s">
        <v>163</v>
      </c>
      <c r="H528" s="151" t="s">
        <v>1</v>
      </c>
      <c r="I528" s="153"/>
      <c r="L528" s="149"/>
      <c r="M528" s="154"/>
      <c r="T528" s="155"/>
      <c r="AT528" s="151" t="s">
        <v>161</v>
      </c>
      <c r="AU528" s="151" t="s">
        <v>159</v>
      </c>
      <c r="AV528" s="12" t="s">
        <v>82</v>
      </c>
      <c r="AW528" s="12" t="s">
        <v>31</v>
      </c>
      <c r="AX528" s="12" t="s">
        <v>74</v>
      </c>
      <c r="AY528" s="151" t="s">
        <v>151</v>
      </c>
    </row>
    <row r="529" spans="2:65" s="12" customFormat="1">
      <c r="B529" s="149"/>
      <c r="D529" s="150" t="s">
        <v>161</v>
      </c>
      <c r="E529" s="151" t="s">
        <v>1</v>
      </c>
      <c r="F529" s="152" t="s">
        <v>164</v>
      </c>
      <c r="H529" s="151" t="s">
        <v>1</v>
      </c>
      <c r="I529" s="153"/>
      <c r="L529" s="149"/>
      <c r="M529" s="154"/>
      <c r="T529" s="155"/>
      <c r="AT529" s="151" t="s">
        <v>161</v>
      </c>
      <c r="AU529" s="151" t="s">
        <v>159</v>
      </c>
      <c r="AV529" s="12" t="s">
        <v>82</v>
      </c>
      <c r="AW529" s="12" t="s">
        <v>31</v>
      </c>
      <c r="AX529" s="12" t="s">
        <v>74</v>
      </c>
      <c r="AY529" s="151" t="s">
        <v>151</v>
      </c>
    </row>
    <row r="530" spans="2:65" s="13" customFormat="1">
      <c r="B530" s="156"/>
      <c r="D530" s="150" t="s">
        <v>161</v>
      </c>
      <c r="E530" s="157" t="s">
        <v>1</v>
      </c>
      <c r="F530" s="158" t="s">
        <v>527</v>
      </c>
      <c r="H530" s="159">
        <v>11.475</v>
      </c>
      <c r="I530" s="160"/>
      <c r="L530" s="156"/>
      <c r="M530" s="161"/>
      <c r="T530" s="162"/>
      <c r="AT530" s="157" t="s">
        <v>161</v>
      </c>
      <c r="AU530" s="157" t="s">
        <v>159</v>
      </c>
      <c r="AV530" s="13" t="s">
        <v>159</v>
      </c>
      <c r="AW530" s="13" t="s">
        <v>31</v>
      </c>
      <c r="AX530" s="13" t="s">
        <v>82</v>
      </c>
      <c r="AY530" s="157" t="s">
        <v>151</v>
      </c>
    </row>
    <row r="531" spans="2:65" s="11" customFormat="1" ht="22.9" customHeight="1">
      <c r="B531" s="122"/>
      <c r="D531" s="123" t="s">
        <v>73</v>
      </c>
      <c r="E531" s="132" t="s">
        <v>528</v>
      </c>
      <c r="F531" s="132" t="s">
        <v>274</v>
      </c>
      <c r="I531" s="125"/>
      <c r="J531" s="133">
        <f>BK531</f>
        <v>0</v>
      </c>
      <c r="L531" s="122"/>
      <c r="M531" s="127"/>
      <c r="P531" s="128">
        <f>SUM(P532:P546)</f>
        <v>0</v>
      </c>
      <c r="R531" s="128">
        <f>SUM(R532:R546)</f>
        <v>0</v>
      </c>
      <c r="T531" s="129">
        <f>SUM(T532:T546)</f>
        <v>0.59904000000000002</v>
      </c>
      <c r="AR531" s="123" t="s">
        <v>82</v>
      </c>
      <c r="AT531" s="130" t="s">
        <v>73</v>
      </c>
      <c r="AU531" s="130" t="s">
        <v>82</v>
      </c>
      <c r="AY531" s="123" t="s">
        <v>151</v>
      </c>
      <c r="BK531" s="131">
        <f>SUM(BK532:BK546)</f>
        <v>0</v>
      </c>
    </row>
    <row r="532" spans="2:65" s="1" customFormat="1" ht="33" customHeight="1">
      <c r="B532" s="134"/>
      <c r="C532" s="135" t="s">
        <v>529</v>
      </c>
      <c r="D532" s="135" t="s">
        <v>154</v>
      </c>
      <c r="E532" s="136" t="s">
        <v>530</v>
      </c>
      <c r="F532" s="137" t="s">
        <v>531</v>
      </c>
      <c r="G532" s="138" t="s">
        <v>157</v>
      </c>
      <c r="H532" s="139">
        <v>38.4</v>
      </c>
      <c r="I532" s="140"/>
      <c r="J532" s="141">
        <f>ROUND(I532*H532,2)</f>
        <v>0</v>
      </c>
      <c r="K532" s="142"/>
      <c r="L532" s="32"/>
      <c r="M532" s="143" t="s">
        <v>1</v>
      </c>
      <c r="N532" s="144" t="s">
        <v>40</v>
      </c>
      <c r="P532" s="145">
        <f>O532*H532</f>
        <v>0</v>
      </c>
      <c r="Q532" s="145">
        <v>0</v>
      </c>
      <c r="R532" s="145">
        <f>Q532*H532</f>
        <v>0</v>
      </c>
      <c r="S532" s="145">
        <v>9.5999999999999992E-3</v>
      </c>
      <c r="T532" s="146">
        <f>S532*H532</f>
        <v>0.36863999999999997</v>
      </c>
      <c r="AR532" s="147" t="s">
        <v>158</v>
      </c>
      <c r="AT532" s="147" t="s">
        <v>154</v>
      </c>
      <c r="AU532" s="147" t="s">
        <v>159</v>
      </c>
      <c r="AY532" s="17" t="s">
        <v>151</v>
      </c>
      <c r="BE532" s="148">
        <f>IF(N532="základná",J532,0)</f>
        <v>0</v>
      </c>
      <c r="BF532" s="148">
        <f>IF(N532="znížená",J532,0)</f>
        <v>0</v>
      </c>
      <c r="BG532" s="148">
        <f>IF(N532="zákl. prenesená",J532,0)</f>
        <v>0</v>
      </c>
      <c r="BH532" s="148">
        <f>IF(N532="zníž. prenesená",J532,0)</f>
        <v>0</v>
      </c>
      <c r="BI532" s="148">
        <f>IF(N532="nulová",J532,0)</f>
        <v>0</v>
      </c>
      <c r="BJ532" s="17" t="s">
        <v>159</v>
      </c>
      <c r="BK532" s="148">
        <f>ROUND(I532*H532,2)</f>
        <v>0</v>
      </c>
      <c r="BL532" s="17" t="s">
        <v>158</v>
      </c>
      <c r="BM532" s="147" t="s">
        <v>532</v>
      </c>
    </row>
    <row r="533" spans="2:65" s="12" customFormat="1">
      <c r="B533" s="149"/>
      <c r="D533" s="150" t="s">
        <v>161</v>
      </c>
      <c r="E533" s="151" t="s">
        <v>1</v>
      </c>
      <c r="F533" s="152" t="s">
        <v>162</v>
      </c>
      <c r="H533" s="151" t="s">
        <v>1</v>
      </c>
      <c r="I533" s="153"/>
      <c r="L533" s="149"/>
      <c r="M533" s="154"/>
      <c r="T533" s="155"/>
      <c r="AT533" s="151" t="s">
        <v>161</v>
      </c>
      <c r="AU533" s="151" t="s">
        <v>159</v>
      </c>
      <c r="AV533" s="12" t="s">
        <v>82</v>
      </c>
      <c r="AW533" s="12" t="s">
        <v>31</v>
      </c>
      <c r="AX533" s="12" t="s">
        <v>74</v>
      </c>
      <c r="AY533" s="151" t="s">
        <v>151</v>
      </c>
    </row>
    <row r="534" spans="2:65" s="12" customFormat="1">
      <c r="B534" s="149"/>
      <c r="D534" s="150" t="s">
        <v>161</v>
      </c>
      <c r="E534" s="151" t="s">
        <v>1</v>
      </c>
      <c r="F534" s="152" t="s">
        <v>163</v>
      </c>
      <c r="H534" s="151" t="s">
        <v>1</v>
      </c>
      <c r="I534" s="153"/>
      <c r="L534" s="149"/>
      <c r="M534" s="154"/>
      <c r="T534" s="155"/>
      <c r="AT534" s="151" t="s">
        <v>161</v>
      </c>
      <c r="AU534" s="151" t="s">
        <v>159</v>
      </c>
      <c r="AV534" s="12" t="s">
        <v>82</v>
      </c>
      <c r="AW534" s="12" t="s">
        <v>31</v>
      </c>
      <c r="AX534" s="12" t="s">
        <v>74</v>
      </c>
      <c r="AY534" s="151" t="s">
        <v>151</v>
      </c>
    </row>
    <row r="535" spans="2:65" s="12" customFormat="1">
      <c r="B535" s="149"/>
      <c r="D535" s="150" t="s">
        <v>161</v>
      </c>
      <c r="E535" s="151" t="s">
        <v>1</v>
      </c>
      <c r="F535" s="152" t="s">
        <v>164</v>
      </c>
      <c r="H535" s="151" t="s">
        <v>1</v>
      </c>
      <c r="I535" s="153"/>
      <c r="L535" s="149"/>
      <c r="M535" s="154"/>
      <c r="T535" s="155"/>
      <c r="AT535" s="151" t="s">
        <v>161</v>
      </c>
      <c r="AU535" s="151" t="s">
        <v>159</v>
      </c>
      <c r="AV535" s="12" t="s">
        <v>82</v>
      </c>
      <c r="AW535" s="12" t="s">
        <v>31</v>
      </c>
      <c r="AX535" s="12" t="s">
        <v>74</v>
      </c>
      <c r="AY535" s="151" t="s">
        <v>151</v>
      </c>
    </row>
    <row r="536" spans="2:65" s="13" customFormat="1">
      <c r="B536" s="156"/>
      <c r="D536" s="150" t="s">
        <v>161</v>
      </c>
      <c r="E536" s="157" t="s">
        <v>1</v>
      </c>
      <c r="F536" s="158" t="s">
        <v>533</v>
      </c>
      <c r="H536" s="159">
        <v>38.4</v>
      </c>
      <c r="I536" s="160"/>
      <c r="L536" s="156"/>
      <c r="M536" s="161"/>
      <c r="T536" s="162"/>
      <c r="AT536" s="157" t="s">
        <v>161</v>
      </c>
      <c r="AU536" s="157" t="s">
        <v>159</v>
      </c>
      <c r="AV536" s="13" t="s">
        <v>159</v>
      </c>
      <c r="AW536" s="13" t="s">
        <v>31</v>
      </c>
      <c r="AX536" s="13" t="s">
        <v>82</v>
      </c>
      <c r="AY536" s="157" t="s">
        <v>151</v>
      </c>
    </row>
    <row r="537" spans="2:65" s="1" customFormat="1" ht="24.2" customHeight="1">
      <c r="B537" s="134"/>
      <c r="C537" s="135" t="s">
        <v>534</v>
      </c>
      <c r="D537" s="135" t="s">
        <v>154</v>
      </c>
      <c r="E537" s="136" t="s">
        <v>535</v>
      </c>
      <c r="F537" s="137" t="s">
        <v>536</v>
      </c>
      <c r="G537" s="138" t="s">
        <v>157</v>
      </c>
      <c r="H537" s="139">
        <v>7.9</v>
      </c>
      <c r="I537" s="140"/>
      <c r="J537" s="141">
        <f>ROUND(I537*H537,2)</f>
        <v>0</v>
      </c>
      <c r="K537" s="142"/>
      <c r="L537" s="32"/>
      <c r="M537" s="143" t="s">
        <v>1</v>
      </c>
      <c r="N537" s="144" t="s">
        <v>40</v>
      </c>
      <c r="P537" s="145">
        <f>O537*H537</f>
        <v>0</v>
      </c>
      <c r="Q537" s="145">
        <v>0</v>
      </c>
      <c r="R537" s="145">
        <f>Q537*H537</f>
        <v>0</v>
      </c>
      <c r="S537" s="145">
        <v>9.5999999999999992E-3</v>
      </c>
      <c r="T537" s="146">
        <f>S537*H537</f>
        <v>7.5839999999999991E-2</v>
      </c>
      <c r="AR537" s="147" t="s">
        <v>158</v>
      </c>
      <c r="AT537" s="147" t="s">
        <v>154</v>
      </c>
      <c r="AU537" s="147" t="s">
        <v>159</v>
      </c>
      <c r="AY537" s="17" t="s">
        <v>151</v>
      </c>
      <c r="BE537" s="148">
        <f>IF(N537="základná",J537,0)</f>
        <v>0</v>
      </c>
      <c r="BF537" s="148">
        <f>IF(N537="znížená",J537,0)</f>
        <v>0</v>
      </c>
      <c r="BG537" s="148">
        <f>IF(N537="zákl. prenesená",J537,0)</f>
        <v>0</v>
      </c>
      <c r="BH537" s="148">
        <f>IF(N537="zníž. prenesená",J537,0)</f>
        <v>0</v>
      </c>
      <c r="BI537" s="148">
        <f>IF(N537="nulová",J537,0)</f>
        <v>0</v>
      </c>
      <c r="BJ537" s="17" t="s">
        <v>159</v>
      </c>
      <c r="BK537" s="148">
        <f>ROUND(I537*H537,2)</f>
        <v>0</v>
      </c>
      <c r="BL537" s="17" t="s">
        <v>158</v>
      </c>
      <c r="BM537" s="147" t="s">
        <v>537</v>
      </c>
    </row>
    <row r="538" spans="2:65" s="12" customFormat="1">
      <c r="B538" s="149"/>
      <c r="D538" s="150" t="s">
        <v>161</v>
      </c>
      <c r="E538" s="151" t="s">
        <v>1</v>
      </c>
      <c r="F538" s="152" t="s">
        <v>162</v>
      </c>
      <c r="H538" s="151" t="s">
        <v>1</v>
      </c>
      <c r="I538" s="153"/>
      <c r="L538" s="149"/>
      <c r="M538" s="154"/>
      <c r="T538" s="155"/>
      <c r="AT538" s="151" t="s">
        <v>161</v>
      </c>
      <c r="AU538" s="151" t="s">
        <v>159</v>
      </c>
      <c r="AV538" s="12" t="s">
        <v>82</v>
      </c>
      <c r="AW538" s="12" t="s">
        <v>31</v>
      </c>
      <c r="AX538" s="12" t="s">
        <v>74</v>
      </c>
      <c r="AY538" s="151" t="s">
        <v>151</v>
      </c>
    </row>
    <row r="539" spans="2:65" s="12" customFormat="1">
      <c r="B539" s="149"/>
      <c r="D539" s="150" t="s">
        <v>161</v>
      </c>
      <c r="E539" s="151" t="s">
        <v>1</v>
      </c>
      <c r="F539" s="152" t="s">
        <v>163</v>
      </c>
      <c r="H539" s="151" t="s">
        <v>1</v>
      </c>
      <c r="I539" s="153"/>
      <c r="L539" s="149"/>
      <c r="M539" s="154"/>
      <c r="T539" s="155"/>
      <c r="AT539" s="151" t="s">
        <v>161</v>
      </c>
      <c r="AU539" s="151" t="s">
        <v>159</v>
      </c>
      <c r="AV539" s="12" t="s">
        <v>82</v>
      </c>
      <c r="AW539" s="12" t="s">
        <v>31</v>
      </c>
      <c r="AX539" s="12" t="s">
        <v>74</v>
      </c>
      <c r="AY539" s="151" t="s">
        <v>151</v>
      </c>
    </row>
    <row r="540" spans="2:65" s="12" customFormat="1">
      <c r="B540" s="149"/>
      <c r="D540" s="150" t="s">
        <v>161</v>
      </c>
      <c r="E540" s="151" t="s">
        <v>1</v>
      </c>
      <c r="F540" s="152" t="s">
        <v>164</v>
      </c>
      <c r="H540" s="151" t="s">
        <v>1</v>
      </c>
      <c r="I540" s="153"/>
      <c r="L540" s="149"/>
      <c r="M540" s="154"/>
      <c r="T540" s="155"/>
      <c r="AT540" s="151" t="s">
        <v>161</v>
      </c>
      <c r="AU540" s="151" t="s">
        <v>159</v>
      </c>
      <c r="AV540" s="12" t="s">
        <v>82</v>
      </c>
      <c r="AW540" s="12" t="s">
        <v>31</v>
      </c>
      <c r="AX540" s="12" t="s">
        <v>74</v>
      </c>
      <c r="AY540" s="151" t="s">
        <v>151</v>
      </c>
    </row>
    <row r="541" spans="2:65" s="13" customFormat="1">
      <c r="B541" s="156"/>
      <c r="D541" s="150" t="s">
        <v>161</v>
      </c>
      <c r="E541" s="157" t="s">
        <v>1</v>
      </c>
      <c r="F541" s="158" t="s">
        <v>538</v>
      </c>
      <c r="H541" s="159">
        <v>7.9</v>
      </c>
      <c r="I541" s="160"/>
      <c r="L541" s="156"/>
      <c r="M541" s="161"/>
      <c r="T541" s="162"/>
      <c r="AT541" s="157" t="s">
        <v>161</v>
      </c>
      <c r="AU541" s="157" t="s">
        <v>159</v>
      </c>
      <c r="AV541" s="13" t="s">
        <v>159</v>
      </c>
      <c r="AW541" s="13" t="s">
        <v>31</v>
      </c>
      <c r="AX541" s="13" t="s">
        <v>82</v>
      </c>
      <c r="AY541" s="157" t="s">
        <v>151</v>
      </c>
    </row>
    <row r="542" spans="2:65" s="1" customFormat="1" ht="37.9" customHeight="1">
      <c r="B542" s="134"/>
      <c r="C542" s="135" t="s">
        <v>539</v>
      </c>
      <c r="D542" s="135" t="s">
        <v>154</v>
      </c>
      <c r="E542" s="136" t="s">
        <v>540</v>
      </c>
      <c r="F542" s="137" t="s">
        <v>541</v>
      </c>
      <c r="G542" s="138" t="s">
        <v>157</v>
      </c>
      <c r="H542" s="139">
        <v>16.100000000000001</v>
      </c>
      <c r="I542" s="140"/>
      <c r="J542" s="141">
        <f>ROUND(I542*H542,2)</f>
        <v>0</v>
      </c>
      <c r="K542" s="142"/>
      <c r="L542" s="32"/>
      <c r="M542" s="143" t="s">
        <v>1</v>
      </c>
      <c r="N542" s="144" t="s">
        <v>40</v>
      </c>
      <c r="P542" s="145">
        <f>O542*H542</f>
        <v>0</v>
      </c>
      <c r="Q542" s="145">
        <v>0</v>
      </c>
      <c r="R542" s="145">
        <f>Q542*H542</f>
        <v>0</v>
      </c>
      <c r="S542" s="145">
        <v>9.5999999999999992E-3</v>
      </c>
      <c r="T542" s="146">
        <f>S542*H542</f>
        <v>0.15456</v>
      </c>
      <c r="AR542" s="147" t="s">
        <v>158</v>
      </c>
      <c r="AT542" s="147" t="s">
        <v>154</v>
      </c>
      <c r="AU542" s="147" t="s">
        <v>159</v>
      </c>
      <c r="AY542" s="17" t="s">
        <v>151</v>
      </c>
      <c r="BE542" s="148">
        <f>IF(N542="základná",J542,0)</f>
        <v>0</v>
      </c>
      <c r="BF542" s="148">
        <f>IF(N542="znížená",J542,0)</f>
        <v>0</v>
      </c>
      <c r="BG542" s="148">
        <f>IF(N542="zákl. prenesená",J542,0)</f>
        <v>0</v>
      </c>
      <c r="BH542" s="148">
        <f>IF(N542="zníž. prenesená",J542,0)</f>
        <v>0</v>
      </c>
      <c r="BI542" s="148">
        <f>IF(N542="nulová",J542,0)</f>
        <v>0</v>
      </c>
      <c r="BJ542" s="17" t="s">
        <v>159</v>
      </c>
      <c r="BK542" s="148">
        <f>ROUND(I542*H542,2)</f>
        <v>0</v>
      </c>
      <c r="BL542" s="17" t="s">
        <v>158</v>
      </c>
      <c r="BM542" s="147" t="s">
        <v>542</v>
      </c>
    </row>
    <row r="543" spans="2:65" s="12" customFormat="1">
      <c r="B543" s="149"/>
      <c r="D543" s="150" t="s">
        <v>161</v>
      </c>
      <c r="E543" s="151" t="s">
        <v>1</v>
      </c>
      <c r="F543" s="152" t="s">
        <v>162</v>
      </c>
      <c r="H543" s="151" t="s">
        <v>1</v>
      </c>
      <c r="I543" s="153"/>
      <c r="L543" s="149"/>
      <c r="M543" s="154"/>
      <c r="T543" s="155"/>
      <c r="AT543" s="151" t="s">
        <v>161</v>
      </c>
      <c r="AU543" s="151" t="s">
        <v>159</v>
      </c>
      <c r="AV543" s="12" t="s">
        <v>82</v>
      </c>
      <c r="AW543" s="12" t="s">
        <v>31</v>
      </c>
      <c r="AX543" s="12" t="s">
        <v>74</v>
      </c>
      <c r="AY543" s="151" t="s">
        <v>151</v>
      </c>
    </row>
    <row r="544" spans="2:65" s="12" customFormat="1">
      <c r="B544" s="149"/>
      <c r="D544" s="150" t="s">
        <v>161</v>
      </c>
      <c r="E544" s="151" t="s">
        <v>1</v>
      </c>
      <c r="F544" s="152" t="s">
        <v>163</v>
      </c>
      <c r="H544" s="151" t="s">
        <v>1</v>
      </c>
      <c r="I544" s="153"/>
      <c r="L544" s="149"/>
      <c r="M544" s="154"/>
      <c r="T544" s="155"/>
      <c r="AT544" s="151" t="s">
        <v>161</v>
      </c>
      <c r="AU544" s="151" t="s">
        <v>159</v>
      </c>
      <c r="AV544" s="12" t="s">
        <v>82</v>
      </c>
      <c r="AW544" s="12" t="s">
        <v>31</v>
      </c>
      <c r="AX544" s="12" t="s">
        <v>74</v>
      </c>
      <c r="AY544" s="151" t="s">
        <v>151</v>
      </c>
    </row>
    <row r="545" spans="2:65" s="12" customFormat="1">
      <c r="B545" s="149"/>
      <c r="D545" s="150" t="s">
        <v>161</v>
      </c>
      <c r="E545" s="151" t="s">
        <v>1</v>
      </c>
      <c r="F545" s="152" t="s">
        <v>164</v>
      </c>
      <c r="H545" s="151" t="s">
        <v>1</v>
      </c>
      <c r="I545" s="153"/>
      <c r="L545" s="149"/>
      <c r="M545" s="154"/>
      <c r="T545" s="155"/>
      <c r="AT545" s="151" t="s">
        <v>161</v>
      </c>
      <c r="AU545" s="151" t="s">
        <v>159</v>
      </c>
      <c r="AV545" s="12" t="s">
        <v>82</v>
      </c>
      <c r="AW545" s="12" t="s">
        <v>31</v>
      </c>
      <c r="AX545" s="12" t="s">
        <v>74</v>
      </c>
      <c r="AY545" s="151" t="s">
        <v>151</v>
      </c>
    </row>
    <row r="546" spans="2:65" s="13" customFormat="1">
      <c r="B546" s="156"/>
      <c r="D546" s="150" t="s">
        <v>161</v>
      </c>
      <c r="E546" s="157" t="s">
        <v>1</v>
      </c>
      <c r="F546" s="158" t="s">
        <v>543</v>
      </c>
      <c r="H546" s="159">
        <v>16.100000000000001</v>
      </c>
      <c r="I546" s="160"/>
      <c r="L546" s="156"/>
      <c r="M546" s="161"/>
      <c r="T546" s="162"/>
      <c r="AT546" s="157" t="s">
        <v>161</v>
      </c>
      <c r="AU546" s="157" t="s">
        <v>159</v>
      </c>
      <c r="AV546" s="13" t="s">
        <v>159</v>
      </c>
      <c r="AW546" s="13" t="s">
        <v>31</v>
      </c>
      <c r="AX546" s="13" t="s">
        <v>82</v>
      </c>
      <c r="AY546" s="157" t="s">
        <v>151</v>
      </c>
    </row>
    <row r="547" spans="2:65" s="11" customFormat="1" ht="22.9" customHeight="1">
      <c r="B547" s="122"/>
      <c r="D547" s="123" t="s">
        <v>73</v>
      </c>
      <c r="E547" s="132" t="s">
        <v>544</v>
      </c>
      <c r="F547" s="132" t="s">
        <v>290</v>
      </c>
      <c r="I547" s="125"/>
      <c r="J547" s="133">
        <f>BK547</f>
        <v>0</v>
      </c>
      <c r="L547" s="122"/>
      <c r="M547" s="127"/>
      <c r="P547" s="128">
        <f>SUM(P548:P567)</f>
        <v>0</v>
      </c>
      <c r="R547" s="128">
        <f>SUM(R548:R567)</f>
        <v>0</v>
      </c>
      <c r="T547" s="129">
        <f>SUM(T548:T567)</f>
        <v>1.3531199999999997</v>
      </c>
      <c r="AR547" s="123" t="s">
        <v>82</v>
      </c>
      <c r="AT547" s="130" t="s">
        <v>73</v>
      </c>
      <c r="AU547" s="130" t="s">
        <v>82</v>
      </c>
      <c r="AY547" s="123" t="s">
        <v>151</v>
      </c>
      <c r="BK547" s="131">
        <f>SUM(BK548:BK567)</f>
        <v>0</v>
      </c>
    </row>
    <row r="548" spans="2:65" s="1" customFormat="1" ht="33" customHeight="1">
      <c r="B548" s="134"/>
      <c r="C548" s="135" t="s">
        <v>545</v>
      </c>
      <c r="D548" s="135" t="s">
        <v>154</v>
      </c>
      <c r="E548" s="136" t="s">
        <v>546</v>
      </c>
      <c r="F548" s="137" t="s">
        <v>547</v>
      </c>
      <c r="G548" s="138" t="s">
        <v>157</v>
      </c>
      <c r="H548" s="139">
        <v>58.2</v>
      </c>
      <c r="I548" s="140"/>
      <c r="J548" s="141">
        <f>ROUND(I548*H548,2)</f>
        <v>0</v>
      </c>
      <c r="K548" s="142"/>
      <c r="L548" s="32"/>
      <c r="M548" s="143" t="s">
        <v>1</v>
      </c>
      <c r="N548" s="144" t="s">
        <v>40</v>
      </c>
      <c r="P548" s="145">
        <f>O548*H548</f>
        <v>0</v>
      </c>
      <c r="Q548" s="145">
        <v>0</v>
      </c>
      <c r="R548" s="145">
        <f>Q548*H548</f>
        <v>0</v>
      </c>
      <c r="S548" s="145">
        <v>9.5999999999999992E-3</v>
      </c>
      <c r="T548" s="146">
        <f>S548*H548</f>
        <v>0.55871999999999999</v>
      </c>
      <c r="AR548" s="147" t="s">
        <v>158</v>
      </c>
      <c r="AT548" s="147" t="s">
        <v>154</v>
      </c>
      <c r="AU548" s="147" t="s">
        <v>159</v>
      </c>
      <c r="AY548" s="17" t="s">
        <v>151</v>
      </c>
      <c r="BE548" s="148">
        <f>IF(N548="základná",J548,0)</f>
        <v>0</v>
      </c>
      <c r="BF548" s="148">
        <f>IF(N548="znížená",J548,0)</f>
        <v>0</v>
      </c>
      <c r="BG548" s="148">
        <f>IF(N548="zákl. prenesená",J548,0)</f>
        <v>0</v>
      </c>
      <c r="BH548" s="148">
        <f>IF(N548="zníž. prenesená",J548,0)</f>
        <v>0</v>
      </c>
      <c r="BI548" s="148">
        <f>IF(N548="nulová",J548,0)</f>
        <v>0</v>
      </c>
      <c r="BJ548" s="17" t="s">
        <v>159</v>
      </c>
      <c r="BK548" s="148">
        <f>ROUND(I548*H548,2)</f>
        <v>0</v>
      </c>
      <c r="BL548" s="17" t="s">
        <v>158</v>
      </c>
      <c r="BM548" s="147" t="s">
        <v>548</v>
      </c>
    </row>
    <row r="549" spans="2:65" s="12" customFormat="1">
      <c r="B549" s="149"/>
      <c r="D549" s="150" t="s">
        <v>161</v>
      </c>
      <c r="E549" s="151" t="s">
        <v>1</v>
      </c>
      <c r="F549" s="152" t="s">
        <v>162</v>
      </c>
      <c r="H549" s="151" t="s">
        <v>1</v>
      </c>
      <c r="I549" s="153"/>
      <c r="L549" s="149"/>
      <c r="M549" s="154"/>
      <c r="T549" s="155"/>
      <c r="AT549" s="151" t="s">
        <v>161</v>
      </c>
      <c r="AU549" s="151" t="s">
        <v>159</v>
      </c>
      <c r="AV549" s="12" t="s">
        <v>82</v>
      </c>
      <c r="AW549" s="12" t="s">
        <v>31</v>
      </c>
      <c r="AX549" s="12" t="s">
        <v>74</v>
      </c>
      <c r="AY549" s="151" t="s">
        <v>151</v>
      </c>
    </row>
    <row r="550" spans="2:65" s="12" customFormat="1">
      <c r="B550" s="149"/>
      <c r="D550" s="150" t="s">
        <v>161</v>
      </c>
      <c r="E550" s="151" t="s">
        <v>1</v>
      </c>
      <c r="F550" s="152" t="s">
        <v>163</v>
      </c>
      <c r="H550" s="151" t="s">
        <v>1</v>
      </c>
      <c r="I550" s="153"/>
      <c r="L550" s="149"/>
      <c r="M550" s="154"/>
      <c r="T550" s="155"/>
      <c r="AT550" s="151" t="s">
        <v>161</v>
      </c>
      <c r="AU550" s="151" t="s">
        <v>159</v>
      </c>
      <c r="AV550" s="12" t="s">
        <v>82</v>
      </c>
      <c r="AW550" s="12" t="s">
        <v>31</v>
      </c>
      <c r="AX550" s="12" t="s">
        <v>74</v>
      </c>
      <c r="AY550" s="151" t="s">
        <v>151</v>
      </c>
    </row>
    <row r="551" spans="2:65" s="12" customFormat="1">
      <c r="B551" s="149"/>
      <c r="D551" s="150" t="s">
        <v>161</v>
      </c>
      <c r="E551" s="151" t="s">
        <v>1</v>
      </c>
      <c r="F551" s="152" t="s">
        <v>164</v>
      </c>
      <c r="H551" s="151" t="s">
        <v>1</v>
      </c>
      <c r="I551" s="153"/>
      <c r="L551" s="149"/>
      <c r="M551" s="154"/>
      <c r="T551" s="155"/>
      <c r="AT551" s="151" t="s">
        <v>161</v>
      </c>
      <c r="AU551" s="151" t="s">
        <v>159</v>
      </c>
      <c r="AV551" s="12" t="s">
        <v>82</v>
      </c>
      <c r="AW551" s="12" t="s">
        <v>31</v>
      </c>
      <c r="AX551" s="12" t="s">
        <v>74</v>
      </c>
      <c r="AY551" s="151" t="s">
        <v>151</v>
      </c>
    </row>
    <row r="552" spans="2:65" s="13" customFormat="1">
      <c r="B552" s="156"/>
      <c r="D552" s="150" t="s">
        <v>161</v>
      </c>
      <c r="E552" s="157" t="s">
        <v>1</v>
      </c>
      <c r="F552" s="158" t="s">
        <v>549</v>
      </c>
      <c r="H552" s="159">
        <v>58.2</v>
      </c>
      <c r="I552" s="160"/>
      <c r="L552" s="156"/>
      <c r="M552" s="161"/>
      <c r="T552" s="162"/>
      <c r="AT552" s="157" t="s">
        <v>161</v>
      </c>
      <c r="AU552" s="157" t="s">
        <v>159</v>
      </c>
      <c r="AV552" s="13" t="s">
        <v>159</v>
      </c>
      <c r="AW552" s="13" t="s">
        <v>31</v>
      </c>
      <c r="AX552" s="13" t="s">
        <v>82</v>
      </c>
      <c r="AY552" s="157" t="s">
        <v>151</v>
      </c>
    </row>
    <row r="553" spans="2:65" s="1" customFormat="1" ht="37.9" customHeight="1">
      <c r="B553" s="134"/>
      <c r="C553" s="135" t="s">
        <v>550</v>
      </c>
      <c r="D553" s="135" t="s">
        <v>154</v>
      </c>
      <c r="E553" s="136" t="s">
        <v>551</v>
      </c>
      <c r="F553" s="137" t="s">
        <v>552</v>
      </c>
      <c r="G553" s="138" t="s">
        <v>157</v>
      </c>
      <c r="H553" s="139">
        <v>49.7</v>
      </c>
      <c r="I553" s="140"/>
      <c r="J553" s="141">
        <f>ROUND(I553*H553,2)</f>
        <v>0</v>
      </c>
      <c r="K553" s="142"/>
      <c r="L553" s="32"/>
      <c r="M553" s="143" t="s">
        <v>1</v>
      </c>
      <c r="N553" s="144" t="s">
        <v>40</v>
      </c>
      <c r="P553" s="145">
        <f>O553*H553</f>
        <v>0</v>
      </c>
      <c r="Q553" s="145">
        <v>0</v>
      </c>
      <c r="R553" s="145">
        <f>Q553*H553</f>
        <v>0</v>
      </c>
      <c r="S553" s="145">
        <v>9.5999999999999992E-3</v>
      </c>
      <c r="T553" s="146">
        <f>S553*H553</f>
        <v>0.47711999999999999</v>
      </c>
      <c r="AR553" s="147" t="s">
        <v>158</v>
      </c>
      <c r="AT553" s="147" t="s">
        <v>154</v>
      </c>
      <c r="AU553" s="147" t="s">
        <v>159</v>
      </c>
      <c r="AY553" s="17" t="s">
        <v>151</v>
      </c>
      <c r="BE553" s="148">
        <f>IF(N553="základná",J553,0)</f>
        <v>0</v>
      </c>
      <c r="BF553" s="148">
        <f>IF(N553="znížená",J553,0)</f>
        <v>0</v>
      </c>
      <c r="BG553" s="148">
        <f>IF(N553="zákl. prenesená",J553,0)</f>
        <v>0</v>
      </c>
      <c r="BH553" s="148">
        <f>IF(N553="zníž. prenesená",J553,0)</f>
        <v>0</v>
      </c>
      <c r="BI553" s="148">
        <f>IF(N553="nulová",J553,0)</f>
        <v>0</v>
      </c>
      <c r="BJ553" s="17" t="s">
        <v>159</v>
      </c>
      <c r="BK553" s="148">
        <f>ROUND(I553*H553,2)</f>
        <v>0</v>
      </c>
      <c r="BL553" s="17" t="s">
        <v>158</v>
      </c>
      <c r="BM553" s="147" t="s">
        <v>553</v>
      </c>
    </row>
    <row r="554" spans="2:65" s="12" customFormat="1">
      <c r="B554" s="149"/>
      <c r="D554" s="150" t="s">
        <v>161</v>
      </c>
      <c r="E554" s="151" t="s">
        <v>1</v>
      </c>
      <c r="F554" s="152" t="s">
        <v>162</v>
      </c>
      <c r="H554" s="151" t="s">
        <v>1</v>
      </c>
      <c r="I554" s="153"/>
      <c r="L554" s="149"/>
      <c r="M554" s="154"/>
      <c r="T554" s="155"/>
      <c r="AT554" s="151" t="s">
        <v>161</v>
      </c>
      <c r="AU554" s="151" t="s">
        <v>159</v>
      </c>
      <c r="AV554" s="12" t="s">
        <v>82</v>
      </c>
      <c r="AW554" s="12" t="s">
        <v>31</v>
      </c>
      <c r="AX554" s="12" t="s">
        <v>74</v>
      </c>
      <c r="AY554" s="151" t="s">
        <v>151</v>
      </c>
    </row>
    <row r="555" spans="2:65" s="12" customFormat="1">
      <c r="B555" s="149"/>
      <c r="D555" s="150" t="s">
        <v>161</v>
      </c>
      <c r="E555" s="151" t="s">
        <v>1</v>
      </c>
      <c r="F555" s="152" t="s">
        <v>163</v>
      </c>
      <c r="H555" s="151" t="s">
        <v>1</v>
      </c>
      <c r="I555" s="153"/>
      <c r="L555" s="149"/>
      <c r="M555" s="154"/>
      <c r="T555" s="155"/>
      <c r="AT555" s="151" t="s">
        <v>161</v>
      </c>
      <c r="AU555" s="151" t="s">
        <v>159</v>
      </c>
      <c r="AV555" s="12" t="s">
        <v>82</v>
      </c>
      <c r="AW555" s="12" t="s">
        <v>31</v>
      </c>
      <c r="AX555" s="12" t="s">
        <v>74</v>
      </c>
      <c r="AY555" s="151" t="s">
        <v>151</v>
      </c>
    </row>
    <row r="556" spans="2:65" s="12" customFormat="1">
      <c r="B556" s="149"/>
      <c r="D556" s="150" t="s">
        <v>161</v>
      </c>
      <c r="E556" s="151" t="s">
        <v>1</v>
      </c>
      <c r="F556" s="152" t="s">
        <v>164</v>
      </c>
      <c r="H556" s="151" t="s">
        <v>1</v>
      </c>
      <c r="I556" s="153"/>
      <c r="L556" s="149"/>
      <c r="M556" s="154"/>
      <c r="T556" s="155"/>
      <c r="AT556" s="151" t="s">
        <v>161</v>
      </c>
      <c r="AU556" s="151" t="s">
        <v>159</v>
      </c>
      <c r="AV556" s="12" t="s">
        <v>82</v>
      </c>
      <c r="AW556" s="12" t="s">
        <v>31</v>
      </c>
      <c r="AX556" s="12" t="s">
        <v>74</v>
      </c>
      <c r="AY556" s="151" t="s">
        <v>151</v>
      </c>
    </row>
    <row r="557" spans="2:65" s="13" customFormat="1">
      <c r="B557" s="156"/>
      <c r="D557" s="150" t="s">
        <v>161</v>
      </c>
      <c r="E557" s="157" t="s">
        <v>1</v>
      </c>
      <c r="F557" s="158" t="s">
        <v>554</v>
      </c>
      <c r="H557" s="159">
        <v>49.7</v>
      </c>
      <c r="I557" s="160"/>
      <c r="L557" s="156"/>
      <c r="M557" s="161"/>
      <c r="T557" s="162"/>
      <c r="AT557" s="157" t="s">
        <v>161</v>
      </c>
      <c r="AU557" s="157" t="s">
        <v>159</v>
      </c>
      <c r="AV557" s="13" t="s">
        <v>159</v>
      </c>
      <c r="AW557" s="13" t="s">
        <v>31</v>
      </c>
      <c r="AX557" s="13" t="s">
        <v>82</v>
      </c>
      <c r="AY557" s="157" t="s">
        <v>151</v>
      </c>
    </row>
    <row r="558" spans="2:65" s="1" customFormat="1" ht="33" customHeight="1">
      <c r="B558" s="134"/>
      <c r="C558" s="135" t="s">
        <v>555</v>
      </c>
      <c r="D558" s="135" t="s">
        <v>154</v>
      </c>
      <c r="E558" s="136" t="s">
        <v>556</v>
      </c>
      <c r="F558" s="137" t="s">
        <v>452</v>
      </c>
      <c r="G558" s="138" t="s">
        <v>157</v>
      </c>
      <c r="H558" s="139">
        <v>28.85</v>
      </c>
      <c r="I558" s="140"/>
      <c r="J558" s="141">
        <f>ROUND(I558*H558,2)</f>
        <v>0</v>
      </c>
      <c r="K558" s="142"/>
      <c r="L558" s="32"/>
      <c r="M558" s="143" t="s">
        <v>1</v>
      </c>
      <c r="N558" s="144" t="s">
        <v>40</v>
      </c>
      <c r="P558" s="145">
        <f>O558*H558</f>
        <v>0</v>
      </c>
      <c r="Q558" s="145">
        <v>0</v>
      </c>
      <c r="R558" s="145">
        <f>Q558*H558</f>
        <v>0</v>
      </c>
      <c r="S558" s="145">
        <v>9.5999999999999992E-3</v>
      </c>
      <c r="T558" s="146">
        <f>S558*H558</f>
        <v>0.27695999999999998</v>
      </c>
      <c r="AR558" s="147" t="s">
        <v>158</v>
      </c>
      <c r="AT558" s="147" t="s">
        <v>154</v>
      </c>
      <c r="AU558" s="147" t="s">
        <v>159</v>
      </c>
      <c r="AY558" s="17" t="s">
        <v>151</v>
      </c>
      <c r="BE558" s="148">
        <f>IF(N558="základná",J558,0)</f>
        <v>0</v>
      </c>
      <c r="BF558" s="148">
        <f>IF(N558="znížená",J558,0)</f>
        <v>0</v>
      </c>
      <c r="BG558" s="148">
        <f>IF(N558="zákl. prenesená",J558,0)</f>
        <v>0</v>
      </c>
      <c r="BH558" s="148">
        <f>IF(N558="zníž. prenesená",J558,0)</f>
        <v>0</v>
      </c>
      <c r="BI558" s="148">
        <f>IF(N558="nulová",J558,0)</f>
        <v>0</v>
      </c>
      <c r="BJ558" s="17" t="s">
        <v>159</v>
      </c>
      <c r="BK558" s="148">
        <f>ROUND(I558*H558,2)</f>
        <v>0</v>
      </c>
      <c r="BL558" s="17" t="s">
        <v>158</v>
      </c>
      <c r="BM558" s="147" t="s">
        <v>557</v>
      </c>
    </row>
    <row r="559" spans="2:65" s="12" customFormat="1">
      <c r="B559" s="149"/>
      <c r="D559" s="150" t="s">
        <v>161</v>
      </c>
      <c r="E559" s="151" t="s">
        <v>1</v>
      </c>
      <c r="F559" s="152" t="s">
        <v>162</v>
      </c>
      <c r="H559" s="151" t="s">
        <v>1</v>
      </c>
      <c r="I559" s="153"/>
      <c r="L559" s="149"/>
      <c r="M559" s="154"/>
      <c r="T559" s="155"/>
      <c r="AT559" s="151" t="s">
        <v>161</v>
      </c>
      <c r="AU559" s="151" t="s">
        <v>159</v>
      </c>
      <c r="AV559" s="12" t="s">
        <v>82</v>
      </c>
      <c r="AW559" s="12" t="s">
        <v>31</v>
      </c>
      <c r="AX559" s="12" t="s">
        <v>74</v>
      </c>
      <c r="AY559" s="151" t="s">
        <v>151</v>
      </c>
    </row>
    <row r="560" spans="2:65" s="12" customFormat="1">
      <c r="B560" s="149"/>
      <c r="D560" s="150" t="s">
        <v>161</v>
      </c>
      <c r="E560" s="151" t="s">
        <v>1</v>
      </c>
      <c r="F560" s="152" t="s">
        <v>163</v>
      </c>
      <c r="H560" s="151" t="s">
        <v>1</v>
      </c>
      <c r="I560" s="153"/>
      <c r="L560" s="149"/>
      <c r="M560" s="154"/>
      <c r="T560" s="155"/>
      <c r="AT560" s="151" t="s">
        <v>161</v>
      </c>
      <c r="AU560" s="151" t="s">
        <v>159</v>
      </c>
      <c r="AV560" s="12" t="s">
        <v>82</v>
      </c>
      <c r="AW560" s="12" t="s">
        <v>31</v>
      </c>
      <c r="AX560" s="12" t="s">
        <v>74</v>
      </c>
      <c r="AY560" s="151" t="s">
        <v>151</v>
      </c>
    </row>
    <row r="561" spans="2:65" s="12" customFormat="1">
      <c r="B561" s="149"/>
      <c r="D561" s="150" t="s">
        <v>161</v>
      </c>
      <c r="E561" s="151" t="s">
        <v>1</v>
      </c>
      <c r="F561" s="152" t="s">
        <v>164</v>
      </c>
      <c r="H561" s="151" t="s">
        <v>1</v>
      </c>
      <c r="I561" s="153"/>
      <c r="L561" s="149"/>
      <c r="M561" s="154"/>
      <c r="T561" s="155"/>
      <c r="AT561" s="151" t="s">
        <v>161</v>
      </c>
      <c r="AU561" s="151" t="s">
        <v>159</v>
      </c>
      <c r="AV561" s="12" t="s">
        <v>82</v>
      </c>
      <c r="AW561" s="12" t="s">
        <v>31</v>
      </c>
      <c r="AX561" s="12" t="s">
        <v>74</v>
      </c>
      <c r="AY561" s="151" t="s">
        <v>151</v>
      </c>
    </row>
    <row r="562" spans="2:65" s="13" customFormat="1">
      <c r="B562" s="156"/>
      <c r="D562" s="150" t="s">
        <v>161</v>
      </c>
      <c r="E562" s="157" t="s">
        <v>1</v>
      </c>
      <c r="F562" s="158" t="s">
        <v>558</v>
      </c>
      <c r="H562" s="159">
        <v>28.85</v>
      </c>
      <c r="I562" s="160"/>
      <c r="L562" s="156"/>
      <c r="M562" s="161"/>
      <c r="T562" s="162"/>
      <c r="AT562" s="157" t="s">
        <v>161</v>
      </c>
      <c r="AU562" s="157" t="s">
        <v>159</v>
      </c>
      <c r="AV562" s="13" t="s">
        <v>159</v>
      </c>
      <c r="AW562" s="13" t="s">
        <v>31</v>
      </c>
      <c r="AX562" s="13" t="s">
        <v>82</v>
      </c>
      <c r="AY562" s="157" t="s">
        <v>151</v>
      </c>
    </row>
    <row r="563" spans="2:65" s="1" customFormat="1" ht="37.9" customHeight="1">
      <c r="B563" s="134"/>
      <c r="C563" s="135" t="s">
        <v>559</v>
      </c>
      <c r="D563" s="135" t="s">
        <v>154</v>
      </c>
      <c r="E563" s="136" t="s">
        <v>560</v>
      </c>
      <c r="F563" s="137" t="s">
        <v>561</v>
      </c>
      <c r="G563" s="138" t="s">
        <v>157</v>
      </c>
      <c r="H563" s="139">
        <v>4.2</v>
      </c>
      <c r="I563" s="140"/>
      <c r="J563" s="141">
        <f>ROUND(I563*H563,2)</f>
        <v>0</v>
      </c>
      <c r="K563" s="142"/>
      <c r="L563" s="32"/>
      <c r="M563" s="143" t="s">
        <v>1</v>
      </c>
      <c r="N563" s="144" t="s">
        <v>40</v>
      </c>
      <c r="P563" s="145">
        <f>O563*H563</f>
        <v>0</v>
      </c>
      <c r="Q563" s="145">
        <v>0</v>
      </c>
      <c r="R563" s="145">
        <f>Q563*H563</f>
        <v>0</v>
      </c>
      <c r="S563" s="145">
        <v>9.5999999999999992E-3</v>
      </c>
      <c r="T563" s="146">
        <f>S563*H563</f>
        <v>4.0319999999999995E-2</v>
      </c>
      <c r="AR563" s="147" t="s">
        <v>158</v>
      </c>
      <c r="AT563" s="147" t="s">
        <v>154</v>
      </c>
      <c r="AU563" s="147" t="s">
        <v>159</v>
      </c>
      <c r="AY563" s="17" t="s">
        <v>151</v>
      </c>
      <c r="BE563" s="148">
        <f>IF(N563="základná",J563,0)</f>
        <v>0</v>
      </c>
      <c r="BF563" s="148">
        <f>IF(N563="znížená",J563,0)</f>
        <v>0</v>
      </c>
      <c r="BG563" s="148">
        <f>IF(N563="zákl. prenesená",J563,0)</f>
        <v>0</v>
      </c>
      <c r="BH563" s="148">
        <f>IF(N563="zníž. prenesená",J563,0)</f>
        <v>0</v>
      </c>
      <c r="BI563" s="148">
        <f>IF(N563="nulová",J563,0)</f>
        <v>0</v>
      </c>
      <c r="BJ563" s="17" t="s">
        <v>159</v>
      </c>
      <c r="BK563" s="148">
        <f>ROUND(I563*H563,2)</f>
        <v>0</v>
      </c>
      <c r="BL563" s="17" t="s">
        <v>158</v>
      </c>
      <c r="BM563" s="147" t="s">
        <v>562</v>
      </c>
    </row>
    <row r="564" spans="2:65" s="12" customFormat="1">
      <c r="B564" s="149"/>
      <c r="D564" s="150" t="s">
        <v>161</v>
      </c>
      <c r="E564" s="151" t="s">
        <v>1</v>
      </c>
      <c r="F564" s="152" t="s">
        <v>162</v>
      </c>
      <c r="H564" s="151" t="s">
        <v>1</v>
      </c>
      <c r="I564" s="153"/>
      <c r="L564" s="149"/>
      <c r="M564" s="154"/>
      <c r="T564" s="155"/>
      <c r="AT564" s="151" t="s">
        <v>161</v>
      </c>
      <c r="AU564" s="151" t="s">
        <v>159</v>
      </c>
      <c r="AV564" s="12" t="s">
        <v>82</v>
      </c>
      <c r="AW564" s="12" t="s">
        <v>31</v>
      </c>
      <c r="AX564" s="12" t="s">
        <v>74</v>
      </c>
      <c r="AY564" s="151" t="s">
        <v>151</v>
      </c>
    </row>
    <row r="565" spans="2:65" s="12" customFormat="1">
      <c r="B565" s="149"/>
      <c r="D565" s="150" t="s">
        <v>161</v>
      </c>
      <c r="E565" s="151" t="s">
        <v>1</v>
      </c>
      <c r="F565" s="152" t="s">
        <v>163</v>
      </c>
      <c r="H565" s="151" t="s">
        <v>1</v>
      </c>
      <c r="I565" s="153"/>
      <c r="L565" s="149"/>
      <c r="M565" s="154"/>
      <c r="T565" s="155"/>
      <c r="AT565" s="151" t="s">
        <v>161</v>
      </c>
      <c r="AU565" s="151" t="s">
        <v>159</v>
      </c>
      <c r="AV565" s="12" t="s">
        <v>82</v>
      </c>
      <c r="AW565" s="12" t="s">
        <v>31</v>
      </c>
      <c r="AX565" s="12" t="s">
        <v>74</v>
      </c>
      <c r="AY565" s="151" t="s">
        <v>151</v>
      </c>
    </row>
    <row r="566" spans="2:65" s="12" customFormat="1">
      <c r="B566" s="149"/>
      <c r="D566" s="150" t="s">
        <v>161</v>
      </c>
      <c r="E566" s="151" t="s">
        <v>1</v>
      </c>
      <c r="F566" s="152" t="s">
        <v>164</v>
      </c>
      <c r="H566" s="151" t="s">
        <v>1</v>
      </c>
      <c r="I566" s="153"/>
      <c r="L566" s="149"/>
      <c r="M566" s="154"/>
      <c r="T566" s="155"/>
      <c r="AT566" s="151" t="s">
        <v>161</v>
      </c>
      <c r="AU566" s="151" t="s">
        <v>159</v>
      </c>
      <c r="AV566" s="12" t="s">
        <v>82</v>
      </c>
      <c r="AW566" s="12" t="s">
        <v>31</v>
      </c>
      <c r="AX566" s="12" t="s">
        <v>74</v>
      </c>
      <c r="AY566" s="151" t="s">
        <v>151</v>
      </c>
    </row>
    <row r="567" spans="2:65" s="13" customFormat="1">
      <c r="B567" s="156"/>
      <c r="D567" s="150" t="s">
        <v>161</v>
      </c>
      <c r="E567" s="157" t="s">
        <v>1</v>
      </c>
      <c r="F567" s="158" t="s">
        <v>563</v>
      </c>
      <c r="H567" s="159">
        <v>4.2</v>
      </c>
      <c r="I567" s="160"/>
      <c r="L567" s="156"/>
      <c r="M567" s="161"/>
      <c r="T567" s="162"/>
      <c r="AT567" s="157" t="s">
        <v>161</v>
      </c>
      <c r="AU567" s="157" t="s">
        <v>159</v>
      </c>
      <c r="AV567" s="13" t="s">
        <v>159</v>
      </c>
      <c r="AW567" s="13" t="s">
        <v>31</v>
      </c>
      <c r="AX567" s="13" t="s">
        <v>82</v>
      </c>
      <c r="AY567" s="157" t="s">
        <v>151</v>
      </c>
    </row>
    <row r="568" spans="2:65" s="11" customFormat="1" ht="25.9" customHeight="1">
      <c r="B568" s="122"/>
      <c r="D568" s="123" t="s">
        <v>73</v>
      </c>
      <c r="E568" s="124" t="s">
        <v>564</v>
      </c>
      <c r="F568" s="124" t="s">
        <v>565</v>
      </c>
      <c r="I568" s="125"/>
      <c r="J568" s="126">
        <f>BK568</f>
        <v>0</v>
      </c>
      <c r="L568" s="122"/>
      <c r="M568" s="127"/>
      <c r="P568" s="128">
        <f>P569+P582</f>
        <v>0</v>
      </c>
      <c r="R568" s="128">
        <f>R569+R582</f>
        <v>0</v>
      </c>
      <c r="T568" s="129">
        <f>T569+T582</f>
        <v>0</v>
      </c>
      <c r="AR568" s="123" t="s">
        <v>82</v>
      </c>
      <c r="AT568" s="130" t="s">
        <v>73</v>
      </c>
      <c r="AU568" s="130" t="s">
        <v>74</v>
      </c>
      <c r="AY568" s="123" t="s">
        <v>151</v>
      </c>
      <c r="BK568" s="131">
        <f>BK569+BK582</f>
        <v>0</v>
      </c>
    </row>
    <row r="569" spans="2:65" s="11" customFormat="1" ht="22.9" customHeight="1">
      <c r="B569" s="122"/>
      <c r="D569" s="123" t="s">
        <v>73</v>
      </c>
      <c r="E569" s="132" t="s">
        <v>566</v>
      </c>
      <c r="F569" s="132" t="s">
        <v>567</v>
      </c>
      <c r="I569" s="125"/>
      <c r="J569" s="133">
        <f>BK569</f>
        <v>0</v>
      </c>
      <c r="L569" s="122"/>
      <c r="M569" s="127"/>
      <c r="P569" s="128">
        <f>SUM(P570:P581)</f>
        <v>0</v>
      </c>
      <c r="R569" s="128">
        <f>SUM(R570:R581)</f>
        <v>0</v>
      </c>
      <c r="T569" s="129">
        <f>SUM(T570:T581)</f>
        <v>0</v>
      </c>
      <c r="AR569" s="123" t="s">
        <v>82</v>
      </c>
      <c r="AT569" s="130" t="s">
        <v>73</v>
      </c>
      <c r="AU569" s="130" t="s">
        <v>82</v>
      </c>
      <c r="AY569" s="123" t="s">
        <v>151</v>
      </c>
      <c r="BK569" s="131">
        <f>SUM(BK570:BK581)</f>
        <v>0</v>
      </c>
    </row>
    <row r="570" spans="2:65" s="1" customFormat="1" ht="24.2" customHeight="1">
      <c r="B570" s="134"/>
      <c r="C570" s="135" t="s">
        <v>568</v>
      </c>
      <c r="D570" s="135" t="s">
        <v>154</v>
      </c>
      <c r="E570" s="136" t="s">
        <v>569</v>
      </c>
      <c r="F570" s="137" t="s">
        <v>570</v>
      </c>
      <c r="G570" s="138" t="s">
        <v>571</v>
      </c>
      <c r="H570" s="139">
        <v>12</v>
      </c>
      <c r="I570" s="140"/>
      <c r="J570" s="141">
        <f>ROUND(I570*H570,2)</f>
        <v>0</v>
      </c>
      <c r="K570" s="142"/>
      <c r="L570" s="32"/>
      <c r="M570" s="143" t="s">
        <v>1</v>
      </c>
      <c r="N570" s="144" t="s">
        <v>40</v>
      </c>
      <c r="P570" s="145">
        <f>O570*H570</f>
        <v>0</v>
      </c>
      <c r="Q570" s="145">
        <v>0</v>
      </c>
      <c r="R570" s="145">
        <f>Q570*H570</f>
        <v>0</v>
      </c>
      <c r="S570" s="145">
        <v>0</v>
      </c>
      <c r="T570" s="146">
        <f>S570*H570</f>
        <v>0</v>
      </c>
      <c r="AR570" s="147" t="s">
        <v>158</v>
      </c>
      <c r="AT570" s="147" t="s">
        <v>154</v>
      </c>
      <c r="AU570" s="147" t="s">
        <v>159</v>
      </c>
      <c r="AY570" s="17" t="s">
        <v>151</v>
      </c>
      <c r="BE570" s="148">
        <f>IF(N570="základná",J570,0)</f>
        <v>0</v>
      </c>
      <c r="BF570" s="148">
        <f>IF(N570="znížená",J570,0)</f>
        <v>0</v>
      </c>
      <c r="BG570" s="148">
        <f>IF(N570="zákl. prenesená",J570,0)</f>
        <v>0</v>
      </c>
      <c r="BH570" s="148">
        <f>IF(N570="zníž. prenesená",J570,0)</f>
        <v>0</v>
      </c>
      <c r="BI570" s="148">
        <f>IF(N570="nulová",J570,0)</f>
        <v>0</v>
      </c>
      <c r="BJ570" s="17" t="s">
        <v>159</v>
      </c>
      <c r="BK570" s="148">
        <f>ROUND(I570*H570,2)</f>
        <v>0</v>
      </c>
      <c r="BL570" s="17" t="s">
        <v>158</v>
      </c>
      <c r="BM570" s="147" t="s">
        <v>572</v>
      </c>
    </row>
    <row r="571" spans="2:65" s="12" customFormat="1" ht="22.5">
      <c r="B571" s="149"/>
      <c r="D571" s="150" t="s">
        <v>161</v>
      </c>
      <c r="E571" s="151" t="s">
        <v>1</v>
      </c>
      <c r="F571" s="152" t="s">
        <v>573</v>
      </c>
      <c r="H571" s="151" t="s">
        <v>1</v>
      </c>
      <c r="I571" s="153"/>
      <c r="L571" s="149"/>
      <c r="M571" s="154"/>
      <c r="T571" s="155"/>
      <c r="AT571" s="151" t="s">
        <v>161</v>
      </c>
      <c r="AU571" s="151" t="s">
        <v>159</v>
      </c>
      <c r="AV571" s="12" t="s">
        <v>82</v>
      </c>
      <c r="AW571" s="12" t="s">
        <v>31</v>
      </c>
      <c r="AX571" s="12" t="s">
        <v>74</v>
      </c>
      <c r="AY571" s="151" t="s">
        <v>151</v>
      </c>
    </row>
    <row r="572" spans="2:65" s="12" customFormat="1">
      <c r="B572" s="149"/>
      <c r="D572" s="150" t="s">
        <v>161</v>
      </c>
      <c r="E572" s="151" t="s">
        <v>1</v>
      </c>
      <c r="F572" s="152" t="s">
        <v>574</v>
      </c>
      <c r="H572" s="151" t="s">
        <v>1</v>
      </c>
      <c r="I572" s="153"/>
      <c r="L572" s="149"/>
      <c r="M572" s="154"/>
      <c r="T572" s="155"/>
      <c r="AT572" s="151" t="s">
        <v>161</v>
      </c>
      <c r="AU572" s="151" t="s">
        <v>159</v>
      </c>
      <c r="AV572" s="12" t="s">
        <v>82</v>
      </c>
      <c r="AW572" s="12" t="s">
        <v>31</v>
      </c>
      <c r="AX572" s="12" t="s">
        <v>74</v>
      </c>
      <c r="AY572" s="151" t="s">
        <v>151</v>
      </c>
    </row>
    <row r="573" spans="2:65" s="13" customFormat="1">
      <c r="B573" s="156"/>
      <c r="D573" s="150" t="s">
        <v>161</v>
      </c>
      <c r="E573" s="157" t="s">
        <v>1</v>
      </c>
      <c r="F573" s="158" t="s">
        <v>575</v>
      </c>
      <c r="H573" s="159">
        <v>12</v>
      </c>
      <c r="I573" s="160"/>
      <c r="L573" s="156"/>
      <c r="M573" s="161"/>
      <c r="T573" s="162"/>
      <c r="AT573" s="157" t="s">
        <v>161</v>
      </c>
      <c r="AU573" s="157" t="s">
        <v>159</v>
      </c>
      <c r="AV573" s="13" t="s">
        <v>159</v>
      </c>
      <c r="AW573" s="13" t="s">
        <v>31</v>
      </c>
      <c r="AX573" s="13" t="s">
        <v>82</v>
      </c>
      <c r="AY573" s="157" t="s">
        <v>151</v>
      </c>
    </row>
    <row r="574" spans="2:65" s="1" customFormat="1" ht="37.9" customHeight="1">
      <c r="B574" s="134"/>
      <c r="C574" s="135" t="s">
        <v>576</v>
      </c>
      <c r="D574" s="135" t="s">
        <v>154</v>
      </c>
      <c r="E574" s="136" t="s">
        <v>577</v>
      </c>
      <c r="F574" s="137" t="s">
        <v>578</v>
      </c>
      <c r="G574" s="138" t="s">
        <v>571</v>
      </c>
      <c r="H574" s="139">
        <v>12</v>
      </c>
      <c r="I574" s="140"/>
      <c r="J574" s="141">
        <f>ROUND(I574*H574,2)</f>
        <v>0</v>
      </c>
      <c r="K574" s="142"/>
      <c r="L574" s="32"/>
      <c r="M574" s="143" t="s">
        <v>1</v>
      </c>
      <c r="N574" s="144" t="s">
        <v>40</v>
      </c>
      <c r="P574" s="145">
        <f>O574*H574</f>
        <v>0</v>
      </c>
      <c r="Q574" s="145">
        <v>0</v>
      </c>
      <c r="R574" s="145">
        <f>Q574*H574</f>
        <v>0</v>
      </c>
      <c r="S574" s="145">
        <v>0</v>
      </c>
      <c r="T574" s="146">
        <f>S574*H574</f>
        <v>0</v>
      </c>
      <c r="AR574" s="147" t="s">
        <v>158</v>
      </c>
      <c r="AT574" s="147" t="s">
        <v>154</v>
      </c>
      <c r="AU574" s="147" t="s">
        <v>159</v>
      </c>
      <c r="AY574" s="17" t="s">
        <v>151</v>
      </c>
      <c r="BE574" s="148">
        <f>IF(N574="základná",J574,0)</f>
        <v>0</v>
      </c>
      <c r="BF574" s="148">
        <f>IF(N574="znížená",J574,0)</f>
        <v>0</v>
      </c>
      <c r="BG574" s="148">
        <f>IF(N574="zákl. prenesená",J574,0)</f>
        <v>0</v>
      </c>
      <c r="BH574" s="148">
        <f>IF(N574="zníž. prenesená",J574,0)</f>
        <v>0</v>
      </c>
      <c r="BI574" s="148">
        <f>IF(N574="nulová",J574,0)</f>
        <v>0</v>
      </c>
      <c r="BJ574" s="17" t="s">
        <v>159</v>
      </c>
      <c r="BK574" s="148">
        <f>ROUND(I574*H574,2)</f>
        <v>0</v>
      </c>
      <c r="BL574" s="17" t="s">
        <v>158</v>
      </c>
      <c r="BM574" s="147" t="s">
        <v>579</v>
      </c>
    </row>
    <row r="575" spans="2:65" s="12" customFormat="1" ht="22.5">
      <c r="B575" s="149"/>
      <c r="D575" s="150" t="s">
        <v>161</v>
      </c>
      <c r="E575" s="151" t="s">
        <v>1</v>
      </c>
      <c r="F575" s="152" t="s">
        <v>573</v>
      </c>
      <c r="H575" s="151" t="s">
        <v>1</v>
      </c>
      <c r="I575" s="153"/>
      <c r="L575" s="149"/>
      <c r="M575" s="154"/>
      <c r="T575" s="155"/>
      <c r="AT575" s="151" t="s">
        <v>161</v>
      </c>
      <c r="AU575" s="151" t="s">
        <v>159</v>
      </c>
      <c r="AV575" s="12" t="s">
        <v>82</v>
      </c>
      <c r="AW575" s="12" t="s">
        <v>31</v>
      </c>
      <c r="AX575" s="12" t="s">
        <v>74</v>
      </c>
      <c r="AY575" s="151" t="s">
        <v>151</v>
      </c>
    </row>
    <row r="576" spans="2:65" s="12" customFormat="1">
      <c r="B576" s="149"/>
      <c r="D576" s="150" t="s">
        <v>161</v>
      </c>
      <c r="E576" s="151" t="s">
        <v>1</v>
      </c>
      <c r="F576" s="152" t="s">
        <v>574</v>
      </c>
      <c r="H576" s="151" t="s">
        <v>1</v>
      </c>
      <c r="I576" s="153"/>
      <c r="L576" s="149"/>
      <c r="M576" s="154"/>
      <c r="T576" s="155"/>
      <c r="AT576" s="151" t="s">
        <v>161</v>
      </c>
      <c r="AU576" s="151" t="s">
        <v>159</v>
      </c>
      <c r="AV576" s="12" t="s">
        <v>82</v>
      </c>
      <c r="AW576" s="12" t="s">
        <v>31</v>
      </c>
      <c r="AX576" s="12" t="s">
        <v>74</v>
      </c>
      <c r="AY576" s="151" t="s">
        <v>151</v>
      </c>
    </row>
    <row r="577" spans="2:65" s="13" customFormat="1">
      <c r="B577" s="156"/>
      <c r="D577" s="150" t="s">
        <v>161</v>
      </c>
      <c r="E577" s="157" t="s">
        <v>1</v>
      </c>
      <c r="F577" s="158" t="s">
        <v>575</v>
      </c>
      <c r="H577" s="159">
        <v>12</v>
      </c>
      <c r="I577" s="160"/>
      <c r="L577" s="156"/>
      <c r="M577" s="161"/>
      <c r="T577" s="162"/>
      <c r="AT577" s="157" t="s">
        <v>161</v>
      </c>
      <c r="AU577" s="157" t="s">
        <v>159</v>
      </c>
      <c r="AV577" s="13" t="s">
        <v>159</v>
      </c>
      <c r="AW577" s="13" t="s">
        <v>31</v>
      </c>
      <c r="AX577" s="13" t="s">
        <v>82</v>
      </c>
      <c r="AY577" s="157" t="s">
        <v>151</v>
      </c>
    </row>
    <row r="578" spans="2:65" s="1" customFormat="1" ht="24.2" customHeight="1">
      <c r="B578" s="134"/>
      <c r="C578" s="135" t="s">
        <v>580</v>
      </c>
      <c r="D578" s="135" t="s">
        <v>154</v>
      </c>
      <c r="E578" s="136" t="s">
        <v>581</v>
      </c>
      <c r="F578" s="137" t="s">
        <v>582</v>
      </c>
      <c r="G578" s="138" t="s">
        <v>571</v>
      </c>
      <c r="H578" s="139">
        <v>10</v>
      </c>
      <c r="I578" s="140"/>
      <c r="J578" s="141">
        <f>ROUND(I578*H578,2)</f>
        <v>0</v>
      </c>
      <c r="K578" s="142"/>
      <c r="L578" s="32"/>
      <c r="M578" s="143" t="s">
        <v>1</v>
      </c>
      <c r="N578" s="144" t="s">
        <v>40</v>
      </c>
      <c r="P578" s="145">
        <f>O578*H578</f>
        <v>0</v>
      </c>
      <c r="Q578" s="145">
        <v>0</v>
      </c>
      <c r="R578" s="145">
        <f>Q578*H578</f>
        <v>0</v>
      </c>
      <c r="S578" s="145">
        <v>0</v>
      </c>
      <c r="T578" s="146">
        <f>S578*H578</f>
        <v>0</v>
      </c>
      <c r="AR578" s="147" t="s">
        <v>158</v>
      </c>
      <c r="AT578" s="147" t="s">
        <v>154</v>
      </c>
      <c r="AU578" s="147" t="s">
        <v>159</v>
      </c>
      <c r="AY578" s="17" t="s">
        <v>151</v>
      </c>
      <c r="BE578" s="148">
        <f>IF(N578="základná",J578,0)</f>
        <v>0</v>
      </c>
      <c r="BF578" s="148">
        <f>IF(N578="znížená",J578,0)</f>
        <v>0</v>
      </c>
      <c r="BG578" s="148">
        <f>IF(N578="zákl. prenesená",J578,0)</f>
        <v>0</v>
      </c>
      <c r="BH578" s="148">
        <f>IF(N578="zníž. prenesená",J578,0)</f>
        <v>0</v>
      </c>
      <c r="BI578" s="148">
        <f>IF(N578="nulová",J578,0)</f>
        <v>0</v>
      </c>
      <c r="BJ578" s="17" t="s">
        <v>159</v>
      </c>
      <c r="BK578" s="148">
        <f>ROUND(I578*H578,2)</f>
        <v>0</v>
      </c>
      <c r="BL578" s="17" t="s">
        <v>158</v>
      </c>
      <c r="BM578" s="147" t="s">
        <v>583</v>
      </c>
    </row>
    <row r="579" spans="2:65" s="12" customFormat="1" ht="22.5">
      <c r="B579" s="149"/>
      <c r="D579" s="150" t="s">
        <v>161</v>
      </c>
      <c r="E579" s="151" t="s">
        <v>1</v>
      </c>
      <c r="F579" s="152" t="s">
        <v>573</v>
      </c>
      <c r="H579" s="151" t="s">
        <v>1</v>
      </c>
      <c r="I579" s="153"/>
      <c r="L579" s="149"/>
      <c r="M579" s="154"/>
      <c r="T579" s="155"/>
      <c r="AT579" s="151" t="s">
        <v>161</v>
      </c>
      <c r="AU579" s="151" t="s">
        <v>159</v>
      </c>
      <c r="AV579" s="12" t="s">
        <v>82</v>
      </c>
      <c r="AW579" s="12" t="s">
        <v>31</v>
      </c>
      <c r="AX579" s="12" t="s">
        <v>74</v>
      </c>
      <c r="AY579" s="151" t="s">
        <v>151</v>
      </c>
    </row>
    <row r="580" spans="2:65" s="12" customFormat="1">
      <c r="B580" s="149"/>
      <c r="D580" s="150" t="s">
        <v>161</v>
      </c>
      <c r="E580" s="151" t="s">
        <v>1</v>
      </c>
      <c r="F580" s="152" t="s">
        <v>584</v>
      </c>
      <c r="H580" s="151" t="s">
        <v>1</v>
      </c>
      <c r="I580" s="153"/>
      <c r="L580" s="149"/>
      <c r="M580" s="154"/>
      <c r="T580" s="155"/>
      <c r="AT580" s="151" t="s">
        <v>161</v>
      </c>
      <c r="AU580" s="151" t="s">
        <v>159</v>
      </c>
      <c r="AV580" s="12" t="s">
        <v>82</v>
      </c>
      <c r="AW580" s="12" t="s">
        <v>31</v>
      </c>
      <c r="AX580" s="12" t="s">
        <v>74</v>
      </c>
      <c r="AY580" s="151" t="s">
        <v>151</v>
      </c>
    </row>
    <row r="581" spans="2:65" s="13" customFormat="1">
      <c r="B581" s="156"/>
      <c r="D581" s="150" t="s">
        <v>161</v>
      </c>
      <c r="E581" s="157" t="s">
        <v>1</v>
      </c>
      <c r="F581" s="158" t="s">
        <v>585</v>
      </c>
      <c r="H581" s="159">
        <v>10</v>
      </c>
      <c r="I581" s="160"/>
      <c r="L581" s="156"/>
      <c r="M581" s="161"/>
      <c r="T581" s="162"/>
      <c r="AT581" s="157" t="s">
        <v>161</v>
      </c>
      <c r="AU581" s="157" t="s">
        <v>159</v>
      </c>
      <c r="AV581" s="13" t="s">
        <v>159</v>
      </c>
      <c r="AW581" s="13" t="s">
        <v>31</v>
      </c>
      <c r="AX581" s="13" t="s">
        <v>82</v>
      </c>
      <c r="AY581" s="157" t="s">
        <v>151</v>
      </c>
    </row>
    <row r="582" spans="2:65" s="11" customFormat="1" ht="22.9" customHeight="1">
      <c r="B582" s="122"/>
      <c r="D582" s="123" t="s">
        <v>73</v>
      </c>
      <c r="E582" s="132" t="s">
        <v>586</v>
      </c>
      <c r="F582" s="132" t="s">
        <v>587</v>
      </c>
      <c r="I582" s="125"/>
      <c r="J582" s="133">
        <f>BK582</f>
        <v>0</v>
      </c>
      <c r="L582" s="122"/>
      <c r="M582" s="127"/>
      <c r="P582" s="128">
        <f>SUM(P583:P586)</f>
        <v>0</v>
      </c>
      <c r="R582" s="128">
        <f>SUM(R583:R586)</f>
        <v>0</v>
      </c>
      <c r="T582" s="129">
        <f>SUM(T583:T586)</f>
        <v>0</v>
      </c>
      <c r="AR582" s="123" t="s">
        <v>82</v>
      </c>
      <c r="AT582" s="130" t="s">
        <v>73</v>
      </c>
      <c r="AU582" s="130" t="s">
        <v>82</v>
      </c>
      <c r="AY582" s="123" t="s">
        <v>151</v>
      </c>
      <c r="BK582" s="131">
        <f>SUM(BK583:BK586)</f>
        <v>0</v>
      </c>
    </row>
    <row r="583" spans="2:65" s="1" customFormat="1" ht="16.5" customHeight="1">
      <c r="B583" s="134"/>
      <c r="C583" s="135" t="s">
        <v>588</v>
      </c>
      <c r="D583" s="135" t="s">
        <v>154</v>
      </c>
      <c r="E583" s="136" t="s">
        <v>589</v>
      </c>
      <c r="F583" s="137" t="s">
        <v>590</v>
      </c>
      <c r="G583" s="138" t="s">
        <v>571</v>
      </c>
      <c r="H583" s="139">
        <v>4</v>
      </c>
      <c r="I583" s="140"/>
      <c r="J583" s="141">
        <f>ROUND(I583*H583,2)</f>
        <v>0</v>
      </c>
      <c r="K583" s="142"/>
      <c r="L583" s="32"/>
      <c r="M583" s="143" t="s">
        <v>1</v>
      </c>
      <c r="N583" s="144" t="s">
        <v>40</v>
      </c>
      <c r="P583" s="145">
        <f>O583*H583</f>
        <v>0</v>
      </c>
      <c r="Q583" s="145">
        <v>0</v>
      </c>
      <c r="R583" s="145">
        <f>Q583*H583</f>
        <v>0</v>
      </c>
      <c r="S583" s="145">
        <v>0</v>
      </c>
      <c r="T583" s="146">
        <f>S583*H583</f>
        <v>0</v>
      </c>
      <c r="AR583" s="147" t="s">
        <v>158</v>
      </c>
      <c r="AT583" s="147" t="s">
        <v>154</v>
      </c>
      <c r="AU583" s="147" t="s">
        <v>159</v>
      </c>
      <c r="AY583" s="17" t="s">
        <v>151</v>
      </c>
      <c r="BE583" s="148">
        <f>IF(N583="základná",J583,0)</f>
        <v>0</v>
      </c>
      <c r="BF583" s="148">
        <f>IF(N583="znížená",J583,0)</f>
        <v>0</v>
      </c>
      <c r="BG583" s="148">
        <f>IF(N583="zákl. prenesená",J583,0)</f>
        <v>0</v>
      </c>
      <c r="BH583" s="148">
        <f>IF(N583="zníž. prenesená",J583,0)</f>
        <v>0</v>
      </c>
      <c r="BI583" s="148">
        <f>IF(N583="nulová",J583,0)</f>
        <v>0</v>
      </c>
      <c r="BJ583" s="17" t="s">
        <v>159</v>
      </c>
      <c r="BK583" s="148">
        <f>ROUND(I583*H583,2)</f>
        <v>0</v>
      </c>
      <c r="BL583" s="17" t="s">
        <v>158</v>
      </c>
      <c r="BM583" s="147" t="s">
        <v>591</v>
      </c>
    </row>
    <row r="584" spans="2:65" s="12" customFormat="1" ht="22.5">
      <c r="B584" s="149"/>
      <c r="D584" s="150" t="s">
        <v>161</v>
      </c>
      <c r="E584" s="151" t="s">
        <v>1</v>
      </c>
      <c r="F584" s="152" t="s">
        <v>573</v>
      </c>
      <c r="H584" s="151" t="s">
        <v>1</v>
      </c>
      <c r="I584" s="153"/>
      <c r="L584" s="149"/>
      <c r="M584" s="154"/>
      <c r="T584" s="155"/>
      <c r="AT584" s="151" t="s">
        <v>161</v>
      </c>
      <c r="AU584" s="151" t="s">
        <v>159</v>
      </c>
      <c r="AV584" s="12" t="s">
        <v>82</v>
      </c>
      <c r="AW584" s="12" t="s">
        <v>31</v>
      </c>
      <c r="AX584" s="12" t="s">
        <v>74</v>
      </c>
      <c r="AY584" s="151" t="s">
        <v>151</v>
      </c>
    </row>
    <row r="585" spans="2:65" s="12" customFormat="1">
      <c r="B585" s="149"/>
      <c r="D585" s="150" t="s">
        <v>161</v>
      </c>
      <c r="E585" s="151" t="s">
        <v>1</v>
      </c>
      <c r="F585" s="152" t="s">
        <v>592</v>
      </c>
      <c r="H585" s="151" t="s">
        <v>1</v>
      </c>
      <c r="I585" s="153"/>
      <c r="L585" s="149"/>
      <c r="M585" s="154"/>
      <c r="T585" s="155"/>
      <c r="AT585" s="151" t="s">
        <v>161</v>
      </c>
      <c r="AU585" s="151" t="s">
        <v>159</v>
      </c>
      <c r="AV585" s="12" t="s">
        <v>82</v>
      </c>
      <c r="AW585" s="12" t="s">
        <v>31</v>
      </c>
      <c r="AX585" s="12" t="s">
        <v>74</v>
      </c>
      <c r="AY585" s="151" t="s">
        <v>151</v>
      </c>
    </row>
    <row r="586" spans="2:65" s="13" customFormat="1">
      <c r="B586" s="156"/>
      <c r="D586" s="150" t="s">
        <v>161</v>
      </c>
      <c r="E586" s="157" t="s">
        <v>1</v>
      </c>
      <c r="F586" s="158" t="s">
        <v>593</v>
      </c>
      <c r="H586" s="159">
        <v>4</v>
      </c>
      <c r="I586" s="160"/>
      <c r="L586" s="156"/>
      <c r="M586" s="161"/>
      <c r="T586" s="162"/>
      <c r="AT586" s="157" t="s">
        <v>161</v>
      </c>
      <c r="AU586" s="157" t="s">
        <v>159</v>
      </c>
      <c r="AV586" s="13" t="s">
        <v>159</v>
      </c>
      <c r="AW586" s="13" t="s">
        <v>31</v>
      </c>
      <c r="AX586" s="13" t="s">
        <v>82</v>
      </c>
      <c r="AY586" s="157" t="s">
        <v>151</v>
      </c>
    </row>
    <row r="587" spans="2:65" s="11" customFormat="1" ht="25.9" customHeight="1">
      <c r="B587" s="122"/>
      <c r="D587" s="123" t="s">
        <v>73</v>
      </c>
      <c r="E587" s="124" t="s">
        <v>594</v>
      </c>
      <c r="F587" s="124" t="s">
        <v>595</v>
      </c>
      <c r="I587" s="125"/>
      <c r="J587" s="126">
        <f>BK587</f>
        <v>0</v>
      </c>
      <c r="L587" s="122"/>
      <c r="M587" s="127"/>
      <c r="P587" s="128">
        <f>SUM(P588:P615)</f>
        <v>0</v>
      </c>
      <c r="R587" s="128">
        <f>SUM(R588:R615)</f>
        <v>0</v>
      </c>
      <c r="T587" s="129">
        <f>SUM(T588:T615)</f>
        <v>0</v>
      </c>
      <c r="AR587" s="123" t="s">
        <v>82</v>
      </c>
      <c r="AT587" s="130" t="s">
        <v>73</v>
      </c>
      <c r="AU587" s="130" t="s">
        <v>74</v>
      </c>
      <c r="AY587" s="123" t="s">
        <v>151</v>
      </c>
      <c r="BK587" s="131">
        <f>SUM(BK588:BK615)</f>
        <v>0</v>
      </c>
    </row>
    <row r="588" spans="2:65" s="1" customFormat="1" ht="16.5" customHeight="1">
      <c r="B588" s="134"/>
      <c r="C588" s="135" t="s">
        <v>596</v>
      </c>
      <c r="D588" s="135" t="s">
        <v>154</v>
      </c>
      <c r="E588" s="136" t="s">
        <v>597</v>
      </c>
      <c r="F588" s="137" t="s">
        <v>598</v>
      </c>
      <c r="G588" s="138" t="s">
        <v>599</v>
      </c>
      <c r="H588" s="139">
        <v>70.432000000000002</v>
      </c>
      <c r="I588" s="140"/>
      <c r="J588" s="141">
        <f>ROUND(I588*H588,2)</f>
        <v>0</v>
      </c>
      <c r="K588" s="142"/>
      <c r="L588" s="32"/>
      <c r="M588" s="143" t="s">
        <v>1</v>
      </c>
      <c r="N588" s="144" t="s">
        <v>40</v>
      </c>
      <c r="P588" s="145">
        <f>O588*H588</f>
        <v>0</v>
      </c>
      <c r="Q588" s="145">
        <v>0</v>
      </c>
      <c r="R588" s="145">
        <f>Q588*H588</f>
        <v>0</v>
      </c>
      <c r="S588" s="145">
        <v>0</v>
      </c>
      <c r="T588" s="146">
        <f>S588*H588</f>
        <v>0</v>
      </c>
      <c r="AR588" s="147" t="s">
        <v>158</v>
      </c>
      <c r="AT588" s="147" t="s">
        <v>154</v>
      </c>
      <c r="AU588" s="147" t="s">
        <v>82</v>
      </c>
      <c r="AY588" s="17" t="s">
        <v>151</v>
      </c>
      <c r="BE588" s="148">
        <f>IF(N588="základná",J588,0)</f>
        <v>0</v>
      </c>
      <c r="BF588" s="148">
        <f>IF(N588="znížená",J588,0)</f>
        <v>0</v>
      </c>
      <c r="BG588" s="148">
        <f>IF(N588="zákl. prenesená",J588,0)</f>
        <v>0</v>
      </c>
      <c r="BH588" s="148">
        <f>IF(N588="zníž. prenesená",J588,0)</f>
        <v>0</v>
      </c>
      <c r="BI588" s="148">
        <f>IF(N588="nulová",J588,0)</f>
        <v>0</v>
      </c>
      <c r="BJ588" s="17" t="s">
        <v>159</v>
      </c>
      <c r="BK588" s="148">
        <f>ROUND(I588*H588,2)</f>
        <v>0</v>
      </c>
      <c r="BL588" s="17" t="s">
        <v>158</v>
      </c>
      <c r="BM588" s="147" t="s">
        <v>600</v>
      </c>
    </row>
    <row r="589" spans="2:65" s="13" customFormat="1">
      <c r="B589" s="156"/>
      <c r="D589" s="150" t="s">
        <v>161</v>
      </c>
      <c r="E589" s="157" t="s">
        <v>1</v>
      </c>
      <c r="F589" s="158" t="s">
        <v>601</v>
      </c>
      <c r="H589" s="159">
        <v>12.167</v>
      </c>
      <c r="I589" s="160"/>
      <c r="L589" s="156"/>
      <c r="M589" s="161"/>
      <c r="T589" s="162"/>
      <c r="AT589" s="157" t="s">
        <v>161</v>
      </c>
      <c r="AU589" s="157" t="s">
        <v>82</v>
      </c>
      <c r="AV589" s="13" t="s">
        <v>159</v>
      </c>
      <c r="AW589" s="13" t="s">
        <v>31</v>
      </c>
      <c r="AX589" s="13" t="s">
        <v>74</v>
      </c>
      <c r="AY589" s="157" t="s">
        <v>151</v>
      </c>
    </row>
    <row r="590" spans="2:65" s="13" customFormat="1">
      <c r="B590" s="156"/>
      <c r="D590" s="150" t="s">
        <v>161</v>
      </c>
      <c r="E590" s="157" t="s">
        <v>1</v>
      </c>
      <c r="F590" s="158" t="s">
        <v>602</v>
      </c>
      <c r="H590" s="159">
        <v>1.994</v>
      </c>
      <c r="I590" s="160"/>
      <c r="L590" s="156"/>
      <c r="M590" s="161"/>
      <c r="T590" s="162"/>
      <c r="AT590" s="157" t="s">
        <v>161</v>
      </c>
      <c r="AU590" s="157" t="s">
        <v>82</v>
      </c>
      <c r="AV590" s="13" t="s">
        <v>159</v>
      </c>
      <c r="AW590" s="13" t="s">
        <v>31</v>
      </c>
      <c r="AX590" s="13" t="s">
        <v>74</v>
      </c>
      <c r="AY590" s="157" t="s">
        <v>151</v>
      </c>
    </row>
    <row r="591" spans="2:65" s="15" customFormat="1">
      <c r="B591" s="170"/>
      <c r="D591" s="150" t="s">
        <v>161</v>
      </c>
      <c r="E591" s="171" t="s">
        <v>1</v>
      </c>
      <c r="F591" s="172" t="s">
        <v>603</v>
      </c>
      <c r="H591" s="173">
        <v>14.161</v>
      </c>
      <c r="I591" s="174"/>
      <c r="L591" s="170"/>
      <c r="M591" s="175"/>
      <c r="T591" s="176"/>
      <c r="AT591" s="171" t="s">
        <v>161</v>
      </c>
      <c r="AU591" s="171" t="s">
        <v>82</v>
      </c>
      <c r="AV591" s="15" t="s">
        <v>170</v>
      </c>
      <c r="AW591" s="15" t="s">
        <v>31</v>
      </c>
      <c r="AX591" s="15" t="s">
        <v>74</v>
      </c>
      <c r="AY591" s="171" t="s">
        <v>151</v>
      </c>
    </row>
    <row r="592" spans="2:65" s="13" customFormat="1">
      <c r="B592" s="156"/>
      <c r="D592" s="150" t="s">
        <v>161</v>
      </c>
      <c r="E592" s="157" t="s">
        <v>1</v>
      </c>
      <c r="F592" s="158" t="s">
        <v>604</v>
      </c>
      <c r="H592" s="159">
        <v>15.56</v>
      </c>
      <c r="I592" s="160"/>
      <c r="L592" s="156"/>
      <c r="M592" s="161"/>
      <c r="T592" s="162"/>
      <c r="AT592" s="157" t="s">
        <v>161</v>
      </c>
      <c r="AU592" s="157" t="s">
        <v>82</v>
      </c>
      <c r="AV592" s="13" t="s">
        <v>159</v>
      </c>
      <c r="AW592" s="13" t="s">
        <v>31</v>
      </c>
      <c r="AX592" s="13" t="s">
        <v>74</v>
      </c>
      <c r="AY592" s="157" t="s">
        <v>151</v>
      </c>
    </row>
    <row r="593" spans="2:65" s="13" customFormat="1">
      <c r="B593" s="156"/>
      <c r="D593" s="150" t="s">
        <v>161</v>
      </c>
      <c r="E593" s="157" t="s">
        <v>1</v>
      </c>
      <c r="F593" s="158" t="s">
        <v>605</v>
      </c>
      <c r="H593" s="159">
        <v>40.710999999999999</v>
      </c>
      <c r="I593" s="160"/>
      <c r="L593" s="156"/>
      <c r="M593" s="161"/>
      <c r="T593" s="162"/>
      <c r="AT593" s="157" t="s">
        <v>161</v>
      </c>
      <c r="AU593" s="157" t="s">
        <v>82</v>
      </c>
      <c r="AV593" s="13" t="s">
        <v>159</v>
      </c>
      <c r="AW593" s="13" t="s">
        <v>31</v>
      </c>
      <c r="AX593" s="13" t="s">
        <v>74</v>
      </c>
      <c r="AY593" s="157" t="s">
        <v>151</v>
      </c>
    </row>
    <row r="594" spans="2:65" s="14" customFormat="1">
      <c r="B594" s="163"/>
      <c r="D594" s="150" t="s">
        <v>161</v>
      </c>
      <c r="E594" s="164" t="s">
        <v>1</v>
      </c>
      <c r="F594" s="165" t="s">
        <v>507</v>
      </c>
      <c r="H594" s="166">
        <v>70.432000000000002</v>
      </c>
      <c r="I594" s="167"/>
      <c r="L594" s="163"/>
      <c r="M594" s="168"/>
      <c r="T594" s="169"/>
      <c r="AT594" s="164" t="s">
        <v>161</v>
      </c>
      <c r="AU594" s="164" t="s">
        <v>82</v>
      </c>
      <c r="AV594" s="14" t="s">
        <v>158</v>
      </c>
      <c r="AW594" s="14" t="s">
        <v>31</v>
      </c>
      <c r="AX594" s="14" t="s">
        <v>82</v>
      </c>
      <c r="AY594" s="164" t="s">
        <v>151</v>
      </c>
    </row>
    <row r="595" spans="2:65" s="1" customFormat="1" ht="37.9" customHeight="1">
      <c r="B595" s="134"/>
      <c r="C595" s="135" t="s">
        <v>606</v>
      </c>
      <c r="D595" s="135" t="s">
        <v>154</v>
      </c>
      <c r="E595" s="136" t="s">
        <v>607</v>
      </c>
      <c r="F595" s="137" t="s">
        <v>608</v>
      </c>
      <c r="G595" s="138" t="s">
        <v>599</v>
      </c>
      <c r="H595" s="139">
        <v>14.081</v>
      </c>
      <c r="I595" s="140"/>
      <c r="J595" s="141">
        <f>ROUND(I595*H595,2)</f>
        <v>0</v>
      </c>
      <c r="K595" s="142"/>
      <c r="L595" s="32"/>
      <c r="M595" s="143" t="s">
        <v>1</v>
      </c>
      <c r="N595" s="144" t="s">
        <v>40</v>
      </c>
      <c r="P595" s="145">
        <f>O595*H595</f>
        <v>0</v>
      </c>
      <c r="Q595" s="145">
        <v>0</v>
      </c>
      <c r="R595" s="145">
        <f>Q595*H595</f>
        <v>0</v>
      </c>
      <c r="S595" s="145">
        <v>0</v>
      </c>
      <c r="T595" s="146">
        <f>S595*H595</f>
        <v>0</v>
      </c>
      <c r="AR595" s="147" t="s">
        <v>158</v>
      </c>
      <c r="AT595" s="147" t="s">
        <v>154</v>
      </c>
      <c r="AU595" s="147" t="s">
        <v>82</v>
      </c>
      <c r="AY595" s="17" t="s">
        <v>151</v>
      </c>
      <c r="BE595" s="148">
        <f>IF(N595="základná",J595,0)</f>
        <v>0</v>
      </c>
      <c r="BF595" s="148">
        <f>IF(N595="znížená",J595,0)</f>
        <v>0</v>
      </c>
      <c r="BG595" s="148">
        <f>IF(N595="zákl. prenesená",J595,0)</f>
        <v>0</v>
      </c>
      <c r="BH595" s="148">
        <f>IF(N595="zníž. prenesená",J595,0)</f>
        <v>0</v>
      </c>
      <c r="BI595" s="148">
        <f>IF(N595="nulová",J595,0)</f>
        <v>0</v>
      </c>
      <c r="BJ595" s="17" t="s">
        <v>159</v>
      </c>
      <c r="BK595" s="148">
        <f>ROUND(I595*H595,2)</f>
        <v>0</v>
      </c>
      <c r="BL595" s="17" t="s">
        <v>158</v>
      </c>
      <c r="BM595" s="147" t="s">
        <v>609</v>
      </c>
    </row>
    <row r="596" spans="2:65" s="13" customFormat="1">
      <c r="B596" s="156"/>
      <c r="D596" s="150" t="s">
        <v>161</v>
      </c>
      <c r="E596" s="157" t="s">
        <v>1</v>
      </c>
      <c r="F596" s="158" t="s">
        <v>610</v>
      </c>
      <c r="H596" s="159">
        <v>12.087</v>
      </c>
      <c r="I596" s="160"/>
      <c r="L596" s="156"/>
      <c r="M596" s="161"/>
      <c r="T596" s="162"/>
      <c r="AT596" s="157" t="s">
        <v>161</v>
      </c>
      <c r="AU596" s="157" t="s">
        <v>82</v>
      </c>
      <c r="AV596" s="13" t="s">
        <v>159</v>
      </c>
      <c r="AW596" s="13" t="s">
        <v>31</v>
      </c>
      <c r="AX596" s="13" t="s">
        <v>74</v>
      </c>
      <c r="AY596" s="157" t="s">
        <v>151</v>
      </c>
    </row>
    <row r="597" spans="2:65" s="13" customFormat="1">
      <c r="B597" s="156"/>
      <c r="D597" s="150" t="s">
        <v>161</v>
      </c>
      <c r="E597" s="157" t="s">
        <v>1</v>
      </c>
      <c r="F597" s="158" t="s">
        <v>602</v>
      </c>
      <c r="H597" s="159">
        <v>1.994</v>
      </c>
      <c r="I597" s="160"/>
      <c r="L597" s="156"/>
      <c r="M597" s="161"/>
      <c r="T597" s="162"/>
      <c r="AT597" s="157" t="s">
        <v>161</v>
      </c>
      <c r="AU597" s="157" t="s">
        <v>82</v>
      </c>
      <c r="AV597" s="13" t="s">
        <v>159</v>
      </c>
      <c r="AW597" s="13" t="s">
        <v>31</v>
      </c>
      <c r="AX597" s="13" t="s">
        <v>74</v>
      </c>
      <c r="AY597" s="157" t="s">
        <v>151</v>
      </c>
    </row>
    <row r="598" spans="2:65" s="14" customFormat="1">
      <c r="B598" s="163"/>
      <c r="D598" s="150" t="s">
        <v>161</v>
      </c>
      <c r="E598" s="164" t="s">
        <v>1</v>
      </c>
      <c r="F598" s="165" t="s">
        <v>507</v>
      </c>
      <c r="H598" s="166">
        <v>14.081</v>
      </c>
      <c r="I598" s="167"/>
      <c r="L598" s="163"/>
      <c r="M598" s="168"/>
      <c r="T598" s="169"/>
      <c r="AT598" s="164" t="s">
        <v>161</v>
      </c>
      <c r="AU598" s="164" t="s">
        <v>82</v>
      </c>
      <c r="AV598" s="14" t="s">
        <v>158</v>
      </c>
      <c r="AW598" s="14" t="s">
        <v>31</v>
      </c>
      <c r="AX598" s="14" t="s">
        <v>82</v>
      </c>
      <c r="AY598" s="164" t="s">
        <v>151</v>
      </c>
    </row>
    <row r="599" spans="2:65" s="1" customFormat="1" ht="24.2" customHeight="1">
      <c r="B599" s="134"/>
      <c r="C599" s="135" t="s">
        <v>611</v>
      </c>
      <c r="D599" s="135" t="s">
        <v>154</v>
      </c>
      <c r="E599" s="136" t="s">
        <v>612</v>
      </c>
      <c r="F599" s="137" t="s">
        <v>613</v>
      </c>
      <c r="G599" s="138" t="s">
        <v>599</v>
      </c>
      <c r="H599" s="139">
        <v>40.710999999999999</v>
      </c>
      <c r="I599" s="140"/>
      <c r="J599" s="141">
        <f>ROUND(I599*H599,2)</f>
        <v>0</v>
      </c>
      <c r="K599" s="142"/>
      <c r="L599" s="32"/>
      <c r="M599" s="143" t="s">
        <v>1</v>
      </c>
      <c r="N599" s="144" t="s">
        <v>40</v>
      </c>
      <c r="P599" s="145">
        <f>O599*H599</f>
        <v>0</v>
      </c>
      <c r="Q599" s="145">
        <v>0</v>
      </c>
      <c r="R599" s="145">
        <f>Q599*H599</f>
        <v>0</v>
      </c>
      <c r="S599" s="145">
        <v>0</v>
      </c>
      <c r="T599" s="146">
        <f>S599*H599</f>
        <v>0</v>
      </c>
      <c r="AR599" s="147" t="s">
        <v>158</v>
      </c>
      <c r="AT599" s="147" t="s">
        <v>154</v>
      </c>
      <c r="AU599" s="147" t="s">
        <v>82</v>
      </c>
      <c r="AY599" s="17" t="s">
        <v>151</v>
      </c>
      <c r="BE599" s="148">
        <f>IF(N599="základná",J599,0)</f>
        <v>0</v>
      </c>
      <c r="BF599" s="148">
        <f>IF(N599="znížená",J599,0)</f>
        <v>0</v>
      </c>
      <c r="BG599" s="148">
        <f>IF(N599="zákl. prenesená",J599,0)</f>
        <v>0</v>
      </c>
      <c r="BH599" s="148">
        <f>IF(N599="zníž. prenesená",J599,0)</f>
        <v>0</v>
      </c>
      <c r="BI599" s="148">
        <f>IF(N599="nulová",J599,0)</f>
        <v>0</v>
      </c>
      <c r="BJ599" s="17" t="s">
        <v>159</v>
      </c>
      <c r="BK599" s="148">
        <f>ROUND(I599*H599,2)</f>
        <v>0</v>
      </c>
      <c r="BL599" s="17" t="s">
        <v>158</v>
      </c>
      <c r="BM599" s="147" t="s">
        <v>614</v>
      </c>
    </row>
    <row r="600" spans="2:65" s="13" customFormat="1">
      <c r="B600" s="156"/>
      <c r="D600" s="150" t="s">
        <v>161</v>
      </c>
      <c r="E600" s="157" t="s">
        <v>1</v>
      </c>
      <c r="F600" s="158" t="s">
        <v>605</v>
      </c>
      <c r="H600" s="159">
        <v>40.710999999999999</v>
      </c>
      <c r="I600" s="160"/>
      <c r="L600" s="156"/>
      <c r="M600" s="161"/>
      <c r="T600" s="162"/>
      <c r="AT600" s="157" t="s">
        <v>161</v>
      </c>
      <c r="AU600" s="157" t="s">
        <v>82</v>
      </c>
      <c r="AV600" s="13" t="s">
        <v>159</v>
      </c>
      <c r="AW600" s="13" t="s">
        <v>31</v>
      </c>
      <c r="AX600" s="13" t="s">
        <v>82</v>
      </c>
      <c r="AY600" s="157" t="s">
        <v>151</v>
      </c>
    </row>
    <row r="601" spans="2:65" s="1" customFormat="1" ht="24.2" customHeight="1">
      <c r="B601" s="134"/>
      <c r="C601" s="135" t="s">
        <v>615</v>
      </c>
      <c r="D601" s="135" t="s">
        <v>154</v>
      </c>
      <c r="E601" s="136" t="s">
        <v>616</v>
      </c>
      <c r="F601" s="137" t="s">
        <v>617</v>
      </c>
      <c r="G601" s="138" t="s">
        <v>599</v>
      </c>
      <c r="H601" s="139">
        <v>15.56</v>
      </c>
      <c r="I601" s="140"/>
      <c r="J601" s="141">
        <f>ROUND(I601*H601,2)</f>
        <v>0</v>
      </c>
      <c r="K601" s="142"/>
      <c r="L601" s="32"/>
      <c r="M601" s="143" t="s">
        <v>1</v>
      </c>
      <c r="N601" s="144" t="s">
        <v>40</v>
      </c>
      <c r="P601" s="145">
        <f>O601*H601</f>
        <v>0</v>
      </c>
      <c r="Q601" s="145">
        <v>0</v>
      </c>
      <c r="R601" s="145">
        <f>Q601*H601</f>
        <v>0</v>
      </c>
      <c r="S601" s="145">
        <v>0</v>
      </c>
      <c r="T601" s="146">
        <f>S601*H601</f>
        <v>0</v>
      </c>
      <c r="AR601" s="147" t="s">
        <v>158</v>
      </c>
      <c r="AT601" s="147" t="s">
        <v>154</v>
      </c>
      <c r="AU601" s="147" t="s">
        <v>82</v>
      </c>
      <c r="AY601" s="17" t="s">
        <v>151</v>
      </c>
      <c r="BE601" s="148">
        <f>IF(N601="základná",J601,0)</f>
        <v>0</v>
      </c>
      <c r="BF601" s="148">
        <f>IF(N601="znížená",J601,0)</f>
        <v>0</v>
      </c>
      <c r="BG601" s="148">
        <f>IF(N601="zákl. prenesená",J601,0)</f>
        <v>0</v>
      </c>
      <c r="BH601" s="148">
        <f>IF(N601="zníž. prenesená",J601,0)</f>
        <v>0</v>
      </c>
      <c r="BI601" s="148">
        <f>IF(N601="nulová",J601,0)</f>
        <v>0</v>
      </c>
      <c r="BJ601" s="17" t="s">
        <v>159</v>
      </c>
      <c r="BK601" s="148">
        <f>ROUND(I601*H601,2)</f>
        <v>0</v>
      </c>
      <c r="BL601" s="17" t="s">
        <v>158</v>
      </c>
      <c r="BM601" s="147" t="s">
        <v>618</v>
      </c>
    </row>
    <row r="602" spans="2:65" s="13" customFormat="1">
      <c r="B602" s="156"/>
      <c r="D602" s="150" t="s">
        <v>161</v>
      </c>
      <c r="E602" s="157" t="s">
        <v>1</v>
      </c>
      <c r="F602" s="158" t="s">
        <v>604</v>
      </c>
      <c r="H602" s="159">
        <v>15.56</v>
      </c>
      <c r="I602" s="160"/>
      <c r="L602" s="156"/>
      <c r="M602" s="161"/>
      <c r="T602" s="162"/>
      <c r="AT602" s="157" t="s">
        <v>161</v>
      </c>
      <c r="AU602" s="157" t="s">
        <v>82</v>
      </c>
      <c r="AV602" s="13" t="s">
        <v>159</v>
      </c>
      <c r="AW602" s="13" t="s">
        <v>31</v>
      </c>
      <c r="AX602" s="13" t="s">
        <v>82</v>
      </c>
      <c r="AY602" s="157" t="s">
        <v>151</v>
      </c>
    </row>
    <row r="603" spans="2:65" s="1" customFormat="1" ht="24.2" customHeight="1">
      <c r="B603" s="134"/>
      <c r="C603" s="135" t="s">
        <v>619</v>
      </c>
      <c r="D603" s="135" t="s">
        <v>154</v>
      </c>
      <c r="E603" s="136" t="s">
        <v>620</v>
      </c>
      <c r="F603" s="137" t="s">
        <v>621</v>
      </c>
      <c r="G603" s="138" t="s">
        <v>622</v>
      </c>
      <c r="H603" s="139">
        <v>138</v>
      </c>
      <c r="I603" s="140"/>
      <c r="J603" s="141">
        <f>ROUND(I603*H603,2)</f>
        <v>0</v>
      </c>
      <c r="K603" s="142"/>
      <c r="L603" s="32"/>
      <c r="M603" s="143" t="s">
        <v>1</v>
      </c>
      <c r="N603" s="144" t="s">
        <v>40</v>
      </c>
      <c r="P603" s="145">
        <f>O603*H603</f>
        <v>0</v>
      </c>
      <c r="Q603" s="145">
        <v>0</v>
      </c>
      <c r="R603" s="145">
        <f>Q603*H603</f>
        <v>0</v>
      </c>
      <c r="S603" s="145">
        <v>0</v>
      </c>
      <c r="T603" s="146">
        <f>S603*H603</f>
        <v>0</v>
      </c>
      <c r="AR603" s="147" t="s">
        <v>158</v>
      </c>
      <c r="AT603" s="147" t="s">
        <v>154</v>
      </c>
      <c r="AU603" s="147" t="s">
        <v>82</v>
      </c>
      <c r="AY603" s="17" t="s">
        <v>151</v>
      </c>
      <c r="BE603" s="148">
        <f>IF(N603="základná",J603,0)</f>
        <v>0</v>
      </c>
      <c r="BF603" s="148">
        <f>IF(N603="znížená",J603,0)</f>
        <v>0</v>
      </c>
      <c r="BG603" s="148">
        <f>IF(N603="zákl. prenesená",J603,0)</f>
        <v>0</v>
      </c>
      <c r="BH603" s="148">
        <f>IF(N603="zníž. prenesená",J603,0)</f>
        <v>0</v>
      </c>
      <c r="BI603" s="148">
        <f>IF(N603="nulová",J603,0)</f>
        <v>0</v>
      </c>
      <c r="BJ603" s="17" t="s">
        <v>159</v>
      </c>
      <c r="BK603" s="148">
        <f>ROUND(I603*H603,2)</f>
        <v>0</v>
      </c>
      <c r="BL603" s="17" t="s">
        <v>158</v>
      </c>
      <c r="BM603" s="147" t="s">
        <v>623</v>
      </c>
    </row>
    <row r="604" spans="2:65" s="13" customFormat="1">
      <c r="B604" s="156"/>
      <c r="D604" s="150" t="s">
        <v>161</v>
      </c>
      <c r="E604" s="157" t="s">
        <v>1</v>
      </c>
      <c r="F604" s="158" t="s">
        <v>624</v>
      </c>
      <c r="H604" s="159">
        <v>138</v>
      </c>
      <c r="I604" s="160"/>
      <c r="L604" s="156"/>
      <c r="M604" s="161"/>
      <c r="T604" s="162"/>
      <c r="AT604" s="157" t="s">
        <v>161</v>
      </c>
      <c r="AU604" s="157" t="s">
        <v>82</v>
      </c>
      <c r="AV604" s="13" t="s">
        <v>159</v>
      </c>
      <c r="AW604" s="13" t="s">
        <v>31</v>
      </c>
      <c r="AX604" s="13" t="s">
        <v>82</v>
      </c>
      <c r="AY604" s="157" t="s">
        <v>151</v>
      </c>
    </row>
    <row r="605" spans="2:65" s="1" customFormat="1" ht="16.5" customHeight="1">
      <c r="B605" s="134"/>
      <c r="C605" s="135" t="s">
        <v>625</v>
      </c>
      <c r="D605" s="135" t="s">
        <v>154</v>
      </c>
      <c r="E605" s="136" t="s">
        <v>626</v>
      </c>
      <c r="F605" s="137" t="s">
        <v>627</v>
      </c>
      <c r="G605" s="138" t="s">
        <v>599</v>
      </c>
      <c r="H605" s="139">
        <v>23.1</v>
      </c>
      <c r="I605" s="140"/>
      <c r="J605" s="141">
        <f>ROUND(I605*H605,2)</f>
        <v>0</v>
      </c>
      <c r="K605" s="142"/>
      <c r="L605" s="32"/>
      <c r="M605" s="143" t="s">
        <v>1</v>
      </c>
      <c r="N605" s="144" t="s">
        <v>40</v>
      </c>
      <c r="P605" s="145">
        <f>O605*H605</f>
        <v>0</v>
      </c>
      <c r="Q605" s="145">
        <v>0</v>
      </c>
      <c r="R605" s="145">
        <f>Q605*H605</f>
        <v>0</v>
      </c>
      <c r="S605" s="145">
        <v>0</v>
      </c>
      <c r="T605" s="146">
        <f>S605*H605</f>
        <v>0</v>
      </c>
      <c r="AR605" s="147" t="s">
        <v>158</v>
      </c>
      <c r="AT605" s="147" t="s">
        <v>154</v>
      </c>
      <c r="AU605" s="147" t="s">
        <v>82</v>
      </c>
      <c r="AY605" s="17" t="s">
        <v>151</v>
      </c>
      <c r="BE605" s="148">
        <f>IF(N605="základná",J605,0)</f>
        <v>0</v>
      </c>
      <c r="BF605" s="148">
        <f>IF(N605="znížená",J605,0)</f>
        <v>0</v>
      </c>
      <c r="BG605" s="148">
        <f>IF(N605="zákl. prenesená",J605,0)</f>
        <v>0</v>
      </c>
      <c r="BH605" s="148">
        <f>IF(N605="zníž. prenesená",J605,0)</f>
        <v>0</v>
      </c>
      <c r="BI605" s="148">
        <f>IF(N605="nulová",J605,0)</f>
        <v>0</v>
      </c>
      <c r="BJ605" s="17" t="s">
        <v>159</v>
      </c>
      <c r="BK605" s="148">
        <f>ROUND(I605*H605,2)</f>
        <v>0</v>
      </c>
      <c r="BL605" s="17" t="s">
        <v>158</v>
      </c>
      <c r="BM605" s="147" t="s">
        <v>628</v>
      </c>
    </row>
    <row r="606" spans="2:65" s="1" customFormat="1" ht="24.2" customHeight="1">
      <c r="B606" s="134"/>
      <c r="C606" s="135" t="s">
        <v>629</v>
      </c>
      <c r="D606" s="135" t="s">
        <v>154</v>
      </c>
      <c r="E606" s="136" t="s">
        <v>630</v>
      </c>
      <c r="F606" s="137" t="s">
        <v>631</v>
      </c>
      <c r="G606" s="138" t="s">
        <v>622</v>
      </c>
      <c r="H606" s="139">
        <v>48</v>
      </c>
      <c r="I606" s="140"/>
      <c r="J606" s="141">
        <f>ROUND(I606*H606,2)</f>
        <v>0</v>
      </c>
      <c r="K606" s="142"/>
      <c r="L606" s="32"/>
      <c r="M606" s="143" t="s">
        <v>1</v>
      </c>
      <c r="N606" s="144" t="s">
        <v>40</v>
      </c>
      <c r="P606" s="145">
        <f>O606*H606</f>
        <v>0</v>
      </c>
      <c r="Q606" s="145">
        <v>0</v>
      </c>
      <c r="R606" s="145">
        <f>Q606*H606</f>
        <v>0</v>
      </c>
      <c r="S606" s="145">
        <v>0</v>
      </c>
      <c r="T606" s="146">
        <f>S606*H606</f>
        <v>0</v>
      </c>
      <c r="AR606" s="147" t="s">
        <v>158</v>
      </c>
      <c r="AT606" s="147" t="s">
        <v>154</v>
      </c>
      <c r="AU606" s="147" t="s">
        <v>82</v>
      </c>
      <c r="AY606" s="17" t="s">
        <v>151</v>
      </c>
      <c r="BE606" s="148">
        <f>IF(N606="základná",J606,0)</f>
        <v>0</v>
      </c>
      <c r="BF606" s="148">
        <f>IF(N606="znížená",J606,0)</f>
        <v>0</v>
      </c>
      <c r="BG606" s="148">
        <f>IF(N606="zákl. prenesená",J606,0)</f>
        <v>0</v>
      </c>
      <c r="BH606" s="148">
        <f>IF(N606="zníž. prenesená",J606,0)</f>
        <v>0</v>
      </c>
      <c r="BI606" s="148">
        <f>IF(N606="nulová",J606,0)</f>
        <v>0</v>
      </c>
      <c r="BJ606" s="17" t="s">
        <v>159</v>
      </c>
      <c r="BK606" s="148">
        <f>ROUND(I606*H606,2)</f>
        <v>0</v>
      </c>
      <c r="BL606" s="17" t="s">
        <v>158</v>
      </c>
      <c r="BM606" s="147" t="s">
        <v>632</v>
      </c>
    </row>
    <row r="607" spans="2:65" s="1" customFormat="1" ht="24.2" customHeight="1">
      <c r="B607" s="134"/>
      <c r="C607" s="135" t="s">
        <v>633</v>
      </c>
      <c r="D607" s="135" t="s">
        <v>154</v>
      </c>
      <c r="E607" s="136" t="s">
        <v>634</v>
      </c>
      <c r="F607" s="137" t="s">
        <v>635</v>
      </c>
      <c r="G607" s="138" t="s">
        <v>599</v>
      </c>
      <c r="H607" s="139">
        <v>15.56</v>
      </c>
      <c r="I607" s="140"/>
      <c r="J607" s="141">
        <f>ROUND(I607*H607,2)</f>
        <v>0</v>
      </c>
      <c r="K607" s="142"/>
      <c r="L607" s="32"/>
      <c r="M607" s="143" t="s">
        <v>1</v>
      </c>
      <c r="N607" s="144" t="s">
        <v>40</v>
      </c>
      <c r="P607" s="145">
        <f>O607*H607</f>
        <v>0</v>
      </c>
      <c r="Q607" s="145">
        <v>0</v>
      </c>
      <c r="R607" s="145">
        <f>Q607*H607</f>
        <v>0</v>
      </c>
      <c r="S607" s="145">
        <v>0</v>
      </c>
      <c r="T607" s="146">
        <f>S607*H607</f>
        <v>0</v>
      </c>
      <c r="AR607" s="147" t="s">
        <v>158</v>
      </c>
      <c r="AT607" s="147" t="s">
        <v>154</v>
      </c>
      <c r="AU607" s="147" t="s">
        <v>82</v>
      </c>
      <c r="AY607" s="17" t="s">
        <v>151</v>
      </c>
      <c r="BE607" s="148">
        <f>IF(N607="základná",J607,0)</f>
        <v>0</v>
      </c>
      <c r="BF607" s="148">
        <f>IF(N607="znížená",J607,0)</f>
        <v>0</v>
      </c>
      <c r="BG607" s="148">
        <f>IF(N607="zákl. prenesená",J607,0)</f>
        <v>0</v>
      </c>
      <c r="BH607" s="148">
        <f>IF(N607="zníž. prenesená",J607,0)</f>
        <v>0</v>
      </c>
      <c r="BI607" s="148">
        <f>IF(N607="nulová",J607,0)</f>
        <v>0</v>
      </c>
      <c r="BJ607" s="17" t="s">
        <v>159</v>
      </c>
      <c r="BK607" s="148">
        <f>ROUND(I607*H607,2)</f>
        <v>0</v>
      </c>
      <c r="BL607" s="17" t="s">
        <v>158</v>
      </c>
      <c r="BM607" s="147" t="s">
        <v>636</v>
      </c>
    </row>
    <row r="608" spans="2:65" s="13" customFormat="1">
      <c r="B608" s="156"/>
      <c r="D608" s="150" t="s">
        <v>161</v>
      </c>
      <c r="E608" s="157" t="s">
        <v>1</v>
      </c>
      <c r="F608" s="158" t="s">
        <v>604</v>
      </c>
      <c r="H608" s="159">
        <v>15.56</v>
      </c>
      <c r="I608" s="160"/>
      <c r="L608" s="156"/>
      <c r="M608" s="161"/>
      <c r="T608" s="162"/>
      <c r="AT608" s="157" t="s">
        <v>161</v>
      </c>
      <c r="AU608" s="157" t="s">
        <v>82</v>
      </c>
      <c r="AV608" s="13" t="s">
        <v>159</v>
      </c>
      <c r="AW608" s="13" t="s">
        <v>31</v>
      </c>
      <c r="AX608" s="13" t="s">
        <v>82</v>
      </c>
      <c r="AY608" s="157" t="s">
        <v>151</v>
      </c>
    </row>
    <row r="609" spans="2:65" s="1" customFormat="1" ht="24.2" customHeight="1">
      <c r="B609" s="134"/>
      <c r="C609" s="135" t="s">
        <v>637</v>
      </c>
      <c r="D609" s="135" t="s">
        <v>154</v>
      </c>
      <c r="E609" s="136" t="s">
        <v>638</v>
      </c>
      <c r="F609" s="137" t="s">
        <v>639</v>
      </c>
      <c r="G609" s="138" t="s">
        <v>599</v>
      </c>
      <c r="H609" s="139">
        <v>40.710999999999999</v>
      </c>
      <c r="I609" s="140"/>
      <c r="J609" s="141">
        <f>ROUND(I609*H609,2)</f>
        <v>0</v>
      </c>
      <c r="K609" s="142"/>
      <c r="L609" s="32"/>
      <c r="M609" s="143" t="s">
        <v>1</v>
      </c>
      <c r="N609" s="144" t="s">
        <v>40</v>
      </c>
      <c r="P609" s="145">
        <f>O609*H609</f>
        <v>0</v>
      </c>
      <c r="Q609" s="145">
        <v>0</v>
      </c>
      <c r="R609" s="145">
        <f>Q609*H609</f>
        <v>0</v>
      </c>
      <c r="S609" s="145">
        <v>0</v>
      </c>
      <c r="T609" s="146">
        <f>S609*H609</f>
        <v>0</v>
      </c>
      <c r="AR609" s="147" t="s">
        <v>158</v>
      </c>
      <c r="AT609" s="147" t="s">
        <v>154</v>
      </c>
      <c r="AU609" s="147" t="s">
        <v>82</v>
      </c>
      <c r="AY609" s="17" t="s">
        <v>151</v>
      </c>
      <c r="BE609" s="148">
        <f>IF(N609="základná",J609,0)</f>
        <v>0</v>
      </c>
      <c r="BF609" s="148">
        <f>IF(N609="znížená",J609,0)</f>
        <v>0</v>
      </c>
      <c r="BG609" s="148">
        <f>IF(N609="zákl. prenesená",J609,0)</f>
        <v>0</v>
      </c>
      <c r="BH609" s="148">
        <f>IF(N609="zníž. prenesená",J609,0)</f>
        <v>0</v>
      </c>
      <c r="BI609" s="148">
        <f>IF(N609="nulová",J609,0)</f>
        <v>0</v>
      </c>
      <c r="BJ609" s="17" t="s">
        <v>159</v>
      </c>
      <c r="BK609" s="148">
        <f>ROUND(I609*H609,2)</f>
        <v>0</v>
      </c>
      <c r="BL609" s="17" t="s">
        <v>158</v>
      </c>
      <c r="BM609" s="147" t="s">
        <v>640</v>
      </c>
    </row>
    <row r="610" spans="2:65" s="13" customFormat="1">
      <c r="B610" s="156"/>
      <c r="D610" s="150" t="s">
        <v>161</v>
      </c>
      <c r="E610" s="157" t="s">
        <v>1</v>
      </c>
      <c r="F610" s="158" t="s">
        <v>605</v>
      </c>
      <c r="H610" s="159">
        <v>40.710999999999999</v>
      </c>
      <c r="I610" s="160"/>
      <c r="L610" s="156"/>
      <c r="M610" s="161"/>
      <c r="T610" s="162"/>
      <c r="AT610" s="157" t="s">
        <v>161</v>
      </c>
      <c r="AU610" s="157" t="s">
        <v>82</v>
      </c>
      <c r="AV610" s="13" t="s">
        <v>159</v>
      </c>
      <c r="AW610" s="13" t="s">
        <v>31</v>
      </c>
      <c r="AX610" s="13" t="s">
        <v>82</v>
      </c>
      <c r="AY610" s="157" t="s">
        <v>151</v>
      </c>
    </row>
    <row r="611" spans="2:65" s="1" customFormat="1" ht="16.5" customHeight="1">
      <c r="B611" s="134"/>
      <c r="C611" s="135" t="s">
        <v>641</v>
      </c>
      <c r="D611" s="135" t="s">
        <v>154</v>
      </c>
      <c r="E611" s="136" t="s">
        <v>642</v>
      </c>
      <c r="F611" s="137" t="s">
        <v>643</v>
      </c>
      <c r="G611" s="138" t="s">
        <v>599</v>
      </c>
      <c r="H611" s="139">
        <v>23.1</v>
      </c>
      <c r="I611" s="140"/>
      <c r="J611" s="141">
        <f>ROUND(I611*H611,2)</f>
        <v>0</v>
      </c>
      <c r="K611" s="142"/>
      <c r="L611" s="32"/>
      <c r="M611" s="143" t="s">
        <v>1</v>
      </c>
      <c r="N611" s="144" t="s">
        <v>40</v>
      </c>
      <c r="P611" s="145">
        <f>O611*H611</f>
        <v>0</v>
      </c>
      <c r="Q611" s="145">
        <v>0</v>
      </c>
      <c r="R611" s="145">
        <f>Q611*H611</f>
        <v>0</v>
      </c>
      <c r="S611" s="145">
        <v>0</v>
      </c>
      <c r="T611" s="146">
        <f>S611*H611</f>
        <v>0</v>
      </c>
      <c r="AR611" s="147" t="s">
        <v>158</v>
      </c>
      <c r="AT611" s="147" t="s">
        <v>154</v>
      </c>
      <c r="AU611" s="147" t="s">
        <v>82</v>
      </c>
      <c r="AY611" s="17" t="s">
        <v>151</v>
      </c>
      <c r="BE611" s="148">
        <f>IF(N611="základná",J611,0)</f>
        <v>0</v>
      </c>
      <c r="BF611" s="148">
        <f>IF(N611="znížená",J611,0)</f>
        <v>0</v>
      </c>
      <c r="BG611" s="148">
        <f>IF(N611="zákl. prenesená",J611,0)</f>
        <v>0</v>
      </c>
      <c r="BH611" s="148">
        <f>IF(N611="zníž. prenesená",J611,0)</f>
        <v>0</v>
      </c>
      <c r="BI611" s="148">
        <f>IF(N611="nulová",J611,0)</f>
        <v>0</v>
      </c>
      <c r="BJ611" s="17" t="s">
        <v>159</v>
      </c>
      <c r="BK611" s="148">
        <f>ROUND(I611*H611,2)</f>
        <v>0</v>
      </c>
      <c r="BL611" s="17" t="s">
        <v>158</v>
      </c>
      <c r="BM611" s="147" t="s">
        <v>644</v>
      </c>
    </row>
    <row r="612" spans="2:65" s="1" customFormat="1" ht="16.5" customHeight="1">
      <c r="B612" s="134"/>
      <c r="C612" s="135" t="s">
        <v>645</v>
      </c>
      <c r="D612" s="135" t="s">
        <v>154</v>
      </c>
      <c r="E612" s="136" t="s">
        <v>646</v>
      </c>
      <c r="F612" s="137" t="s">
        <v>647</v>
      </c>
      <c r="G612" s="138" t="s">
        <v>571</v>
      </c>
      <c r="H612" s="139">
        <v>3</v>
      </c>
      <c r="I612" s="140"/>
      <c r="J612" s="141">
        <f>ROUND(I612*H612,2)</f>
        <v>0</v>
      </c>
      <c r="K612" s="142"/>
      <c r="L612" s="32"/>
      <c r="M612" s="143" t="s">
        <v>1</v>
      </c>
      <c r="N612" s="144" t="s">
        <v>40</v>
      </c>
      <c r="P612" s="145">
        <f>O612*H612</f>
        <v>0</v>
      </c>
      <c r="Q612" s="145">
        <v>0</v>
      </c>
      <c r="R612" s="145">
        <f>Q612*H612</f>
        <v>0</v>
      </c>
      <c r="S612" s="145">
        <v>0</v>
      </c>
      <c r="T612" s="146">
        <f>S612*H612</f>
        <v>0</v>
      </c>
      <c r="AR612" s="147" t="s">
        <v>158</v>
      </c>
      <c r="AT612" s="147" t="s">
        <v>154</v>
      </c>
      <c r="AU612" s="147" t="s">
        <v>82</v>
      </c>
      <c r="AY612" s="17" t="s">
        <v>151</v>
      </c>
      <c r="BE612" s="148">
        <f>IF(N612="základná",J612,0)</f>
        <v>0</v>
      </c>
      <c r="BF612" s="148">
        <f>IF(N612="znížená",J612,0)</f>
        <v>0</v>
      </c>
      <c r="BG612" s="148">
        <f>IF(N612="zákl. prenesená",J612,0)</f>
        <v>0</v>
      </c>
      <c r="BH612" s="148">
        <f>IF(N612="zníž. prenesená",J612,0)</f>
        <v>0</v>
      </c>
      <c r="BI612" s="148">
        <f>IF(N612="nulová",J612,0)</f>
        <v>0</v>
      </c>
      <c r="BJ612" s="17" t="s">
        <v>159</v>
      </c>
      <c r="BK612" s="148">
        <f>ROUND(I612*H612,2)</f>
        <v>0</v>
      </c>
      <c r="BL612" s="17" t="s">
        <v>158</v>
      </c>
      <c r="BM612" s="147" t="s">
        <v>648</v>
      </c>
    </row>
    <row r="613" spans="2:65" s="12" customFormat="1">
      <c r="B613" s="149"/>
      <c r="D613" s="150" t="s">
        <v>161</v>
      </c>
      <c r="E613" s="151" t="s">
        <v>1</v>
      </c>
      <c r="F613" s="152" t="s">
        <v>649</v>
      </c>
      <c r="H613" s="151" t="s">
        <v>1</v>
      </c>
      <c r="I613" s="153"/>
      <c r="L613" s="149"/>
      <c r="M613" s="154"/>
      <c r="T613" s="155"/>
      <c r="AT613" s="151" t="s">
        <v>161</v>
      </c>
      <c r="AU613" s="151" t="s">
        <v>82</v>
      </c>
      <c r="AV613" s="12" t="s">
        <v>82</v>
      </c>
      <c r="AW613" s="12" t="s">
        <v>31</v>
      </c>
      <c r="AX613" s="12" t="s">
        <v>74</v>
      </c>
      <c r="AY613" s="151" t="s">
        <v>151</v>
      </c>
    </row>
    <row r="614" spans="2:65" s="12" customFormat="1">
      <c r="B614" s="149"/>
      <c r="D614" s="150" t="s">
        <v>161</v>
      </c>
      <c r="E614" s="151" t="s">
        <v>1</v>
      </c>
      <c r="F614" s="152" t="s">
        <v>650</v>
      </c>
      <c r="H614" s="151" t="s">
        <v>1</v>
      </c>
      <c r="I614" s="153"/>
      <c r="L614" s="149"/>
      <c r="M614" s="154"/>
      <c r="T614" s="155"/>
      <c r="AT614" s="151" t="s">
        <v>161</v>
      </c>
      <c r="AU614" s="151" t="s">
        <v>82</v>
      </c>
      <c r="AV614" s="12" t="s">
        <v>82</v>
      </c>
      <c r="AW614" s="12" t="s">
        <v>31</v>
      </c>
      <c r="AX614" s="12" t="s">
        <v>74</v>
      </c>
      <c r="AY614" s="151" t="s">
        <v>151</v>
      </c>
    </row>
    <row r="615" spans="2:65" s="13" customFormat="1">
      <c r="B615" s="156"/>
      <c r="D615" s="150" t="s">
        <v>161</v>
      </c>
      <c r="E615" s="157" t="s">
        <v>1</v>
      </c>
      <c r="F615" s="158" t="s">
        <v>651</v>
      </c>
      <c r="H615" s="159">
        <v>3</v>
      </c>
      <c r="I615" s="160"/>
      <c r="L615" s="156"/>
      <c r="M615" s="161"/>
      <c r="T615" s="162"/>
      <c r="AT615" s="157" t="s">
        <v>161</v>
      </c>
      <c r="AU615" s="157" t="s">
        <v>82</v>
      </c>
      <c r="AV615" s="13" t="s">
        <v>159</v>
      </c>
      <c r="AW615" s="13" t="s">
        <v>31</v>
      </c>
      <c r="AX615" s="13" t="s">
        <v>82</v>
      </c>
      <c r="AY615" s="157" t="s">
        <v>151</v>
      </c>
    </row>
    <row r="616" spans="2:65" s="11" customFormat="1" ht="25.9" customHeight="1">
      <c r="B616" s="122"/>
      <c r="D616" s="123" t="s">
        <v>73</v>
      </c>
      <c r="E616" s="124" t="s">
        <v>652</v>
      </c>
      <c r="F616" s="124" t="s">
        <v>653</v>
      </c>
      <c r="I616" s="125"/>
      <c r="J616" s="126">
        <f>BK616</f>
        <v>0</v>
      </c>
      <c r="L616" s="122"/>
      <c r="M616" s="127"/>
      <c r="P616" s="128">
        <f>P617+P634+P659+P671</f>
        <v>0</v>
      </c>
      <c r="R616" s="128">
        <f>R617+R634+R659+R671</f>
        <v>0.55651200000000001</v>
      </c>
      <c r="T616" s="129">
        <f>T617+T634+T659+T671</f>
        <v>0</v>
      </c>
      <c r="AR616" s="123" t="s">
        <v>82</v>
      </c>
      <c r="AT616" s="130" t="s">
        <v>73</v>
      </c>
      <c r="AU616" s="130" t="s">
        <v>74</v>
      </c>
      <c r="AY616" s="123" t="s">
        <v>151</v>
      </c>
      <c r="BK616" s="131">
        <f>BK617+BK634+BK659+BK671</f>
        <v>0</v>
      </c>
    </row>
    <row r="617" spans="2:65" s="11" customFormat="1" ht="22.9" customHeight="1">
      <c r="B617" s="122"/>
      <c r="D617" s="123" t="s">
        <v>73</v>
      </c>
      <c r="E617" s="132" t="s">
        <v>654</v>
      </c>
      <c r="F617" s="132" t="s">
        <v>655</v>
      </c>
      <c r="I617" s="125"/>
      <c r="J617" s="133">
        <f>BK617</f>
        <v>0</v>
      </c>
      <c r="L617" s="122"/>
      <c r="M617" s="127"/>
      <c r="P617" s="128">
        <f>SUM(P618:P633)</f>
        <v>0</v>
      </c>
      <c r="R617" s="128">
        <f>SUM(R618:R633)</f>
        <v>0</v>
      </c>
      <c r="T617" s="129">
        <f>SUM(T618:T633)</f>
        <v>0</v>
      </c>
      <c r="AR617" s="123" t="s">
        <v>82</v>
      </c>
      <c r="AT617" s="130" t="s">
        <v>73</v>
      </c>
      <c r="AU617" s="130" t="s">
        <v>82</v>
      </c>
      <c r="AY617" s="123" t="s">
        <v>151</v>
      </c>
      <c r="BK617" s="131">
        <f>SUM(BK618:BK633)</f>
        <v>0</v>
      </c>
    </row>
    <row r="618" spans="2:65" s="1" customFormat="1" ht="24.2" customHeight="1">
      <c r="B618" s="134"/>
      <c r="C618" s="135" t="s">
        <v>656</v>
      </c>
      <c r="D618" s="135" t="s">
        <v>154</v>
      </c>
      <c r="E618" s="136" t="s">
        <v>657</v>
      </c>
      <c r="F618" s="137" t="s">
        <v>658</v>
      </c>
      <c r="G618" s="138" t="s">
        <v>157</v>
      </c>
      <c r="H618" s="139">
        <v>479</v>
      </c>
      <c r="I618" s="140"/>
      <c r="J618" s="141">
        <f>ROUND(I618*H618,2)</f>
        <v>0</v>
      </c>
      <c r="K618" s="142"/>
      <c r="L618" s="32"/>
      <c r="M618" s="143" t="s">
        <v>1</v>
      </c>
      <c r="N618" s="144" t="s">
        <v>40</v>
      </c>
      <c r="P618" s="145">
        <f>O618*H618</f>
        <v>0</v>
      </c>
      <c r="Q618" s="145">
        <v>0</v>
      </c>
      <c r="R618" s="145">
        <f>Q618*H618</f>
        <v>0</v>
      </c>
      <c r="S618" s="145">
        <v>0</v>
      </c>
      <c r="T618" s="146">
        <f>S618*H618</f>
        <v>0</v>
      </c>
      <c r="AR618" s="147" t="s">
        <v>491</v>
      </c>
      <c r="AT618" s="147" t="s">
        <v>154</v>
      </c>
      <c r="AU618" s="147" t="s">
        <v>159</v>
      </c>
      <c r="AY618" s="17" t="s">
        <v>151</v>
      </c>
      <c r="BE618" s="148">
        <f>IF(N618="základná",J618,0)</f>
        <v>0</v>
      </c>
      <c r="BF618" s="148">
        <f>IF(N618="znížená",J618,0)</f>
        <v>0</v>
      </c>
      <c r="BG618" s="148">
        <f>IF(N618="zákl. prenesená",J618,0)</f>
        <v>0</v>
      </c>
      <c r="BH618" s="148">
        <f>IF(N618="zníž. prenesená",J618,0)</f>
        <v>0</v>
      </c>
      <c r="BI618" s="148">
        <f>IF(N618="nulová",J618,0)</f>
        <v>0</v>
      </c>
      <c r="BJ618" s="17" t="s">
        <v>159</v>
      </c>
      <c r="BK618" s="148">
        <f>ROUND(I618*H618,2)</f>
        <v>0</v>
      </c>
      <c r="BL618" s="17" t="s">
        <v>491</v>
      </c>
      <c r="BM618" s="147" t="s">
        <v>659</v>
      </c>
    </row>
    <row r="619" spans="2:65" s="12" customFormat="1" ht="33.75">
      <c r="B619" s="149"/>
      <c r="D619" s="150" t="s">
        <v>161</v>
      </c>
      <c r="E619" s="151" t="s">
        <v>1</v>
      </c>
      <c r="F619" s="152" t="s">
        <v>660</v>
      </c>
      <c r="H619" s="151" t="s">
        <v>1</v>
      </c>
      <c r="I619" s="153"/>
      <c r="L619" s="149"/>
      <c r="M619" s="154"/>
      <c r="T619" s="155"/>
      <c r="AT619" s="151" t="s">
        <v>161</v>
      </c>
      <c r="AU619" s="151" t="s">
        <v>159</v>
      </c>
      <c r="AV619" s="12" t="s">
        <v>82</v>
      </c>
      <c r="AW619" s="12" t="s">
        <v>31</v>
      </c>
      <c r="AX619" s="12" t="s">
        <v>74</v>
      </c>
      <c r="AY619" s="151" t="s">
        <v>151</v>
      </c>
    </row>
    <row r="620" spans="2:65" s="12" customFormat="1">
      <c r="B620" s="149"/>
      <c r="D620" s="150" t="s">
        <v>161</v>
      </c>
      <c r="E620" s="151" t="s">
        <v>1</v>
      </c>
      <c r="F620" s="152" t="s">
        <v>661</v>
      </c>
      <c r="H620" s="151" t="s">
        <v>1</v>
      </c>
      <c r="I620" s="153"/>
      <c r="L620" s="149"/>
      <c r="M620" s="154"/>
      <c r="T620" s="155"/>
      <c r="AT620" s="151" t="s">
        <v>161</v>
      </c>
      <c r="AU620" s="151" t="s">
        <v>159</v>
      </c>
      <c r="AV620" s="12" t="s">
        <v>82</v>
      </c>
      <c r="AW620" s="12" t="s">
        <v>31</v>
      </c>
      <c r="AX620" s="12" t="s">
        <v>74</v>
      </c>
      <c r="AY620" s="151" t="s">
        <v>151</v>
      </c>
    </row>
    <row r="621" spans="2:65" s="13" customFormat="1">
      <c r="B621" s="156"/>
      <c r="D621" s="150" t="s">
        <v>161</v>
      </c>
      <c r="E621" s="157" t="s">
        <v>1</v>
      </c>
      <c r="F621" s="158" t="s">
        <v>662</v>
      </c>
      <c r="H621" s="159">
        <v>479</v>
      </c>
      <c r="I621" s="160"/>
      <c r="L621" s="156"/>
      <c r="M621" s="161"/>
      <c r="T621" s="162"/>
      <c r="AT621" s="157" t="s">
        <v>161</v>
      </c>
      <c r="AU621" s="157" t="s">
        <v>159</v>
      </c>
      <c r="AV621" s="13" t="s">
        <v>159</v>
      </c>
      <c r="AW621" s="13" t="s">
        <v>31</v>
      </c>
      <c r="AX621" s="13" t="s">
        <v>82</v>
      </c>
      <c r="AY621" s="157" t="s">
        <v>151</v>
      </c>
    </row>
    <row r="622" spans="2:65" s="1" customFormat="1" ht="37.9" customHeight="1">
      <c r="B622" s="134"/>
      <c r="C622" s="135" t="s">
        <v>663</v>
      </c>
      <c r="D622" s="135" t="s">
        <v>154</v>
      </c>
      <c r="E622" s="136" t="s">
        <v>664</v>
      </c>
      <c r="F622" s="137" t="s">
        <v>665</v>
      </c>
      <c r="G622" s="138" t="s">
        <v>157</v>
      </c>
      <c r="H622" s="139">
        <v>43.2</v>
      </c>
      <c r="I622" s="140"/>
      <c r="J622" s="141">
        <f>ROUND(I622*H622,2)</f>
        <v>0</v>
      </c>
      <c r="K622" s="142"/>
      <c r="L622" s="32"/>
      <c r="M622" s="143" t="s">
        <v>1</v>
      </c>
      <c r="N622" s="144" t="s">
        <v>40</v>
      </c>
      <c r="P622" s="145">
        <f>O622*H622</f>
        <v>0</v>
      </c>
      <c r="Q622" s="145">
        <v>0</v>
      </c>
      <c r="R622" s="145">
        <f>Q622*H622</f>
        <v>0</v>
      </c>
      <c r="S622" s="145">
        <v>0</v>
      </c>
      <c r="T622" s="146">
        <f>S622*H622</f>
        <v>0</v>
      </c>
      <c r="AR622" s="147" t="s">
        <v>491</v>
      </c>
      <c r="AT622" s="147" t="s">
        <v>154</v>
      </c>
      <c r="AU622" s="147" t="s">
        <v>159</v>
      </c>
      <c r="AY622" s="17" t="s">
        <v>151</v>
      </c>
      <c r="BE622" s="148">
        <f>IF(N622="základná",J622,0)</f>
        <v>0</v>
      </c>
      <c r="BF622" s="148">
        <f>IF(N622="znížená",J622,0)</f>
        <v>0</v>
      </c>
      <c r="BG622" s="148">
        <f>IF(N622="zákl. prenesená",J622,0)</f>
        <v>0</v>
      </c>
      <c r="BH622" s="148">
        <f>IF(N622="zníž. prenesená",J622,0)</f>
        <v>0</v>
      </c>
      <c r="BI622" s="148">
        <f>IF(N622="nulová",J622,0)</f>
        <v>0</v>
      </c>
      <c r="BJ622" s="17" t="s">
        <v>159</v>
      </c>
      <c r="BK622" s="148">
        <f>ROUND(I622*H622,2)</f>
        <v>0</v>
      </c>
      <c r="BL622" s="17" t="s">
        <v>491</v>
      </c>
      <c r="BM622" s="147" t="s">
        <v>666</v>
      </c>
    </row>
    <row r="623" spans="2:65" s="12" customFormat="1" ht="33.75">
      <c r="B623" s="149"/>
      <c r="D623" s="150" t="s">
        <v>161</v>
      </c>
      <c r="E623" s="151" t="s">
        <v>1</v>
      </c>
      <c r="F623" s="152" t="s">
        <v>660</v>
      </c>
      <c r="H623" s="151" t="s">
        <v>1</v>
      </c>
      <c r="I623" s="153"/>
      <c r="L623" s="149"/>
      <c r="M623" s="154"/>
      <c r="T623" s="155"/>
      <c r="AT623" s="151" t="s">
        <v>161</v>
      </c>
      <c r="AU623" s="151" t="s">
        <v>159</v>
      </c>
      <c r="AV623" s="12" t="s">
        <v>82</v>
      </c>
      <c r="AW623" s="12" t="s">
        <v>31</v>
      </c>
      <c r="AX623" s="12" t="s">
        <v>74</v>
      </c>
      <c r="AY623" s="151" t="s">
        <v>151</v>
      </c>
    </row>
    <row r="624" spans="2:65" s="12" customFormat="1">
      <c r="B624" s="149"/>
      <c r="D624" s="150" t="s">
        <v>161</v>
      </c>
      <c r="E624" s="151" t="s">
        <v>1</v>
      </c>
      <c r="F624" s="152" t="s">
        <v>661</v>
      </c>
      <c r="H624" s="151" t="s">
        <v>1</v>
      </c>
      <c r="I624" s="153"/>
      <c r="L624" s="149"/>
      <c r="M624" s="154"/>
      <c r="T624" s="155"/>
      <c r="AT624" s="151" t="s">
        <v>161</v>
      </c>
      <c r="AU624" s="151" t="s">
        <v>159</v>
      </c>
      <c r="AV624" s="12" t="s">
        <v>82</v>
      </c>
      <c r="AW624" s="12" t="s">
        <v>31</v>
      </c>
      <c r="AX624" s="12" t="s">
        <v>74</v>
      </c>
      <c r="AY624" s="151" t="s">
        <v>151</v>
      </c>
    </row>
    <row r="625" spans="2:65" s="13" customFormat="1">
      <c r="B625" s="156"/>
      <c r="D625" s="150" t="s">
        <v>161</v>
      </c>
      <c r="E625" s="157" t="s">
        <v>1</v>
      </c>
      <c r="F625" s="158" t="s">
        <v>667</v>
      </c>
      <c r="H625" s="159">
        <v>43.2</v>
      </c>
      <c r="I625" s="160"/>
      <c r="L625" s="156"/>
      <c r="M625" s="161"/>
      <c r="T625" s="162"/>
      <c r="AT625" s="157" t="s">
        <v>161</v>
      </c>
      <c r="AU625" s="157" t="s">
        <v>159</v>
      </c>
      <c r="AV625" s="13" t="s">
        <v>159</v>
      </c>
      <c r="AW625" s="13" t="s">
        <v>31</v>
      </c>
      <c r="AX625" s="13" t="s">
        <v>82</v>
      </c>
      <c r="AY625" s="157" t="s">
        <v>151</v>
      </c>
    </row>
    <row r="626" spans="2:65" s="1" customFormat="1" ht="24.2" customHeight="1">
      <c r="B626" s="134"/>
      <c r="C626" s="135" t="s">
        <v>668</v>
      </c>
      <c r="D626" s="135" t="s">
        <v>154</v>
      </c>
      <c r="E626" s="136" t="s">
        <v>669</v>
      </c>
      <c r="F626" s="137" t="s">
        <v>670</v>
      </c>
      <c r="G626" s="138" t="s">
        <v>157</v>
      </c>
      <c r="H626" s="139">
        <v>165.5</v>
      </c>
      <c r="I626" s="140"/>
      <c r="J626" s="141">
        <f>ROUND(I626*H626,2)</f>
        <v>0</v>
      </c>
      <c r="K626" s="142"/>
      <c r="L626" s="32"/>
      <c r="M626" s="143" t="s">
        <v>1</v>
      </c>
      <c r="N626" s="144" t="s">
        <v>40</v>
      </c>
      <c r="P626" s="145">
        <f>O626*H626</f>
        <v>0</v>
      </c>
      <c r="Q626" s="145">
        <v>0</v>
      </c>
      <c r="R626" s="145">
        <f>Q626*H626</f>
        <v>0</v>
      </c>
      <c r="S626" s="145">
        <v>0</v>
      </c>
      <c r="T626" s="146">
        <f>S626*H626</f>
        <v>0</v>
      </c>
      <c r="AR626" s="147" t="s">
        <v>491</v>
      </c>
      <c r="AT626" s="147" t="s">
        <v>154</v>
      </c>
      <c r="AU626" s="147" t="s">
        <v>159</v>
      </c>
      <c r="AY626" s="17" t="s">
        <v>151</v>
      </c>
      <c r="BE626" s="148">
        <f>IF(N626="základná",J626,0)</f>
        <v>0</v>
      </c>
      <c r="BF626" s="148">
        <f>IF(N626="znížená",J626,0)</f>
        <v>0</v>
      </c>
      <c r="BG626" s="148">
        <f>IF(N626="zákl. prenesená",J626,0)</f>
        <v>0</v>
      </c>
      <c r="BH626" s="148">
        <f>IF(N626="zníž. prenesená",J626,0)</f>
        <v>0</v>
      </c>
      <c r="BI626" s="148">
        <f>IF(N626="nulová",J626,0)</f>
        <v>0</v>
      </c>
      <c r="BJ626" s="17" t="s">
        <v>159</v>
      </c>
      <c r="BK626" s="148">
        <f>ROUND(I626*H626,2)</f>
        <v>0</v>
      </c>
      <c r="BL626" s="17" t="s">
        <v>491</v>
      </c>
      <c r="BM626" s="147" t="s">
        <v>671</v>
      </c>
    </row>
    <row r="627" spans="2:65" s="12" customFormat="1" ht="33.75">
      <c r="B627" s="149"/>
      <c r="D627" s="150" t="s">
        <v>161</v>
      </c>
      <c r="E627" s="151" t="s">
        <v>1</v>
      </c>
      <c r="F627" s="152" t="s">
        <v>660</v>
      </c>
      <c r="H627" s="151" t="s">
        <v>1</v>
      </c>
      <c r="I627" s="153"/>
      <c r="L627" s="149"/>
      <c r="M627" s="154"/>
      <c r="T627" s="155"/>
      <c r="AT627" s="151" t="s">
        <v>161</v>
      </c>
      <c r="AU627" s="151" t="s">
        <v>159</v>
      </c>
      <c r="AV627" s="12" t="s">
        <v>82</v>
      </c>
      <c r="AW627" s="12" t="s">
        <v>31</v>
      </c>
      <c r="AX627" s="12" t="s">
        <v>74</v>
      </c>
      <c r="AY627" s="151" t="s">
        <v>151</v>
      </c>
    </row>
    <row r="628" spans="2:65" s="12" customFormat="1">
      <c r="B628" s="149"/>
      <c r="D628" s="150" t="s">
        <v>161</v>
      </c>
      <c r="E628" s="151" t="s">
        <v>1</v>
      </c>
      <c r="F628" s="152" t="s">
        <v>661</v>
      </c>
      <c r="H628" s="151" t="s">
        <v>1</v>
      </c>
      <c r="I628" s="153"/>
      <c r="L628" s="149"/>
      <c r="M628" s="154"/>
      <c r="T628" s="155"/>
      <c r="AT628" s="151" t="s">
        <v>161</v>
      </c>
      <c r="AU628" s="151" t="s">
        <v>159</v>
      </c>
      <c r="AV628" s="12" t="s">
        <v>82</v>
      </c>
      <c r="AW628" s="12" t="s">
        <v>31</v>
      </c>
      <c r="AX628" s="12" t="s">
        <v>74</v>
      </c>
      <c r="AY628" s="151" t="s">
        <v>151</v>
      </c>
    </row>
    <row r="629" spans="2:65" s="13" customFormat="1">
      <c r="B629" s="156"/>
      <c r="D629" s="150" t="s">
        <v>161</v>
      </c>
      <c r="E629" s="157" t="s">
        <v>1</v>
      </c>
      <c r="F629" s="158" t="s">
        <v>672</v>
      </c>
      <c r="H629" s="159">
        <v>165.5</v>
      </c>
      <c r="I629" s="160"/>
      <c r="L629" s="156"/>
      <c r="M629" s="161"/>
      <c r="T629" s="162"/>
      <c r="AT629" s="157" t="s">
        <v>161</v>
      </c>
      <c r="AU629" s="157" t="s">
        <v>159</v>
      </c>
      <c r="AV629" s="13" t="s">
        <v>159</v>
      </c>
      <c r="AW629" s="13" t="s">
        <v>31</v>
      </c>
      <c r="AX629" s="13" t="s">
        <v>82</v>
      </c>
      <c r="AY629" s="157" t="s">
        <v>151</v>
      </c>
    </row>
    <row r="630" spans="2:65" s="1" customFormat="1" ht="37.9" customHeight="1">
      <c r="B630" s="134"/>
      <c r="C630" s="135" t="s">
        <v>673</v>
      </c>
      <c r="D630" s="135" t="s">
        <v>154</v>
      </c>
      <c r="E630" s="136" t="s">
        <v>674</v>
      </c>
      <c r="F630" s="137" t="s">
        <v>675</v>
      </c>
      <c r="G630" s="138" t="s">
        <v>157</v>
      </c>
      <c r="H630" s="139">
        <v>16</v>
      </c>
      <c r="I630" s="140"/>
      <c r="J630" s="141">
        <f>ROUND(I630*H630,2)</f>
        <v>0</v>
      </c>
      <c r="K630" s="142"/>
      <c r="L630" s="32"/>
      <c r="M630" s="143" t="s">
        <v>1</v>
      </c>
      <c r="N630" s="144" t="s">
        <v>40</v>
      </c>
      <c r="P630" s="145">
        <f>O630*H630</f>
        <v>0</v>
      </c>
      <c r="Q630" s="145">
        <v>0</v>
      </c>
      <c r="R630" s="145">
        <f>Q630*H630</f>
        <v>0</v>
      </c>
      <c r="S630" s="145">
        <v>0</v>
      </c>
      <c r="T630" s="146">
        <f>S630*H630</f>
        <v>0</v>
      </c>
      <c r="AR630" s="147" t="s">
        <v>491</v>
      </c>
      <c r="AT630" s="147" t="s">
        <v>154</v>
      </c>
      <c r="AU630" s="147" t="s">
        <v>159</v>
      </c>
      <c r="AY630" s="17" t="s">
        <v>151</v>
      </c>
      <c r="BE630" s="148">
        <f>IF(N630="základná",J630,0)</f>
        <v>0</v>
      </c>
      <c r="BF630" s="148">
        <f>IF(N630="znížená",J630,0)</f>
        <v>0</v>
      </c>
      <c r="BG630" s="148">
        <f>IF(N630="zákl. prenesená",J630,0)</f>
        <v>0</v>
      </c>
      <c r="BH630" s="148">
        <f>IF(N630="zníž. prenesená",J630,0)</f>
        <v>0</v>
      </c>
      <c r="BI630" s="148">
        <f>IF(N630="nulová",J630,0)</f>
        <v>0</v>
      </c>
      <c r="BJ630" s="17" t="s">
        <v>159</v>
      </c>
      <c r="BK630" s="148">
        <f>ROUND(I630*H630,2)</f>
        <v>0</v>
      </c>
      <c r="BL630" s="17" t="s">
        <v>491</v>
      </c>
      <c r="BM630" s="147" t="s">
        <v>676</v>
      </c>
    </row>
    <row r="631" spans="2:65" s="12" customFormat="1" ht="33.75">
      <c r="B631" s="149"/>
      <c r="D631" s="150" t="s">
        <v>161</v>
      </c>
      <c r="E631" s="151" t="s">
        <v>1</v>
      </c>
      <c r="F631" s="152" t="s">
        <v>660</v>
      </c>
      <c r="H631" s="151" t="s">
        <v>1</v>
      </c>
      <c r="I631" s="153"/>
      <c r="L631" s="149"/>
      <c r="M631" s="154"/>
      <c r="T631" s="155"/>
      <c r="AT631" s="151" t="s">
        <v>161</v>
      </c>
      <c r="AU631" s="151" t="s">
        <v>159</v>
      </c>
      <c r="AV631" s="12" t="s">
        <v>82</v>
      </c>
      <c r="AW631" s="12" t="s">
        <v>31</v>
      </c>
      <c r="AX631" s="12" t="s">
        <v>74</v>
      </c>
      <c r="AY631" s="151" t="s">
        <v>151</v>
      </c>
    </row>
    <row r="632" spans="2:65" s="12" customFormat="1">
      <c r="B632" s="149"/>
      <c r="D632" s="150" t="s">
        <v>161</v>
      </c>
      <c r="E632" s="151" t="s">
        <v>1</v>
      </c>
      <c r="F632" s="152" t="s">
        <v>661</v>
      </c>
      <c r="H632" s="151" t="s">
        <v>1</v>
      </c>
      <c r="I632" s="153"/>
      <c r="L632" s="149"/>
      <c r="M632" s="154"/>
      <c r="T632" s="155"/>
      <c r="AT632" s="151" t="s">
        <v>161</v>
      </c>
      <c r="AU632" s="151" t="s">
        <v>159</v>
      </c>
      <c r="AV632" s="12" t="s">
        <v>82</v>
      </c>
      <c r="AW632" s="12" t="s">
        <v>31</v>
      </c>
      <c r="AX632" s="12" t="s">
        <v>74</v>
      </c>
      <c r="AY632" s="151" t="s">
        <v>151</v>
      </c>
    </row>
    <row r="633" spans="2:65" s="13" customFormat="1">
      <c r="B633" s="156"/>
      <c r="D633" s="150" t="s">
        <v>161</v>
      </c>
      <c r="E633" s="157" t="s">
        <v>1</v>
      </c>
      <c r="F633" s="158" t="s">
        <v>677</v>
      </c>
      <c r="H633" s="159">
        <v>16</v>
      </c>
      <c r="I633" s="160"/>
      <c r="L633" s="156"/>
      <c r="M633" s="161"/>
      <c r="T633" s="162"/>
      <c r="AT633" s="157" t="s">
        <v>161</v>
      </c>
      <c r="AU633" s="157" t="s">
        <v>159</v>
      </c>
      <c r="AV633" s="13" t="s">
        <v>159</v>
      </c>
      <c r="AW633" s="13" t="s">
        <v>31</v>
      </c>
      <c r="AX633" s="13" t="s">
        <v>82</v>
      </c>
      <c r="AY633" s="157" t="s">
        <v>151</v>
      </c>
    </row>
    <row r="634" spans="2:65" s="11" customFormat="1" ht="22.9" customHeight="1">
      <c r="B634" s="122"/>
      <c r="D634" s="123" t="s">
        <v>73</v>
      </c>
      <c r="E634" s="132" t="s">
        <v>678</v>
      </c>
      <c r="F634" s="132" t="s">
        <v>679</v>
      </c>
      <c r="I634" s="125"/>
      <c r="J634" s="133">
        <f>BK634</f>
        <v>0</v>
      </c>
      <c r="L634" s="122"/>
      <c r="M634" s="127"/>
      <c r="P634" s="128">
        <f>SUM(P635:P658)</f>
        <v>0</v>
      </c>
      <c r="R634" s="128">
        <f>SUM(R635:R658)</f>
        <v>0</v>
      </c>
      <c r="T634" s="129">
        <f>SUM(T635:T658)</f>
        <v>0</v>
      </c>
      <c r="AR634" s="123" t="s">
        <v>82</v>
      </c>
      <c r="AT634" s="130" t="s">
        <v>73</v>
      </c>
      <c r="AU634" s="130" t="s">
        <v>82</v>
      </c>
      <c r="AY634" s="123" t="s">
        <v>151</v>
      </c>
      <c r="BK634" s="131">
        <f>SUM(BK635:BK658)</f>
        <v>0</v>
      </c>
    </row>
    <row r="635" spans="2:65" s="1" customFormat="1" ht="33" customHeight="1">
      <c r="B635" s="134"/>
      <c r="C635" s="135" t="s">
        <v>680</v>
      </c>
      <c r="D635" s="135" t="s">
        <v>154</v>
      </c>
      <c r="E635" s="136" t="s">
        <v>681</v>
      </c>
      <c r="F635" s="137" t="s">
        <v>682</v>
      </c>
      <c r="G635" s="138" t="s">
        <v>157</v>
      </c>
      <c r="H635" s="139">
        <v>15.5</v>
      </c>
      <c r="I635" s="140"/>
      <c r="J635" s="141">
        <f>ROUND(I635*H635,2)</f>
        <v>0</v>
      </c>
      <c r="K635" s="142"/>
      <c r="L635" s="32"/>
      <c r="M635" s="143" t="s">
        <v>1</v>
      </c>
      <c r="N635" s="144" t="s">
        <v>40</v>
      </c>
      <c r="P635" s="145">
        <f>O635*H635</f>
        <v>0</v>
      </c>
      <c r="Q635" s="145">
        <v>0</v>
      </c>
      <c r="R635" s="145">
        <f>Q635*H635</f>
        <v>0</v>
      </c>
      <c r="S635" s="145">
        <v>0</v>
      </c>
      <c r="T635" s="146">
        <f>S635*H635</f>
        <v>0</v>
      </c>
      <c r="AR635" s="147" t="s">
        <v>158</v>
      </c>
      <c r="AT635" s="147" t="s">
        <v>154</v>
      </c>
      <c r="AU635" s="147" t="s">
        <v>159</v>
      </c>
      <c r="AY635" s="17" t="s">
        <v>151</v>
      </c>
      <c r="BE635" s="148">
        <f>IF(N635="základná",J635,0)</f>
        <v>0</v>
      </c>
      <c r="BF635" s="148">
        <f>IF(N635="znížená",J635,0)</f>
        <v>0</v>
      </c>
      <c r="BG635" s="148">
        <f>IF(N635="zákl. prenesená",J635,0)</f>
        <v>0</v>
      </c>
      <c r="BH635" s="148">
        <f>IF(N635="zníž. prenesená",J635,0)</f>
        <v>0</v>
      </c>
      <c r="BI635" s="148">
        <f>IF(N635="nulová",J635,0)</f>
        <v>0</v>
      </c>
      <c r="BJ635" s="17" t="s">
        <v>159</v>
      </c>
      <c r="BK635" s="148">
        <f>ROUND(I635*H635,2)</f>
        <v>0</v>
      </c>
      <c r="BL635" s="17" t="s">
        <v>158</v>
      </c>
      <c r="BM635" s="147" t="s">
        <v>683</v>
      </c>
    </row>
    <row r="636" spans="2:65" s="12" customFormat="1" ht="33.75">
      <c r="B636" s="149"/>
      <c r="D636" s="150" t="s">
        <v>161</v>
      </c>
      <c r="E636" s="151" t="s">
        <v>1</v>
      </c>
      <c r="F636" s="152" t="s">
        <v>684</v>
      </c>
      <c r="H636" s="151" t="s">
        <v>1</v>
      </c>
      <c r="I636" s="153"/>
      <c r="L636" s="149"/>
      <c r="M636" s="154"/>
      <c r="T636" s="155"/>
      <c r="AT636" s="151" t="s">
        <v>161</v>
      </c>
      <c r="AU636" s="151" t="s">
        <v>159</v>
      </c>
      <c r="AV636" s="12" t="s">
        <v>82</v>
      </c>
      <c r="AW636" s="12" t="s">
        <v>31</v>
      </c>
      <c r="AX636" s="12" t="s">
        <v>74</v>
      </c>
      <c r="AY636" s="151" t="s">
        <v>151</v>
      </c>
    </row>
    <row r="637" spans="2:65" s="13" customFormat="1">
      <c r="B637" s="156"/>
      <c r="D637" s="150" t="s">
        <v>161</v>
      </c>
      <c r="E637" s="157" t="s">
        <v>1</v>
      </c>
      <c r="F637" s="158" t="s">
        <v>685</v>
      </c>
      <c r="H637" s="159">
        <v>15.5</v>
      </c>
      <c r="I637" s="160"/>
      <c r="L637" s="156"/>
      <c r="M637" s="161"/>
      <c r="T637" s="162"/>
      <c r="AT637" s="157" t="s">
        <v>161</v>
      </c>
      <c r="AU637" s="157" t="s">
        <v>159</v>
      </c>
      <c r="AV637" s="13" t="s">
        <v>159</v>
      </c>
      <c r="AW637" s="13" t="s">
        <v>31</v>
      </c>
      <c r="AX637" s="13" t="s">
        <v>82</v>
      </c>
      <c r="AY637" s="157" t="s">
        <v>151</v>
      </c>
    </row>
    <row r="638" spans="2:65" s="1" customFormat="1" ht="37.9" customHeight="1">
      <c r="B638" s="134"/>
      <c r="C638" s="135" t="s">
        <v>686</v>
      </c>
      <c r="D638" s="135" t="s">
        <v>154</v>
      </c>
      <c r="E638" s="136" t="s">
        <v>687</v>
      </c>
      <c r="F638" s="137" t="s">
        <v>688</v>
      </c>
      <c r="G638" s="138" t="s">
        <v>157</v>
      </c>
      <c r="H638" s="139">
        <v>8</v>
      </c>
      <c r="I638" s="140"/>
      <c r="J638" s="141">
        <f>ROUND(I638*H638,2)</f>
        <v>0</v>
      </c>
      <c r="K638" s="142"/>
      <c r="L638" s="32"/>
      <c r="M638" s="143" t="s">
        <v>1</v>
      </c>
      <c r="N638" s="144" t="s">
        <v>40</v>
      </c>
      <c r="P638" s="145">
        <f>O638*H638</f>
        <v>0</v>
      </c>
      <c r="Q638" s="145">
        <v>0</v>
      </c>
      <c r="R638" s="145">
        <f>Q638*H638</f>
        <v>0</v>
      </c>
      <c r="S638" s="145">
        <v>0</v>
      </c>
      <c r="T638" s="146">
        <f>S638*H638</f>
        <v>0</v>
      </c>
      <c r="AR638" s="147" t="s">
        <v>158</v>
      </c>
      <c r="AT638" s="147" t="s">
        <v>154</v>
      </c>
      <c r="AU638" s="147" t="s">
        <v>159</v>
      </c>
      <c r="AY638" s="17" t="s">
        <v>151</v>
      </c>
      <c r="BE638" s="148">
        <f>IF(N638="základná",J638,0)</f>
        <v>0</v>
      </c>
      <c r="BF638" s="148">
        <f>IF(N638="znížená",J638,0)</f>
        <v>0</v>
      </c>
      <c r="BG638" s="148">
        <f>IF(N638="zákl. prenesená",J638,0)</f>
        <v>0</v>
      </c>
      <c r="BH638" s="148">
        <f>IF(N638="zníž. prenesená",J638,0)</f>
        <v>0</v>
      </c>
      <c r="BI638" s="148">
        <f>IF(N638="nulová",J638,0)</f>
        <v>0</v>
      </c>
      <c r="BJ638" s="17" t="s">
        <v>159</v>
      </c>
      <c r="BK638" s="148">
        <f>ROUND(I638*H638,2)</f>
        <v>0</v>
      </c>
      <c r="BL638" s="17" t="s">
        <v>158</v>
      </c>
      <c r="BM638" s="147" t="s">
        <v>689</v>
      </c>
    </row>
    <row r="639" spans="2:65" s="12" customFormat="1" ht="33.75">
      <c r="B639" s="149"/>
      <c r="D639" s="150" t="s">
        <v>161</v>
      </c>
      <c r="E639" s="151" t="s">
        <v>1</v>
      </c>
      <c r="F639" s="152" t="s">
        <v>684</v>
      </c>
      <c r="H639" s="151" t="s">
        <v>1</v>
      </c>
      <c r="I639" s="153"/>
      <c r="L639" s="149"/>
      <c r="M639" s="154"/>
      <c r="T639" s="155"/>
      <c r="AT639" s="151" t="s">
        <v>161</v>
      </c>
      <c r="AU639" s="151" t="s">
        <v>159</v>
      </c>
      <c r="AV639" s="12" t="s">
        <v>82</v>
      </c>
      <c r="AW639" s="12" t="s">
        <v>31</v>
      </c>
      <c r="AX639" s="12" t="s">
        <v>74</v>
      </c>
      <c r="AY639" s="151" t="s">
        <v>151</v>
      </c>
    </row>
    <row r="640" spans="2:65" s="13" customFormat="1">
      <c r="B640" s="156"/>
      <c r="D640" s="150" t="s">
        <v>161</v>
      </c>
      <c r="E640" s="157" t="s">
        <v>1</v>
      </c>
      <c r="F640" s="158" t="s">
        <v>690</v>
      </c>
      <c r="H640" s="159">
        <v>8</v>
      </c>
      <c r="I640" s="160"/>
      <c r="L640" s="156"/>
      <c r="M640" s="161"/>
      <c r="T640" s="162"/>
      <c r="AT640" s="157" t="s">
        <v>161</v>
      </c>
      <c r="AU640" s="157" t="s">
        <v>159</v>
      </c>
      <c r="AV640" s="13" t="s">
        <v>159</v>
      </c>
      <c r="AW640" s="13" t="s">
        <v>31</v>
      </c>
      <c r="AX640" s="13" t="s">
        <v>82</v>
      </c>
      <c r="AY640" s="157" t="s">
        <v>151</v>
      </c>
    </row>
    <row r="641" spans="2:65" s="1" customFormat="1" ht="24.2" customHeight="1">
      <c r="B641" s="134"/>
      <c r="C641" s="135" t="s">
        <v>691</v>
      </c>
      <c r="D641" s="135" t="s">
        <v>154</v>
      </c>
      <c r="E641" s="136" t="s">
        <v>692</v>
      </c>
      <c r="F641" s="137" t="s">
        <v>693</v>
      </c>
      <c r="G641" s="138" t="s">
        <v>157</v>
      </c>
      <c r="H641" s="139">
        <v>150.5</v>
      </c>
      <c r="I641" s="140"/>
      <c r="J641" s="141">
        <f>ROUND(I641*H641,2)</f>
        <v>0</v>
      </c>
      <c r="K641" s="142"/>
      <c r="L641" s="32"/>
      <c r="M641" s="143" t="s">
        <v>1</v>
      </c>
      <c r="N641" s="144" t="s">
        <v>40</v>
      </c>
      <c r="P641" s="145">
        <f>O641*H641</f>
        <v>0</v>
      </c>
      <c r="Q641" s="145">
        <v>0</v>
      </c>
      <c r="R641" s="145">
        <f>Q641*H641</f>
        <v>0</v>
      </c>
      <c r="S641" s="145">
        <v>0</v>
      </c>
      <c r="T641" s="146">
        <f>S641*H641</f>
        <v>0</v>
      </c>
      <c r="AR641" s="147" t="s">
        <v>158</v>
      </c>
      <c r="AT641" s="147" t="s">
        <v>154</v>
      </c>
      <c r="AU641" s="147" t="s">
        <v>159</v>
      </c>
      <c r="AY641" s="17" t="s">
        <v>151</v>
      </c>
      <c r="BE641" s="148">
        <f>IF(N641="základná",J641,0)</f>
        <v>0</v>
      </c>
      <c r="BF641" s="148">
        <f>IF(N641="znížená",J641,0)</f>
        <v>0</v>
      </c>
      <c r="BG641" s="148">
        <f>IF(N641="zákl. prenesená",J641,0)</f>
        <v>0</v>
      </c>
      <c r="BH641" s="148">
        <f>IF(N641="zníž. prenesená",J641,0)</f>
        <v>0</v>
      </c>
      <c r="BI641" s="148">
        <f>IF(N641="nulová",J641,0)</f>
        <v>0</v>
      </c>
      <c r="BJ641" s="17" t="s">
        <v>159</v>
      </c>
      <c r="BK641" s="148">
        <f>ROUND(I641*H641,2)</f>
        <v>0</v>
      </c>
      <c r="BL641" s="17" t="s">
        <v>158</v>
      </c>
      <c r="BM641" s="147" t="s">
        <v>694</v>
      </c>
    </row>
    <row r="642" spans="2:65" s="12" customFormat="1" ht="33.75">
      <c r="B642" s="149"/>
      <c r="D642" s="150" t="s">
        <v>161</v>
      </c>
      <c r="E642" s="151" t="s">
        <v>1</v>
      </c>
      <c r="F642" s="152" t="s">
        <v>684</v>
      </c>
      <c r="H642" s="151" t="s">
        <v>1</v>
      </c>
      <c r="I642" s="153"/>
      <c r="L642" s="149"/>
      <c r="M642" s="154"/>
      <c r="T642" s="155"/>
      <c r="AT642" s="151" t="s">
        <v>161</v>
      </c>
      <c r="AU642" s="151" t="s">
        <v>159</v>
      </c>
      <c r="AV642" s="12" t="s">
        <v>82</v>
      </c>
      <c r="AW642" s="12" t="s">
        <v>31</v>
      </c>
      <c r="AX642" s="12" t="s">
        <v>74</v>
      </c>
      <c r="AY642" s="151" t="s">
        <v>151</v>
      </c>
    </row>
    <row r="643" spans="2:65" s="13" customFormat="1">
      <c r="B643" s="156"/>
      <c r="D643" s="150" t="s">
        <v>161</v>
      </c>
      <c r="E643" s="157" t="s">
        <v>1</v>
      </c>
      <c r="F643" s="158" t="s">
        <v>695</v>
      </c>
      <c r="H643" s="159">
        <v>150.5</v>
      </c>
      <c r="I643" s="160"/>
      <c r="L643" s="156"/>
      <c r="M643" s="161"/>
      <c r="T643" s="162"/>
      <c r="AT643" s="157" t="s">
        <v>161</v>
      </c>
      <c r="AU643" s="157" t="s">
        <v>159</v>
      </c>
      <c r="AV643" s="13" t="s">
        <v>159</v>
      </c>
      <c r="AW643" s="13" t="s">
        <v>31</v>
      </c>
      <c r="AX643" s="13" t="s">
        <v>82</v>
      </c>
      <c r="AY643" s="157" t="s">
        <v>151</v>
      </c>
    </row>
    <row r="644" spans="2:65" s="1" customFormat="1" ht="37.9" customHeight="1">
      <c r="B644" s="134"/>
      <c r="C644" s="135" t="s">
        <v>696</v>
      </c>
      <c r="D644" s="135" t="s">
        <v>154</v>
      </c>
      <c r="E644" s="136" t="s">
        <v>697</v>
      </c>
      <c r="F644" s="137" t="s">
        <v>698</v>
      </c>
      <c r="G644" s="138" t="s">
        <v>157</v>
      </c>
      <c r="H644" s="139">
        <v>16</v>
      </c>
      <c r="I644" s="140"/>
      <c r="J644" s="141">
        <f>ROUND(I644*H644,2)</f>
        <v>0</v>
      </c>
      <c r="K644" s="142"/>
      <c r="L644" s="32"/>
      <c r="M644" s="143" t="s">
        <v>1</v>
      </c>
      <c r="N644" s="144" t="s">
        <v>40</v>
      </c>
      <c r="P644" s="145">
        <f>O644*H644</f>
        <v>0</v>
      </c>
      <c r="Q644" s="145">
        <v>0</v>
      </c>
      <c r="R644" s="145">
        <f>Q644*H644</f>
        <v>0</v>
      </c>
      <c r="S644" s="145">
        <v>0</v>
      </c>
      <c r="T644" s="146">
        <f>S644*H644</f>
        <v>0</v>
      </c>
      <c r="AR644" s="147" t="s">
        <v>158</v>
      </c>
      <c r="AT644" s="147" t="s">
        <v>154</v>
      </c>
      <c r="AU644" s="147" t="s">
        <v>159</v>
      </c>
      <c r="AY644" s="17" t="s">
        <v>151</v>
      </c>
      <c r="BE644" s="148">
        <f>IF(N644="základná",J644,0)</f>
        <v>0</v>
      </c>
      <c r="BF644" s="148">
        <f>IF(N644="znížená",J644,0)</f>
        <v>0</v>
      </c>
      <c r="BG644" s="148">
        <f>IF(N644="zákl. prenesená",J644,0)</f>
        <v>0</v>
      </c>
      <c r="BH644" s="148">
        <f>IF(N644="zníž. prenesená",J644,0)</f>
        <v>0</v>
      </c>
      <c r="BI644" s="148">
        <f>IF(N644="nulová",J644,0)</f>
        <v>0</v>
      </c>
      <c r="BJ644" s="17" t="s">
        <v>159</v>
      </c>
      <c r="BK644" s="148">
        <f>ROUND(I644*H644,2)</f>
        <v>0</v>
      </c>
      <c r="BL644" s="17" t="s">
        <v>158</v>
      </c>
      <c r="BM644" s="147" t="s">
        <v>699</v>
      </c>
    </row>
    <row r="645" spans="2:65" s="12" customFormat="1" ht="33.75">
      <c r="B645" s="149"/>
      <c r="D645" s="150" t="s">
        <v>161</v>
      </c>
      <c r="E645" s="151" t="s">
        <v>1</v>
      </c>
      <c r="F645" s="152" t="s">
        <v>684</v>
      </c>
      <c r="H645" s="151" t="s">
        <v>1</v>
      </c>
      <c r="I645" s="153"/>
      <c r="L645" s="149"/>
      <c r="M645" s="154"/>
      <c r="T645" s="155"/>
      <c r="AT645" s="151" t="s">
        <v>161</v>
      </c>
      <c r="AU645" s="151" t="s">
        <v>159</v>
      </c>
      <c r="AV645" s="12" t="s">
        <v>82</v>
      </c>
      <c r="AW645" s="12" t="s">
        <v>31</v>
      </c>
      <c r="AX645" s="12" t="s">
        <v>74</v>
      </c>
      <c r="AY645" s="151" t="s">
        <v>151</v>
      </c>
    </row>
    <row r="646" spans="2:65" s="13" customFormat="1">
      <c r="B646" s="156"/>
      <c r="D646" s="150" t="s">
        <v>161</v>
      </c>
      <c r="E646" s="157" t="s">
        <v>1</v>
      </c>
      <c r="F646" s="158" t="s">
        <v>700</v>
      </c>
      <c r="H646" s="159">
        <v>16</v>
      </c>
      <c r="I646" s="160"/>
      <c r="L646" s="156"/>
      <c r="M646" s="161"/>
      <c r="T646" s="162"/>
      <c r="AT646" s="157" t="s">
        <v>161</v>
      </c>
      <c r="AU646" s="157" t="s">
        <v>159</v>
      </c>
      <c r="AV646" s="13" t="s">
        <v>159</v>
      </c>
      <c r="AW646" s="13" t="s">
        <v>31</v>
      </c>
      <c r="AX646" s="13" t="s">
        <v>82</v>
      </c>
      <c r="AY646" s="157" t="s">
        <v>151</v>
      </c>
    </row>
    <row r="647" spans="2:65" s="1" customFormat="1" ht="24.2" customHeight="1">
      <c r="B647" s="134"/>
      <c r="C647" s="135" t="s">
        <v>701</v>
      </c>
      <c r="D647" s="135" t="s">
        <v>154</v>
      </c>
      <c r="E647" s="136" t="s">
        <v>702</v>
      </c>
      <c r="F647" s="137" t="s">
        <v>703</v>
      </c>
      <c r="G647" s="138" t="s">
        <v>157</v>
      </c>
      <c r="H647" s="139">
        <v>362.6</v>
      </c>
      <c r="I647" s="140"/>
      <c r="J647" s="141">
        <f>ROUND(I647*H647,2)</f>
        <v>0</v>
      </c>
      <c r="K647" s="142"/>
      <c r="L647" s="32"/>
      <c r="M647" s="143" t="s">
        <v>1</v>
      </c>
      <c r="N647" s="144" t="s">
        <v>40</v>
      </c>
      <c r="P647" s="145">
        <f>O647*H647</f>
        <v>0</v>
      </c>
      <c r="Q647" s="145">
        <v>0</v>
      </c>
      <c r="R647" s="145">
        <f>Q647*H647</f>
        <v>0</v>
      </c>
      <c r="S647" s="145">
        <v>0</v>
      </c>
      <c r="T647" s="146">
        <f>S647*H647</f>
        <v>0</v>
      </c>
      <c r="AR647" s="147" t="s">
        <v>158</v>
      </c>
      <c r="AT647" s="147" t="s">
        <v>154</v>
      </c>
      <c r="AU647" s="147" t="s">
        <v>159</v>
      </c>
      <c r="AY647" s="17" t="s">
        <v>151</v>
      </c>
      <c r="BE647" s="148">
        <f>IF(N647="základná",J647,0)</f>
        <v>0</v>
      </c>
      <c r="BF647" s="148">
        <f>IF(N647="znížená",J647,0)</f>
        <v>0</v>
      </c>
      <c r="BG647" s="148">
        <f>IF(N647="zákl. prenesená",J647,0)</f>
        <v>0</v>
      </c>
      <c r="BH647" s="148">
        <f>IF(N647="zníž. prenesená",J647,0)</f>
        <v>0</v>
      </c>
      <c r="BI647" s="148">
        <f>IF(N647="nulová",J647,0)</f>
        <v>0</v>
      </c>
      <c r="BJ647" s="17" t="s">
        <v>159</v>
      </c>
      <c r="BK647" s="148">
        <f>ROUND(I647*H647,2)</f>
        <v>0</v>
      </c>
      <c r="BL647" s="17" t="s">
        <v>158</v>
      </c>
      <c r="BM647" s="147" t="s">
        <v>704</v>
      </c>
    </row>
    <row r="648" spans="2:65" s="12" customFormat="1" ht="33.75">
      <c r="B648" s="149"/>
      <c r="D648" s="150" t="s">
        <v>161</v>
      </c>
      <c r="E648" s="151" t="s">
        <v>1</v>
      </c>
      <c r="F648" s="152" t="s">
        <v>684</v>
      </c>
      <c r="H648" s="151" t="s">
        <v>1</v>
      </c>
      <c r="I648" s="153"/>
      <c r="L648" s="149"/>
      <c r="M648" s="154"/>
      <c r="T648" s="155"/>
      <c r="AT648" s="151" t="s">
        <v>161</v>
      </c>
      <c r="AU648" s="151" t="s">
        <v>159</v>
      </c>
      <c r="AV648" s="12" t="s">
        <v>82</v>
      </c>
      <c r="AW648" s="12" t="s">
        <v>31</v>
      </c>
      <c r="AX648" s="12" t="s">
        <v>74</v>
      </c>
      <c r="AY648" s="151" t="s">
        <v>151</v>
      </c>
    </row>
    <row r="649" spans="2:65" s="13" customFormat="1">
      <c r="B649" s="156"/>
      <c r="D649" s="150" t="s">
        <v>161</v>
      </c>
      <c r="E649" s="157" t="s">
        <v>1</v>
      </c>
      <c r="F649" s="158" t="s">
        <v>705</v>
      </c>
      <c r="H649" s="159">
        <v>362.6</v>
      </c>
      <c r="I649" s="160"/>
      <c r="L649" s="156"/>
      <c r="M649" s="161"/>
      <c r="T649" s="162"/>
      <c r="AT649" s="157" t="s">
        <v>161</v>
      </c>
      <c r="AU649" s="157" t="s">
        <v>159</v>
      </c>
      <c r="AV649" s="13" t="s">
        <v>159</v>
      </c>
      <c r="AW649" s="13" t="s">
        <v>31</v>
      </c>
      <c r="AX649" s="13" t="s">
        <v>82</v>
      </c>
      <c r="AY649" s="157" t="s">
        <v>151</v>
      </c>
    </row>
    <row r="650" spans="2:65" s="1" customFormat="1" ht="37.9" customHeight="1">
      <c r="B650" s="134"/>
      <c r="C650" s="135" t="s">
        <v>706</v>
      </c>
      <c r="D650" s="135" t="s">
        <v>154</v>
      </c>
      <c r="E650" s="136" t="s">
        <v>707</v>
      </c>
      <c r="F650" s="137" t="s">
        <v>708</v>
      </c>
      <c r="G650" s="138" t="s">
        <v>157</v>
      </c>
      <c r="H650" s="139">
        <v>160</v>
      </c>
      <c r="I650" s="140"/>
      <c r="J650" s="141">
        <f>ROUND(I650*H650,2)</f>
        <v>0</v>
      </c>
      <c r="K650" s="142"/>
      <c r="L650" s="32"/>
      <c r="M650" s="143" t="s">
        <v>1</v>
      </c>
      <c r="N650" s="144" t="s">
        <v>40</v>
      </c>
      <c r="P650" s="145">
        <f>O650*H650</f>
        <v>0</v>
      </c>
      <c r="Q650" s="145">
        <v>0</v>
      </c>
      <c r="R650" s="145">
        <f>Q650*H650</f>
        <v>0</v>
      </c>
      <c r="S650" s="145">
        <v>0</v>
      </c>
      <c r="T650" s="146">
        <f>S650*H650</f>
        <v>0</v>
      </c>
      <c r="AR650" s="147" t="s">
        <v>158</v>
      </c>
      <c r="AT650" s="147" t="s">
        <v>154</v>
      </c>
      <c r="AU650" s="147" t="s">
        <v>159</v>
      </c>
      <c r="AY650" s="17" t="s">
        <v>151</v>
      </c>
      <c r="BE650" s="148">
        <f>IF(N650="základná",J650,0)</f>
        <v>0</v>
      </c>
      <c r="BF650" s="148">
        <f>IF(N650="znížená",J650,0)</f>
        <v>0</v>
      </c>
      <c r="BG650" s="148">
        <f>IF(N650="zákl. prenesená",J650,0)</f>
        <v>0</v>
      </c>
      <c r="BH650" s="148">
        <f>IF(N650="zníž. prenesená",J650,0)</f>
        <v>0</v>
      </c>
      <c r="BI650" s="148">
        <f>IF(N650="nulová",J650,0)</f>
        <v>0</v>
      </c>
      <c r="BJ650" s="17" t="s">
        <v>159</v>
      </c>
      <c r="BK650" s="148">
        <f>ROUND(I650*H650,2)</f>
        <v>0</v>
      </c>
      <c r="BL650" s="17" t="s">
        <v>158</v>
      </c>
      <c r="BM650" s="147" t="s">
        <v>709</v>
      </c>
    </row>
    <row r="651" spans="2:65" s="12" customFormat="1" ht="33.75">
      <c r="B651" s="149"/>
      <c r="D651" s="150" t="s">
        <v>161</v>
      </c>
      <c r="E651" s="151" t="s">
        <v>1</v>
      </c>
      <c r="F651" s="152" t="s">
        <v>684</v>
      </c>
      <c r="H651" s="151" t="s">
        <v>1</v>
      </c>
      <c r="I651" s="153"/>
      <c r="L651" s="149"/>
      <c r="M651" s="154"/>
      <c r="T651" s="155"/>
      <c r="AT651" s="151" t="s">
        <v>161</v>
      </c>
      <c r="AU651" s="151" t="s">
        <v>159</v>
      </c>
      <c r="AV651" s="12" t="s">
        <v>82</v>
      </c>
      <c r="AW651" s="12" t="s">
        <v>31</v>
      </c>
      <c r="AX651" s="12" t="s">
        <v>74</v>
      </c>
      <c r="AY651" s="151" t="s">
        <v>151</v>
      </c>
    </row>
    <row r="652" spans="2:65" s="13" customFormat="1">
      <c r="B652" s="156"/>
      <c r="D652" s="150" t="s">
        <v>161</v>
      </c>
      <c r="E652" s="157" t="s">
        <v>1</v>
      </c>
      <c r="F652" s="158" t="s">
        <v>710</v>
      </c>
      <c r="H652" s="159">
        <v>160</v>
      </c>
      <c r="I652" s="160"/>
      <c r="L652" s="156"/>
      <c r="M652" s="161"/>
      <c r="T652" s="162"/>
      <c r="AT652" s="157" t="s">
        <v>161</v>
      </c>
      <c r="AU652" s="157" t="s">
        <v>159</v>
      </c>
      <c r="AV652" s="13" t="s">
        <v>159</v>
      </c>
      <c r="AW652" s="13" t="s">
        <v>31</v>
      </c>
      <c r="AX652" s="13" t="s">
        <v>82</v>
      </c>
      <c r="AY652" s="157" t="s">
        <v>151</v>
      </c>
    </row>
    <row r="653" spans="2:65" s="1" customFormat="1" ht="24.2" customHeight="1">
      <c r="B653" s="134"/>
      <c r="C653" s="135" t="s">
        <v>711</v>
      </c>
      <c r="D653" s="135" t="s">
        <v>154</v>
      </c>
      <c r="E653" s="136" t="s">
        <v>712</v>
      </c>
      <c r="F653" s="137" t="s">
        <v>713</v>
      </c>
      <c r="G653" s="138" t="s">
        <v>157</v>
      </c>
      <c r="H653" s="139">
        <v>39.299999999999997</v>
      </c>
      <c r="I653" s="140"/>
      <c r="J653" s="141">
        <f>ROUND(I653*H653,2)</f>
        <v>0</v>
      </c>
      <c r="K653" s="142"/>
      <c r="L653" s="32"/>
      <c r="M653" s="143" t="s">
        <v>1</v>
      </c>
      <c r="N653" s="144" t="s">
        <v>40</v>
      </c>
      <c r="P653" s="145">
        <f>O653*H653</f>
        <v>0</v>
      </c>
      <c r="Q653" s="145">
        <v>0</v>
      </c>
      <c r="R653" s="145">
        <f>Q653*H653</f>
        <v>0</v>
      </c>
      <c r="S653" s="145">
        <v>0</v>
      </c>
      <c r="T653" s="146">
        <f>S653*H653</f>
        <v>0</v>
      </c>
      <c r="AR653" s="147" t="s">
        <v>158</v>
      </c>
      <c r="AT653" s="147" t="s">
        <v>154</v>
      </c>
      <c r="AU653" s="147" t="s">
        <v>159</v>
      </c>
      <c r="AY653" s="17" t="s">
        <v>151</v>
      </c>
      <c r="BE653" s="148">
        <f>IF(N653="základná",J653,0)</f>
        <v>0</v>
      </c>
      <c r="BF653" s="148">
        <f>IF(N653="znížená",J653,0)</f>
        <v>0</v>
      </c>
      <c r="BG653" s="148">
        <f>IF(N653="zákl. prenesená",J653,0)</f>
        <v>0</v>
      </c>
      <c r="BH653" s="148">
        <f>IF(N653="zníž. prenesená",J653,0)</f>
        <v>0</v>
      </c>
      <c r="BI653" s="148">
        <f>IF(N653="nulová",J653,0)</f>
        <v>0</v>
      </c>
      <c r="BJ653" s="17" t="s">
        <v>159</v>
      </c>
      <c r="BK653" s="148">
        <f>ROUND(I653*H653,2)</f>
        <v>0</v>
      </c>
      <c r="BL653" s="17" t="s">
        <v>158</v>
      </c>
      <c r="BM653" s="147" t="s">
        <v>714</v>
      </c>
    </row>
    <row r="654" spans="2:65" s="12" customFormat="1" ht="33.75">
      <c r="B654" s="149"/>
      <c r="D654" s="150" t="s">
        <v>161</v>
      </c>
      <c r="E654" s="151" t="s">
        <v>1</v>
      </c>
      <c r="F654" s="152" t="s">
        <v>684</v>
      </c>
      <c r="H654" s="151" t="s">
        <v>1</v>
      </c>
      <c r="I654" s="153"/>
      <c r="L654" s="149"/>
      <c r="M654" s="154"/>
      <c r="T654" s="155"/>
      <c r="AT654" s="151" t="s">
        <v>161</v>
      </c>
      <c r="AU654" s="151" t="s">
        <v>159</v>
      </c>
      <c r="AV654" s="12" t="s">
        <v>82</v>
      </c>
      <c r="AW654" s="12" t="s">
        <v>31</v>
      </c>
      <c r="AX654" s="12" t="s">
        <v>74</v>
      </c>
      <c r="AY654" s="151" t="s">
        <v>151</v>
      </c>
    </row>
    <row r="655" spans="2:65" s="13" customFormat="1">
      <c r="B655" s="156"/>
      <c r="D655" s="150" t="s">
        <v>161</v>
      </c>
      <c r="E655" s="157" t="s">
        <v>1</v>
      </c>
      <c r="F655" s="158" t="s">
        <v>715</v>
      </c>
      <c r="H655" s="159">
        <v>39.299999999999997</v>
      </c>
      <c r="I655" s="160"/>
      <c r="L655" s="156"/>
      <c r="M655" s="161"/>
      <c r="T655" s="162"/>
      <c r="AT655" s="157" t="s">
        <v>161</v>
      </c>
      <c r="AU655" s="157" t="s">
        <v>159</v>
      </c>
      <c r="AV655" s="13" t="s">
        <v>159</v>
      </c>
      <c r="AW655" s="13" t="s">
        <v>31</v>
      </c>
      <c r="AX655" s="13" t="s">
        <v>82</v>
      </c>
      <c r="AY655" s="157" t="s">
        <v>151</v>
      </c>
    </row>
    <row r="656" spans="2:65" s="1" customFormat="1" ht="37.9" customHeight="1">
      <c r="B656" s="134"/>
      <c r="C656" s="135" t="s">
        <v>716</v>
      </c>
      <c r="D656" s="135" t="s">
        <v>154</v>
      </c>
      <c r="E656" s="136" t="s">
        <v>717</v>
      </c>
      <c r="F656" s="137" t="s">
        <v>718</v>
      </c>
      <c r="G656" s="138" t="s">
        <v>157</v>
      </c>
      <c r="H656" s="139">
        <v>1</v>
      </c>
      <c r="I656" s="140"/>
      <c r="J656" s="141">
        <f>ROUND(I656*H656,2)</f>
        <v>0</v>
      </c>
      <c r="K656" s="142"/>
      <c r="L656" s="32"/>
      <c r="M656" s="143" t="s">
        <v>1</v>
      </c>
      <c r="N656" s="144" t="s">
        <v>40</v>
      </c>
      <c r="P656" s="145">
        <f>O656*H656</f>
        <v>0</v>
      </c>
      <c r="Q656" s="145">
        <v>0</v>
      </c>
      <c r="R656" s="145">
        <f>Q656*H656</f>
        <v>0</v>
      </c>
      <c r="S656" s="145">
        <v>0</v>
      </c>
      <c r="T656" s="146">
        <f>S656*H656</f>
        <v>0</v>
      </c>
      <c r="AR656" s="147" t="s">
        <v>158</v>
      </c>
      <c r="AT656" s="147" t="s">
        <v>154</v>
      </c>
      <c r="AU656" s="147" t="s">
        <v>159</v>
      </c>
      <c r="AY656" s="17" t="s">
        <v>151</v>
      </c>
      <c r="BE656" s="148">
        <f>IF(N656="základná",J656,0)</f>
        <v>0</v>
      </c>
      <c r="BF656" s="148">
        <f>IF(N656="znížená",J656,0)</f>
        <v>0</v>
      </c>
      <c r="BG656" s="148">
        <f>IF(N656="zákl. prenesená",J656,0)</f>
        <v>0</v>
      </c>
      <c r="BH656" s="148">
        <f>IF(N656="zníž. prenesená",J656,0)</f>
        <v>0</v>
      </c>
      <c r="BI656" s="148">
        <f>IF(N656="nulová",J656,0)</f>
        <v>0</v>
      </c>
      <c r="BJ656" s="17" t="s">
        <v>159</v>
      </c>
      <c r="BK656" s="148">
        <f>ROUND(I656*H656,2)</f>
        <v>0</v>
      </c>
      <c r="BL656" s="17" t="s">
        <v>158</v>
      </c>
      <c r="BM656" s="147" t="s">
        <v>719</v>
      </c>
    </row>
    <row r="657" spans="2:65" s="12" customFormat="1" ht="33.75">
      <c r="B657" s="149"/>
      <c r="D657" s="150" t="s">
        <v>161</v>
      </c>
      <c r="E657" s="151" t="s">
        <v>1</v>
      </c>
      <c r="F657" s="152" t="s">
        <v>684</v>
      </c>
      <c r="H657" s="151" t="s">
        <v>1</v>
      </c>
      <c r="I657" s="153"/>
      <c r="L657" s="149"/>
      <c r="M657" s="154"/>
      <c r="T657" s="155"/>
      <c r="AT657" s="151" t="s">
        <v>161</v>
      </c>
      <c r="AU657" s="151" t="s">
        <v>159</v>
      </c>
      <c r="AV657" s="12" t="s">
        <v>82</v>
      </c>
      <c r="AW657" s="12" t="s">
        <v>31</v>
      </c>
      <c r="AX657" s="12" t="s">
        <v>74</v>
      </c>
      <c r="AY657" s="151" t="s">
        <v>151</v>
      </c>
    </row>
    <row r="658" spans="2:65" s="13" customFormat="1">
      <c r="B658" s="156"/>
      <c r="D658" s="150" t="s">
        <v>161</v>
      </c>
      <c r="E658" s="157" t="s">
        <v>1</v>
      </c>
      <c r="F658" s="158" t="s">
        <v>720</v>
      </c>
      <c r="H658" s="159">
        <v>1</v>
      </c>
      <c r="I658" s="160"/>
      <c r="L658" s="156"/>
      <c r="M658" s="161"/>
      <c r="T658" s="162"/>
      <c r="AT658" s="157" t="s">
        <v>161</v>
      </c>
      <c r="AU658" s="157" t="s">
        <v>159</v>
      </c>
      <c r="AV658" s="13" t="s">
        <v>159</v>
      </c>
      <c r="AW658" s="13" t="s">
        <v>31</v>
      </c>
      <c r="AX658" s="13" t="s">
        <v>82</v>
      </c>
      <c r="AY658" s="157" t="s">
        <v>151</v>
      </c>
    </row>
    <row r="659" spans="2:65" s="11" customFormat="1" ht="22.9" customHeight="1">
      <c r="B659" s="122"/>
      <c r="D659" s="123" t="s">
        <v>73</v>
      </c>
      <c r="E659" s="132" t="s">
        <v>721</v>
      </c>
      <c r="F659" s="132" t="s">
        <v>722</v>
      </c>
      <c r="I659" s="125"/>
      <c r="J659" s="133">
        <f>BK659</f>
        <v>0</v>
      </c>
      <c r="L659" s="122"/>
      <c r="M659" s="127"/>
      <c r="P659" s="128">
        <f>SUM(P660:P670)</f>
        <v>0</v>
      </c>
      <c r="R659" s="128">
        <f>SUM(R660:R670)</f>
        <v>0</v>
      </c>
      <c r="T659" s="129">
        <f>SUM(T660:T670)</f>
        <v>0</v>
      </c>
      <c r="AR659" s="123" t="s">
        <v>82</v>
      </c>
      <c r="AT659" s="130" t="s">
        <v>73</v>
      </c>
      <c r="AU659" s="130" t="s">
        <v>82</v>
      </c>
      <c r="AY659" s="123" t="s">
        <v>151</v>
      </c>
      <c r="BK659" s="131">
        <f>SUM(BK660:BK670)</f>
        <v>0</v>
      </c>
    </row>
    <row r="660" spans="2:65" s="1" customFormat="1" ht="16.5" customHeight="1">
      <c r="B660" s="134"/>
      <c r="C660" s="135" t="s">
        <v>723</v>
      </c>
      <c r="D660" s="135" t="s">
        <v>154</v>
      </c>
      <c r="E660" s="136" t="s">
        <v>724</v>
      </c>
      <c r="F660" s="137" t="s">
        <v>725</v>
      </c>
      <c r="G660" s="138" t="s">
        <v>157</v>
      </c>
      <c r="H660" s="139">
        <v>1456.6</v>
      </c>
      <c r="I660" s="140"/>
      <c r="J660" s="141">
        <f>ROUND(I660*H660,2)</f>
        <v>0</v>
      </c>
      <c r="K660" s="142"/>
      <c r="L660" s="32"/>
      <c r="M660" s="143" t="s">
        <v>1</v>
      </c>
      <c r="N660" s="144" t="s">
        <v>40</v>
      </c>
      <c r="P660" s="145">
        <f>O660*H660</f>
        <v>0</v>
      </c>
      <c r="Q660" s="145">
        <v>0</v>
      </c>
      <c r="R660" s="145">
        <f>Q660*H660</f>
        <v>0</v>
      </c>
      <c r="S660" s="145">
        <v>0</v>
      </c>
      <c r="T660" s="146">
        <f>S660*H660</f>
        <v>0</v>
      </c>
      <c r="AR660" s="147" t="s">
        <v>158</v>
      </c>
      <c r="AT660" s="147" t="s">
        <v>154</v>
      </c>
      <c r="AU660" s="147" t="s">
        <v>159</v>
      </c>
      <c r="AY660" s="17" t="s">
        <v>151</v>
      </c>
      <c r="BE660" s="148">
        <f>IF(N660="základná",J660,0)</f>
        <v>0</v>
      </c>
      <c r="BF660" s="148">
        <f>IF(N660="znížená",J660,0)</f>
        <v>0</v>
      </c>
      <c r="BG660" s="148">
        <f>IF(N660="zákl. prenesená",J660,0)</f>
        <v>0</v>
      </c>
      <c r="BH660" s="148">
        <f>IF(N660="zníž. prenesená",J660,0)</f>
        <v>0</v>
      </c>
      <c r="BI660" s="148">
        <f>IF(N660="nulová",J660,0)</f>
        <v>0</v>
      </c>
      <c r="BJ660" s="17" t="s">
        <v>159</v>
      </c>
      <c r="BK660" s="148">
        <f>ROUND(I660*H660,2)</f>
        <v>0</v>
      </c>
      <c r="BL660" s="17" t="s">
        <v>158</v>
      </c>
      <c r="BM660" s="147" t="s">
        <v>726</v>
      </c>
    </row>
    <row r="661" spans="2:65" s="13" customFormat="1">
      <c r="B661" s="156"/>
      <c r="D661" s="150" t="s">
        <v>161</v>
      </c>
      <c r="E661" s="157" t="s">
        <v>1</v>
      </c>
      <c r="F661" s="158" t="s">
        <v>727</v>
      </c>
      <c r="H661" s="159">
        <v>1456.6</v>
      </c>
      <c r="I661" s="160"/>
      <c r="L661" s="156"/>
      <c r="M661" s="161"/>
      <c r="T661" s="162"/>
      <c r="AT661" s="157" t="s">
        <v>161</v>
      </c>
      <c r="AU661" s="157" t="s">
        <v>159</v>
      </c>
      <c r="AV661" s="13" t="s">
        <v>159</v>
      </c>
      <c r="AW661" s="13" t="s">
        <v>31</v>
      </c>
      <c r="AX661" s="13" t="s">
        <v>82</v>
      </c>
      <c r="AY661" s="157" t="s">
        <v>151</v>
      </c>
    </row>
    <row r="662" spans="2:65" s="1" customFormat="1" ht="24.2" customHeight="1">
      <c r="B662" s="134"/>
      <c r="C662" s="135" t="s">
        <v>728</v>
      </c>
      <c r="D662" s="135" t="s">
        <v>154</v>
      </c>
      <c r="E662" s="136" t="s">
        <v>729</v>
      </c>
      <c r="F662" s="137" t="s">
        <v>730</v>
      </c>
      <c r="G662" s="138" t="s">
        <v>157</v>
      </c>
      <c r="H662" s="139">
        <v>600</v>
      </c>
      <c r="I662" s="140"/>
      <c r="J662" s="141">
        <f>ROUND(I662*H662,2)</f>
        <v>0</v>
      </c>
      <c r="K662" s="142"/>
      <c r="L662" s="32"/>
      <c r="M662" s="143" t="s">
        <v>1</v>
      </c>
      <c r="N662" s="144" t="s">
        <v>40</v>
      </c>
      <c r="P662" s="145">
        <f>O662*H662</f>
        <v>0</v>
      </c>
      <c r="Q662" s="145">
        <v>0</v>
      </c>
      <c r="R662" s="145">
        <f>Q662*H662</f>
        <v>0</v>
      </c>
      <c r="S662" s="145">
        <v>0</v>
      </c>
      <c r="T662" s="146">
        <f>S662*H662</f>
        <v>0</v>
      </c>
      <c r="AR662" s="147" t="s">
        <v>158</v>
      </c>
      <c r="AT662" s="147" t="s">
        <v>154</v>
      </c>
      <c r="AU662" s="147" t="s">
        <v>159</v>
      </c>
      <c r="AY662" s="17" t="s">
        <v>151</v>
      </c>
      <c r="BE662" s="148">
        <f>IF(N662="základná",J662,0)</f>
        <v>0</v>
      </c>
      <c r="BF662" s="148">
        <f>IF(N662="znížená",J662,0)</f>
        <v>0</v>
      </c>
      <c r="BG662" s="148">
        <f>IF(N662="zákl. prenesená",J662,0)</f>
        <v>0</v>
      </c>
      <c r="BH662" s="148">
        <f>IF(N662="zníž. prenesená",J662,0)</f>
        <v>0</v>
      </c>
      <c r="BI662" s="148">
        <f>IF(N662="nulová",J662,0)</f>
        <v>0</v>
      </c>
      <c r="BJ662" s="17" t="s">
        <v>159</v>
      </c>
      <c r="BK662" s="148">
        <f>ROUND(I662*H662,2)</f>
        <v>0</v>
      </c>
      <c r="BL662" s="17" t="s">
        <v>158</v>
      </c>
      <c r="BM662" s="147" t="s">
        <v>731</v>
      </c>
    </row>
    <row r="663" spans="2:65" s="12" customFormat="1" ht="22.5">
      <c r="B663" s="149"/>
      <c r="D663" s="150" t="s">
        <v>161</v>
      </c>
      <c r="E663" s="151" t="s">
        <v>1</v>
      </c>
      <c r="F663" s="152" t="s">
        <v>732</v>
      </c>
      <c r="H663" s="151" t="s">
        <v>1</v>
      </c>
      <c r="I663" s="153"/>
      <c r="L663" s="149"/>
      <c r="M663" s="154"/>
      <c r="T663" s="155"/>
      <c r="AT663" s="151" t="s">
        <v>161</v>
      </c>
      <c r="AU663" s="151" t="s">
        <v>159</v>
      </c>
      <c r="AV663" s="12" t="s">
        <v>82</v>
      </c>
      <c r="AW663" s="12" t="s">
        <v>31</v>
      </c>
      <c r="AX663" s="12" t="s">
        <v>74</v>
      </c>
      <c r="AY663" s="151" t="s">
        <v>151</v>
      </c>
    </row>
    <row r="664" spans="2:65" s="13" customFormat="1">
      <c r="B664" s="156"/>
      <c r="D664" s="150" t="s">
        <v>161</v>
      </c>
      <c r="E664" s="157" t="s">
        <v>1</v>
      </c>
      <c r="F664" s="158" t="s">
        <v>733</v>
      </c>
      <c r="H664" s="159">
        <v>600</v>
      </c>
      <c r="I664" s="160"/>
      <c r="L664" s="156"/>
      <c r="M664" s="161"/>
      <c r="T664" s="162"/>
      <c r="AT664" s="157" t="s">
        <v>161</v>
      </c>
      <c r="AU664" s="157" t="s">
        <v>159</v>
      </c>
      <c r="AV664" s="13" t="s">
        <v>159</v>
      </c>
      <c r="AW664" s="13" t="s">
        <v>31</v>
      </c>
      <c r="AX664" s="13" t="s">
        <v>82</v>
      </c>
      <c r="AY664" s="157" t="s">
        <v>151</v>
      </c>
    </row>
    <row r="665" spans="2:65" s="1" customFormat="1" ht="24.2" customHeight="1">
      <c r="B665" s="134"/>
      <c r="C665" s="135" t="s">
        <v>734</v>
      </c>
      <c r="D665" s="135" t="s">
        <v>154</v>
      </c>
      <c r="E665" s="136" t="s">
        <v>735</v>
      </c>
      <c r="F665" s="137" t="s">
        <v>736</v>
      </c>
      <c r="G665" s="138" t="s">
        <v>157</v>
      </c>
      <c r="H665" s="139">
        <v>60</v>
      </c>
      <c r="I665" s="140"/>
      <c r="J665" s="141">
        <f>ROUND(I665*H665,2)</f>
        <v>0</v>
      </c>
      <c r="K665" s="142"/>
      <c r="L665" s="32"/>
      <c r="M665" s="143" t="s">
        <v>1</v>
      </c>
      <c r="N665" s="144" t="s">
        <v>40</v>
      </c>
      <c r="P665" s="145">
        <f>O665*H665</f>
        <v>0</v>
      </c>
      <c r="Q665" s="145">
        <v>0</v>
      </c>
      <c r="R665" s="145">
        <f>Q665*H665</f>
        <v>0</v>
      </c>
      <c r="S665" s="145">
        <v>0</v>
      </c>
      <c r="T665" s="146">
        <f>S665*H665</f>
        <v>0</v>
      </c>
      <c r="AR665" s="147" t="s">
        <v>158</v>
      </c>
      <c r="AT665" s="147" t="s">
        <v>154</v>
      </c>
      <c r="AU665" s="147" t="s">
        <v>159</v>
      </c>
      <c r="AY665" s="17" t="s">
        <v>151</v>
      </c>
      <c r="BE665" s="148">
        <f>IF(N665="základná",J665,0)</f>
        <v>0</v>
      </c>
      <c r="BF665" s="148">
        <f>IF(N665="znížená",J665,0)</f>
        <v>0</v>
      </c>
      <c r="BG665" s="148">
        <f>IF(N665="zákl. prenesená",J665,0)</f>
        <v>0</v>
      </c>
      <c r="BH665" s="148">
        <f>IF(N665="zníž. prenesená",J665,0)</f>
        <v>0</v>
      </c>
      <c r="BI665" s="148">
        <f>IF(N665="nulová",J665,0)</f>
        <v>0</v>
      </c>
      <c r="BJ665" s="17" t="s">
        <v>159</v>
      </c>
      <c r="BK665" s="148">
        <f>ROUND(I665*H665,2)</f>
        <v>0</v>
      </c>
      <c r="BL665" s="17" t="s">
        <v>158</v>
      </c>
      <c r="BM665" s="147" t="s">
        <v>737</v>
      </c>
    </row>
    <row r="666" spans="2:65" s="12" customFormat="1">
      <c r="B666" s="149"/>
      <c r="D666" s="150" t="s">
        <v>161</v>
      </c>
      <c r="E666" s="151" t="s">
        <v>1</v>
      </c>
      <c r="F666" s="152" t="s">
        <v>738</v>
      </c>
      <c r="H666" s="151" t="s">
        <v>1</v>
      </c>
      <c r="I666" s="153"/>
      <c r="L666" s="149"/>
      <c r="M666" s="154"/>
      <c r="T666" s="155"/>
      <c r="AT666" s="151" t="s">
        <v>161</v>
      </c>
      <c r="AU666" s="151" t="s">
        <v>159</v>
      </c>
      <c r="AV666" s="12" t="s">
        <v>82</v>
      </c>
      <c r="AW666" s="12" t="s">
        <v>31</v>
      </c>
      <c r="AX666" s="12" t="s">
        <v>74</v>
      </c>
      <c r="AY666" s="151" t="s">
        <v>151</v>
      </c>
    </row>
    <row r="667" spans="2:65" s="12" customFormat="1">
      <c r="B667" s="149"/>
      <c r="D667" s="150" t="s">
        <v>161</v>
      </c>
      <c r="E667" s="151" t="s">
        <v>1</v>
      </c>
      <c r="F667" s="152" t="s">
        <v>739</v>
      </c>
      <c r="H667" s="151" t="s">
        <v>1</v>
      </c>
      <c r="I667" s="153"/>
      <c r="L667" s="149"/>
      <c r="M667" s="154"/>
      <c r="T667" s="155"/>
      <c r="AT667" s="151" t="s">
        <v>161</v>
      </c>
      <c r="AU667" s="151" t="s">
        <v>159</v>
      </c>
      <c r="AV667" s="12" t="s">
        <v>82</v>
      </c>
      <c r="AW667" s="12" t="s">
        <v>31</v>
      </c>
      <c r="AX667" s="12" t="s">
        <v>74</v>
      </c>
      <c r="AY667" s="151" t="s">
        <v>151</v>
      </c>
    </row>
    <row r="668" spans="2:65" s="12" customFormat="1" ht="22.5">
      <c r="B668" s="149"/>
      <c r="D668" s="150" t="s">
        <v>161</v>
      </c>
      <c r="E668" s="151" t="s">
        <v>1</v>
      </c>
      <c r="F668" s="152" t="s">
        <v>740</v>
      </c>
      <c r="H668" s="151" t="s">
        <v>1</v>
      </c>
      <c r="I668" s="153"/>
      <c r="L668" s="149"/>
      <c r="M668" s="154"/>
      <c r="T668" s="155"/>
      <c r="AT668" s="151" t="s">
        <v>161</v>
      </c>
      <c r="AU668" s="151" t="s">
        <v>159</v>
      </c>
      <c r="AV668" s="12" t="s">
        <v>82</v>
      </c>
      <c r="AW668" s="12" t="s">
        <v>31</v>
      </c>
      <c r="AX668" s="12" t="s">
        <v>74</v>
      </c>
      <c r="AY668" s="151" t="s">
        <v>151</v>
      </c>
    </row>
    <row r="669" spans="2:65" s="12" customFormat="1">
      <c r="B669" s="149"/>
      <c r="D669" s="150" t="s">
        <v>161</v>
      </c>
      <c r="E669" s="151" t="s">
        <v>1</v>
      </c>
      <c r="F669" s="152" t="s">
        <v>741</v>
      </c>
      <c r="H669" s="151" t="s">
        <v>1</v>
      </c>
      <c r="I669" s="153"/>
      <c r="L669" s="149"/>
      <c r="M669" s="154"/>
      <c r="T669" s="155"/>
      <c r="AT669" s="151" t="s">
        <v>161</v>
      </c>
      <c r="AU669" s="151" t="s">
        <v>159</v>
      </c>
      <c r="AV669" s="12" t="s">
        <v>82</v>
      </c>
      <c r="AW669" s="12" t="s">
        <v>31</v>
      </c>
      <c r="AX669" s="12" t="s">
        <v>74</v>
      </c>
      <c r="AY669" s="151" t="s">
        <v>151</v>
      </c>
    </row>
    <row r="670" spans="2:65" s="13" customFormat="1">
      <c r="B670" s="156"/>
      <c r="D670" s="150" t="s">
        <v>161</v>
      </c>
      <c r="E670" s="157" t="s">
        <v>1</v>
      </c>
      <c r="F670" s="158" t="s">
        <v>742</v>
      </c>
      <c r="H670" s="159">
        <v>60</v>
      </c>
      <c r="I670" s="160"/>
      <c r="L670" s="156"/>
      <c r="M670" s="161"/>
      <c r="T670" s="162"/>
      <c r="AT670" s="157" t="s">
        <v>161</v>
      </c>
      <c r="AU670" s="157" t="s">
        <v>159</v>
      </c>
      <c r="AV670" s="13" t="s">
        <v>159</v>
      </c>
      <c r="AW670" s="13" t="s">
        <v>31</v>
      </c>
      <c r="AX670" s="13" t="s">
        <v>82</v>
      </c>
      <c r="AY670" s="157" t="s">
        <v>151</v>
      </c>
    </row>
    <row r="671" spans="2:65" s="11" customFormat="1" ht="22.9" customHeight="1">
      <c r="B671" s="122"/>
      <c r="D671" s="123" t="s">
        <v>73</v>
      </c>
      <c r="E671" s="132" t="s">
        <v>743</v>
      </c>
      <c r="F671" s="132" t="s">
        <v>744</v>
      </c>
      <c r="I671" s="125"/>
      <c r="J671" s="133">
        <f>BK671</f>
        <v>0</v>
      </c>
      <c r="L671" s="122"/>
      <c r="M671" s="127"/>
      <c r="P671" s="128">
        <f>SUM(P672:P708)</f>
        <v>0</v>
      </c>
      <c r="R671" s="128">
        <f>SUM(R672:R708)</f>
        <v>0.55651200000000001</v>
      </c>
      <c r="T671" s="129">
        <f>SUM(T672:T708)</f>
        <v>0</v>
      </c>
      <c r="AR671" s="123" t="s">
        <v>82</v>
      </c>
      <c r="AT671" s="130" t="s">
        <v>73</v>
      </c>
      <c r="AU671" s="130" t="s">
        <v>82</v>
      </c>
      <c r="AY671" s="123" t="s">
        <v>151</v>
      </c>
      <c r="BK671" s="131">
        <f>SUM(BK672:BK708)</f>
        <v>0</v>
      </c>
    </row>
    <row r="672" spans="2:65" s="1" customFormat="1" ht="24.2" customHeight="1">
      <c r="B672" s="134"/>
      <c r="C672" s="135" t="s">
        <v>745</v>
      </c>
      <c r="D672" s="135" t="s">
        <v>154</v>
      </c>
      <c r="E672" s="136" t="s">
        <v>746</v>
      </c>
      <c r="F672" s="137" t="s">
        <v>747</v>
      </c>
      <c r="G672" s="138" t="s">
        <v>157</v>
      </c>
      <c r="H672" s="139">
        <v>1210.5</v>
      </c>
      <c r="I672" s="140"/>
      <c r="J672" s="141">
        <f>ROUND(I672*H672,2)</f>
        <v>0</v>
      </c>
      <c r="K672" s="142"/>
      <c r="L672" s="32"/>
      <c r="M672" s="143" t="s">
        <v>1</v>
      </c>
      <c r="N672" s="144" t="s">
        <v>40</v>
      </c>
      <c r="P672" s="145">
        <f>O672*H672</f>
        <v>0</v>
      </c>
      <c r="Q672" s="145">
        <v>1.7000000000000001E-4</v>
      </c>
      <c r="R672" s="145">
        <f>Q672*H672</f>
        <v>0.20578500000000002</v>
      </c>
      <c r="S672" s="145">
        <v>0</v>
      </c>
      <c r="T672" s="146">
        <f>S672*H672</f>
        <v>0</v>
      </c>
      <c r="AR672" s="147" t="s">
        <v>158</v>
      </c>
      <c r="AT672" s="147" t="s">
        <v>154</v>
      </c>
      <c r="AU672" s="147" t="s">
        <v>159</v>
      </c>
      <c r="AY672" s="17" t="s">
        <v>151</v>
      </c>
      <c r="BE672" s="148">
        <f>IF(N672="základná",J672,0)</f>
        <v>0</v>
      </c>
      <c r="BF672" s="148">
        <f>IF(N672="znížená",J672,0)</f>
        <v>0</v>
      </c>
      <c r="BG672" s="148">
        <f>IF(N672="zákl. prenesená",J672,0)</f>
        <v>0</v>
      </c>
      <c r="BH672" s="148">
        <f>IF(N672="zníž. prenesená",J672,0)</f>
        <v>0</v>
      </c>
      <c r="BI672" s="148">
        <f>IF(N672="nulová",J672,0)</f>
        <v>0</v>
      </c>
      <c r="BJ672" s="17" t="s">
        <v>159</v>
      </c>
      <c r="BK672" s="148">
        <f>ROUND(I672*H672,2)</f>
        <v>0</v>
      </c>
      <c r="BL672" s="17" t="s">
        <v>158</v>
      </c>
      <c r="BM672" s="147" t="s">
        <v>748</v>
      </c>
    </row>
    <row r="673" spans="2:65" s="12" customFormat="1">
      <c r="B673" s="149"/>
      <c r="D673" s="150" t="s">
        <v>161</v>
      </c>
      <c r="E673" s="151" t="s">
        <v>1</v>
      </c>
      <c r="F673" s="152" t="s">
        <v>749</v>
      </c>
      <c r="H673" s="151" t="s">
        <v>1</v>
      </c>
      <c r="I673" s="153"/>
      <c r="L673" s="149"/>
      <c r="M673" s="154"/>
      <c r="T673" s="155"/>
      <c r="AT673" s="151" t="s">
        <v>161</v>
      </c>
      <c r="AU673" s="151" t="s">
        <v>159</v>
      </c>
      <c r="AV673" s="12" t="s">
        <v>82</v>
      </c>
      <c r="AW673" s="12" t="s">
        <v>31</v>
      </c>
      <c r="AX673" s="12" t="s">
        <v>74</v>
      </c>
      <c r="AY673" s="151" t="s">
        <v>151</v>
      </c>
    </row>
    <row r="674" spans="2:65" s="12" customFormat="1">
      <c r="B674" s="149"/>
      <c r="D674" s="150" t="s">
        <v>161</v>
      </c>
      <c r="E674" s="151" t="s">
        <v>1</v>
      </c>
      <c r="F674" s="152" t="s">
        <v>750</v>
      </c>
      <c r="H674" s="151" t="s">
        <v>1</v>
      </c>
      <c r="I674" s="153"/>
      <c r="L674" s="149"/>
      <c r="M674" s="154"/>
      <c r="T674" s="155"/>
      <c r="AT674" s="151" t="s">
        <v>161</v>
      </c>
      <c r="AU674" s="151" t="s">
        <v>159</v>
      </c>
      <c r="AV674" s="12" t="s">
        <v>82</v>
      </c>
      <c r="AW674" s="12" t="s">
        <v>31</v>
      </c>
      <c r="AX674" s="12" t="s">
        <v>74</v>
      </c>
      <c r="AY674" s="151" t="s">
        <v>151</v>
      </c>
    </row>
    <row r="675" spans="2:65" s="12" customFormat="1" ht="33.75">
      <c r="B675" s="149"/>
      <c r="D675" s="150" t="s">
        <v>161</v>
      </c>
      <c r="E675" s="151" t="s">
        <v>1</v>
      </c>
      <c r="F675" s="152" t="s">
        <v>751</v>
      </c>
      <c r="H675" s="151" t="s">
        <v>1</v>
      </c>
      <c r="I675" s="153"/>
      <c r="L675" s="149"/>
      <c r="M675" s="154"/>
      <c r="T675" s="155"/>
      <c r="AT675" s="151" t="s">
        <v>161</v>
      </c>
      <c r="AU675" s="151" t="s">
        <v>159</v>
      </c>
      <c r="AV675" s="12" t="s">
        <v>82</v>
      </c>
      <c r="AW675" s="12" t="s">
        <v>31</v>
      </c>
      <c r="AX675" s="12" t="s">
        <v>74</v>
      </c>
      <c r="AY675" s="151" t="s">
        <v>151</v>
      </c>
    </row>
    <row r="676" spans="2:65" s="12" customFormat="1" ht="22.5">
      <c r="B676" s="149"/>
      <c r="D676" s="150" t="s">
        <v>161</v>
      </c>
      <c r="E676" s="151" t="s">
        <v>1</v>
      </c>
      <c r="F676" s="152" t="s">
        <v>752</v>
      </c>
      <c r="H676" s="151" t="s">
        <v>1</v>
      </c>
      <c r="I676" s="153"/>
      <c r="L676" s="149"/>
      <c r="M676" s="154"/>
      <c r="T676" s="155"/>
      <c r="AT676" s="151" t="s">
        <v>161</v>
      </c>
      <c r="AU676" s="151" t="s">
        <v>159</v>
      </c>
      <c r="AV676" s="12" t="s">
        <v>82</v>
      </c>
      <c r="AW676" s="12" t="s">
        <v>31</v>
      </c>
      <c r="AX676" s="12" t="s">
        <v>74</v>
      </c>
      <c r="AY676" s="151" t="s">
        <v>151</v>
      </c>
    </row>
    <row r="677" spans="2:65" s="13" customFormat="1">
      <c r="B677" s="156"/>
      <c r="D677" s="150" t="s">
        <v>161</v>
      </c>
      <c r="E677" s="157" t="s">
        <v>1</v>
      </c>
      <c r="F677" s="158" t="s">
        <v>753</v>
      </c>
      <c r="H677" s="159">
        <v>1210.5</v>
      </c>
      <c r="I677" s="160"/>
      <c r="L677" s="156"/>
      <c r="M677" s="161"/>
      <c r="T677" s="162"/>
      <c r="AT677" s="157" t="s">
        <v>161</v>
      </c>
      <c r="AU677" s="157" t="s">
        <v>159</v>
      </c>
      <c r="AV677" s="13" t="s">
        <v>159</v>
      </c>
      <c r="AW677" s="13" t="s">
        <v>31</v>
      </c>
      <c r="AX677" s="13" t="s">
        <v>82</v>
      </c>
      <c r="AY677" s="157" t="s">
        <v>151</v>
      </c>
    </row>
    <row r="678" spans="2:65" s="1" customFormat="1" ht="21.75" customHeight="1">
      <c r="B678" s="134"/>
      <c r="C678" s="135" t="s">
        <v>754</v>
      </c>
      <c r="D678" s="135" t="s">
        <v>154</v>
      </c>
      <c r="E678" s="136" t="s">
        <v>755</v>
      </c>
      <c r="F678" s="137" t="s">
        <v>756</v>
      </c>
      <c r="G678" s="138" t="s">
        <v>157</v>
      </c>
      <c r="H678" s="139">
        <v>1210.5</v>
      </c>
      <c r="I678" s="140"/>
      <c r="J678" s="141">
        <f>ROUND(I678*H678,2)</f>
        <v>0</v>
      </c>
      <c r="K678" s="142"/>
      <c r="L678" s="32"/>
      <c r="M678" s="143" t="s">
        <v>1</v>
      </c>
      <c r="N678" s="144" t="s">
        <v>40</v>
      </c>
      <c r="P678" s="145">
        <f>O678*H678</f>
        <v>0</v>
      </c>
      <c r="Q678" s="145">
        <v>1.7000000000000001E-4</v>
      </c>
      <c r="R678" s="145">
        <f>Q678*H678</f>
        <v>0.20578500000000002</v>
      </c>
      <c r="S678" s="145">
        <v>0</v>
      </c>
      <c r="T678" s="146">
        <f>S678*H678</f>
        <v>0</v>
      </c>
      <c r="AR678" s="147" t="s">
        <v>158</v>
      </c>
      <c r="AT678" s="147" t="s">
        <v>154</v>
      </c>
      <c r="AU678" s="147" t="s">
        <v>159</v>
      </c>
      <c r="AY678" s="17" t="s">
        <v>151</v>
      </c>
      <c r="BE678" s="148">
        <f>IF(N678="základná",J678,0)</f>
        <v>0</v>
      </c>
      <c r="BF678" s="148">
        <f>IF(N678="znížená",J678,0)</f>
        <v>0</v>
      </c>
      <c r="BG678" s="148">
        <f>IF(N678="zákl. prenesená",J678,0)</f>
        <v>0</v>
      </c>
      <c r="BH678" s="148">
        <f>IF(N678="zníž. prenesená",J678,0)</f>
        <v>0</v>
      </c>
      <c r="BI678" s="148">
        <f>IF(N678="nulová",J678,0)</f>
        <v>0</v>
      </c>
      <c r="BJ678" s="17" t="s">
        <v>159</v>
      </c>
      <c r="BK678" s="148">
        <f>ROUND(I678*H678,2)</f>
        <v>0</v>
      </c>
      <c r="BL678" s="17" t="s">
        <v>158</v>
      </c>
      <c r="BM678" s="147" t="s">
        <v>757</v>
      </c>
    </row>
    <row r="679" spans="2:65" s="12" customFormat="1">
      <c r="B679" s="149"/>
      <c r="D679" s="150" t="s">
        <v>161</v>
      </c>
      <c r="E679" s="151" t="s">
        <v>1</v>
      </c>
      <c r="F679" s="152" t="s">
        <v>749</v>
      </c>
      <c r="H679" s="151" t="s">
        <v>1</v>
      </c>
      <c r="I679" s="153"/>
      <c r="L679" s="149"/>
      <c r="M679" s="154"/>
      <c r="T679" s="155"/>
      <c r="AT679" s="151" t="s">
        <v>161</v>
      </c>
      <c r="AU679" s="151" t="s">
        <v>159</v>
      </c>
      <c r="AV679" s="12" t="s">
        <v>82</v>
      </c>
      <c r="AW679" s="12" t="s">
        <v>31</v>
      </c>
      <c r="AX679" s="12" t="s">
        <v>74</v>
      </c>
      <c r="AY679" s="151" t="s">
        <v>151</v>
      </c>
    </row>
    <row r="680" spans="2:65" s="12" customFormat="1">
      <c r="B680" s="149"/>
      <c r="D680" s="150" t="s">
        <v>161</v>
      </c>
      <c r="E680" s="151" t="s">
        <v>1</v>
      </c>
      <c r="F680" s="152" t="s">
        <v>750</v>
      </c>
      <c r="H680" s="151" t="s">
        <v>1</v>
      </c>
      <c r="I680" s="153"/>
      <c r="L680" s="149"/>
      <c r="M680" s="154"/>
      <c r="T680" s="155"/>
      <c r="AT680" s="151" t="s">
        <v>161</v>
      </c>
      <c r="AU680" s="151" t="s">
        <v>159</v>
      </c>
      <c r="AV680" s="12" t="s">
        <v>82</v>
      </c>
      <c r="AW680" s="12" t="s">
        <v>31</v>
      </c>
      <c r="AX680" s="12" t="s">
        <v>74</v>
      </c>
      <c r="AY680" s="151" t="s">
        <v>151</v>
      </c>
    </row>
    <row r="681" spans="2:65" s="12" customFormat="1" ht="33.75">
      <c r="B681" s="149"/>
      <c r="D681" s="150" t="s">
        <v>161</v>
      </c>
      <c r="E681" s="151" t="s">
        <v>1</v>
      </c>
      <c r="F681" s="152" t="s">
        <v>751</v>
      </c>
      <c r="H681" s="151" t="s">
        <v>1</v>
      </c>
      <c r="I681" s="153"/>
      <c r="L681" s="149"/>
      <c r="M681" s="154"/>
      <c r="T681" s="155"/>
      <c r="AT681" s="151" t="s">
        <v>161</v>
      </c>
      <c r="AU681" s="151" t="s">
        <v>159</v>
      </c>
      <c r="AV681" s="12" t="s">
        <v>82</v>
      </c>
      <c r="AW681" s="12" t="s">
        <v>31</v>
      </c>
      <c r="AX681" s="12" t="s">
        <v>74</v>
      </c>
      <c r="AY681" s="151" t="s">
        <v>151</v>
      </c>
    </row>
    <row r="682" spans="2:65" s="12" customFormat="1" ht="22.5">
      <c r="B682" s="149"/>
      <c r="D682" s="150" t="s">
        <v>161</v>
      </c>
      <c r="E682" s="151" t="s">
        <v>1</v>
      </c>
      <c r="F682" s="152" t="s">
        <v>752</v>
      </c>
      <c r="H682" s="151" t="s">
        <v>1</v>
      </c>
      <c r="I682" s="153"/>
      <c r="L682" s="149"/>
      <c r="M682" s="154"/>
      <c r="T682" s="155"/>
      <c r="AT682" s="151" t="s">
        <v>161</v>
      </c>
      <c r="AU682" s="151" t="s">
        <v>159</v>
      </c>
      <c r="AV682" s="12" t="s">
        <v>82</v>
      </c>
      <c r="AW682" s="12" t="s">
        <v>31</v>
      </c>
      <c r="AX682" s="12" t="s">
        <v>74</v>
      </c>
      <c r="AY682" s="151" t="s">
        <v>151</v>
      </c>
    </row>
    <row r="683" spans="2:65" s="13" customFormat="1">
      <c r="B683" s="156"/>
      <c r="D683" s="150" t="s">
        <v>161</v>
      </c>
      <c r="E683" s="157" t="s">
        <v>1</v>
      </c>
      <c r="F683" s="158" t="s">
        <v>753</v>
      </c>
      <c r="H683" s="159">
        <v>1210.5</v>
      </c>
      <c r="I683" s="160"/>
      <c r="L683" s="156"/>
      <c r="M683" s="161"/>
      <c r="T683" s="162"/>
      <c r="AT683" s="157" t="s">
        <v>161</v>
      </c>
      <c r="AU683" s="157" t="s">
        <v>159</v>
      </c>
      <c r="AV683" s="13" t="s">
        <v>159</v>
      </c>
      <c r="AW683" s="13" t="s">
        <v>31</v>
      </c>
      <c r="AX683" s="13" t="s">
        <v>82</v>
      </c>
      <c r="AY683" s="157" t="s">
        <v>151</v>
      </c>
    </row>
    <row r="684" spans="2:65" s="1" customFormat="1" ht="24.2" customHeight="1">
      <c r="B684" s="134"/>
      <c r="C684" s="135" t="s">
        <v>758</v>
      </c>
      <c r="D684" s="135" t="s">
        <v>154</v>
      </c>
      <c r="E684" s="136" t="s">
        <v>759</v>
      </c>
      <c r="F684" s="137" t="s">
        <v>760</v>
      </c>
      <c r="G684" s="138" t="s">
        <v>157</v>
      </c>
      <c r="H684" s="139">
        <v>244.2</v>
      </c>
      <c r="I684" s="140"/>
      <c r="J684" s="141">
        <f>ROUND(I684*H684,2)</f>
        <v>0</v>
      </c>
      <c r="K684" s="142"/>
      <c r="L684" s="32"/>
      <c r="M684" s="143" t="s">
        <v>1</v>
      </c>
      <c r="N684" s="144" t="s">
        <v>40</v>
      </c>
      <c r="P684" s="145">
        <f>O684*H684</f>
        <v>0</v>
      </c>
      <c r="Q684" s="145">
        <v>1.7000000000000001E-4</v>
      </c>
      <c r="R684" s="145">
        <f>Q684*H684</f>
        <v>4.1514000000000002E-2</v>
      </c>
      <c r="S684" s="145">
        <v>0</v>
      </c>
      <c r="T684" s="146">
        <f>S684*H684</f>
        <v>0</v>
      </c>
      <c r="AR684" s="147" t="s">
        <v>158</v>
      </c>
      <c r="AT684" s="147" t="s">
        <v>154</v>
      </c>
      <c r="AU684" s="147" t="s">
        <v>159</v>
      </c>
      <c r="AY684" s="17" t="s">
        <v>151</v>
      </c>
      <c r="BE684" s="148">
        <f>IF(N684="základná",J684,0)</f>
        <v>0</v>
      </c>
      <c r="BF684" s="148">
        <f>IF(N684="znížená",J684,0)</f>
        <v>0</v>
      </c>
      <c r="BG684" s="148">
        <f>IF(N684="zákl. prenesená",J684,0)</f>
        <v>0</v>
      </c>
      <c r="BH684" s="148">
        <f>IF(N684="zníž. prenesená",J684,0)</f>
        <v>0</v>
      </c>
      <c r="BI684" s="148">
        <f>IF(N684="nulová",J684,0)</f>
        <v>0</v>
      </c>
      <c r="BJ684" s="17" t="s">
        <v>159</v>
      </c>
      <c r="BK684" s="148">
        <f>ROUND(I684*H684,2)</f>
        <v>0</v>
      </c>
      <c r="BL684" s="17" t="s">
        <v>158</v>
      </c>
      <c r="BM684" s="147" t="s">
        <v>761</v>
      </c>
    </row>
    <row r="685" spans="2:65" s="12" customFormat="1">
      <c r="B685" s="149"/>
      <c r="D685" s="150" t="s">
        <v>161</v>
      </c>
      <c r="E685" s="151" t="s">
        <v>1</v>
      </c>
      <c r="F685" s="152" t="s">
        <v>749</v>
      </c>
      <c r="H685" s="151" t="s">
        <v>1</v>
      </c>
      <c r="I685" s="153"/>
      <c r="L685" s="149"/>
      <c r="M685" s="154"/>
      <c r="T685" s="155"/>
      <c r="AT685" s="151" t="s">
        <v>161</v>
      </c>
      <c r="AU685" s="151" t="s">
        <v>159</v>
      </c>
      <c r="AV685" s="12" t="s">
        <v>82</v>
      </c>
      <c r="AW685" s="12" t="s">
        <v>31</v>
      </c>
      <c r="AX685" s="12" t="s">
        <v>74</v>
      </c>
      <c r="AY685" s="151" t="s">
        <v>151</v>
      </c>
    </row>
    <row r="686" spans="2:65" s="12" customFormat="1">
      <c r="B686" s="149"/>
      <c r="D686" s="150" t="s">
        <v>161</v>
      </c>
      <c r="E686" s="151" t="s">
        <v>1</v>
      </c>
      <c r="F686" s="152" t="s">
        <v>750</v>
      </c>
      <c r="H686" s="151" t="s">
        <v>1</v>
      </c>
      <c r="I686" s="153"/>
      <c r="L686" s="149"/>
      <c r="M686" s="154"/>
      <c r="T686" s="155"/>
      <c r="AT686" s="151" t="s">
        <v>161</v>
      </c>
      <c r="AU686" s="151" t="s">
        <v>159</v>
      </c>
      <c r="AV686" s="12" t="s">
        <v>82</v>
      </c>
      <c r="AW686" s="12" t="s">
        <v>31</v>
      </c>
      <c r="AX686" s="12" t="s">
        <v>74</v>
      </c>
      <c r="AY686" s="151" t="s">
        <v>151</v>
      </c>
    </row>
    <row r="687" spans="2:65" s="12" customFormat="1">
      <c r="B687" s="149"/>
      <c r="D687" s="150" t="s">
        <v>161</v>
      </c>
      <c r="E687" s="151" t="s">
        <v>1</v>
      </c>
      <c r="F687" s="152" t="s">
        <v>762</v>
      </c>
      <c r="H687" s="151" t="s">
        <v>1</v>
      </c>
      <c r="I687" s="153"/>
      <c r="L687" s="149"/>
      <c r="M687" s="154"/>
      <c r="T687" s="155"/>
      <c r="AT687" s="151" t="s">
        <v>161</v>
      </c>
      <c r="AU687" s="151" t="s">
        <v>159</v>
      </c>
      <c r="AV687" s="12" t="s">
        <v>82</v>
      </c>
      <c r="AW687" s="12" t="s">
        <v>31</v>
      </c>
      <c r="AX687" s="12" t="s">
        <v>74</v>
      </c>
      <c r="AY687" s="151" t="s">
        <v>151</v>
      </c>
    </row>
    <row r="688" spans="2:65" s="12" customFormat="1">
      <c r="B688" s="149"/>
      <c r="D688" s="150" t="s">
        <v>161</v>
      </c>
      <c r="E688" s="151" t="s">
        <v>1</v>
      </c>
      <c r="F688" s="152" t="s">
        <v>763</v>
      </c>
      <c r="H688" s="151" t="s">
        <v>1</v>
      </c>
      <c r="I688" s="153"/>
      <c r="L688" s="149"/>
      <c r="M688" s="154"/>
      <c r="T688" s="155"/>
      <c r="AT688" s="151" t="s">
        <v>161</v>
      </c>
      <c r="AU688" s="151" t="s">
        <v>159</v>
      </c>
      <c r="AV688" s="12" t="s">
        <v>82</v>
      </c>
      <c r="AW688" s="12" t="s">
        <v>31</v>
      </c>
      <c r="AX688" s="12" t="s">
        <v>74</v>
      </c>
      <c r="AY688" s="151" t="s">
        <v>151</v>
      </c>
    </row>
    <row r="689" spans="2:65" s="13" customFormat="1">
      <c r="B689" s="156"/>
      <c r="D689" s="150" t="s">
        <v>161</v>
      </c>
      <c r="E689" s="157" t="s">
        <v>1</v>
      </c>
      <c r="F689" s="158" t="s">
        <v>764</v>
      </c>
      <c r="H689" s="159">
        <v>244.2</v>
      </c>
      <c r="I689" s="160"/>
      <c r="L689" s="156"/>
      <c r="M689" s="161"/>
      <c r="T689" s="162"/>
      <c r="AT689" s="157" t="s">
        <v>161</v>
      </c>
      <c r="AU689" s="157" t="s">
        <v>159</v>
      </c>
      <c r="AV689" s="13" t="s">
        <v>159</v>
      </c>
      <c r="AW689" s="13" t="s">
        <v>31</v>
      </c>
      <c r="AX689" s="13" t="s">
        <v>82</v>
      </c>
      <c r="AY689" s="157" t="s">
        <v>151</v>
      </c>
    </row>
    <row r="690" spans="2:65" s="1" customFormat="1" ht="24.2" customHeight="1">
      <c r="B690" s="134"/>
      <c r="C690" s="135" t="s">
        <v>765</v>
      </c>
      <c r="D690" s="135" t="s">
        <v>154</v>
      </c>
      <c r="E690" s="136" t="s">
        <v>766</v>
      </c>
      <c r="F690" s="137" t="s">
        <v>767</v>
      </c>
      <c r="G690" s="138" t="s">
        <v>157</v>
      </c>
      <c r="H690" s="139">
        <v>244.2</v>
      </c>
      <c r="I690" s="140"/>
      <c r="J690" s="141">
        <f>ROUND(I690*H690,2)</f>
        <v>0</v>
      </c>
      <c r="K690" s="142"/>
      <c r="L690" s="32"/>
      <c r="M690" s="143" t="s">
        <v>1</v>
      </c>
      <c r="N690" s="144" t="s">
        <v>40</v>
      </c>
      <c r="P690" s="145">
        <f>O690*H690</f>
        <v>0</v>
      </c>
      <c r="Q690" s="145">
        <v>1.7000000000000001E-4</v>
      </c>
      <c r="R690" s="145">
        <f>Q690*H690</f>
        <v>4.1514000000000002E-2</v>
      </c>
      <c r="S690" s="145">
        <v>0</v>
      </c>
      <c r="T690" s="146">
        <f>S690*H690</f>
        <v>0</v>
      </c>
      <c r="AR690" s="147" t="s">
        <v>158</v>
      </c>
      <c r="AT690" s="147" t="s">
        <v>154</v>
      </c>
      <c r="AU690" s="147" t="s">
        <v>159</v>
      </c>
      <c r="AY690" s="17" t="s">
        <v>151</v>
      </c>
      <c r="BE690" s="148">
        <f>IF(N690="základná",J690,0)</f>
        <v>0</v>
      </c>
      <c r="BF690" s="148">
        <f>IF(N690="znížená",J690,0)</f>
        <v>0</v>
      </c>
      <c r="BG690" s="148">
        <f>IF(N690="zákl. prenesená",J690,0)</f>
        <v>0</v>
      </c>
      <c r="BH690" s="148">
        <f>IF(N690="zníž. prenesená",J690,0)</f>
        <v>0</v>
      </c>
      <c r="BI690" s="148">
        <f>IF(N690="nulová",J690,0)</f>
        <v>0</v>
      </c>
      <c r="BJ690" s="17" t="s">
        <v>159</v>
      </c>
      <c r="BK690" s="148">
        <f>ROUND(I690*H690,2)</f>
        <v>0</v>
      </c>
      <c r="BL690" s="17" t="s">
        <v>158</v>
      </c>
      <c r="BM690" s="147" t="s">
        <v>768</v>
      </c>
    </row>
    <row r="691" spans="2:65" s="12" customFormat="1">
      <c r="B691" s="149"/>
      <c r="D691" s="150" t="s">
        <v>161</v>
      </c>
      <c r="E691" s="151" t="s">
        <v>1</v>
      </c>
      <c r="F691" s="152" t="s">
        <v>749</v>
      </c>
      <c r="H691" s="151" t="s">
        <v>1</v>
      </c>
      <c r="I691" s="153"/>
      <c r="L691" s="149"/>
      <c r="M691" s="154"/>
      <c r="T691" s="155"/>
      <c r="AT691" s="151" t="s">
        <v>161</v>
      </c>
      <c r="AU691" s="151" t="s">
        <v>159</v>
      </c>
      <c r="AV691" s="12" t="s">
        <v>82</v>
      </c>
      <c r="AW691" s="12" t="s">
        <v>31</v>
      </c>
      <c r="AX691" s="12" t="s">
        <v>74</v>
      </c>
      <c r="AY691" s="151" t="s">
        <v>151</v>
      </c>
    </row>
    <row r="692" spans="2:65" s="12" customFormat="1">
      <c r="B692" s="149"/>
      <c r="D692" s="150" t="s">
        <v>161</v>
      </c>
      <c r="E692" s="151" t="s">
        <v>1</v>
      </c>
      <c r="F692" s="152" t="s">
        <v>750</v>
      </c>
      <c r="H692" s="151" t="s">
        <v>1</v>
      </c>
      <c r="I692" s="153"/>
      <c r="L692" s="149"/>
      <c r="M692" s="154"/>
      <c r="T692" s="155"/>
      <c r="AT692" s="151" t="s">
        <v>161</v>
      </c>
      <c r="AU692" s="151" t="s">
        <v>159</v>
      </c>
      <c r="AV692" s="12" t="s">
        <v>82</v>
      </c>
      <c r="AW692" s="12" t="s">
        <v>31</v>
      </c>
      <c r="AX692" s="12" t="s">
        <v>74</v>
      </c>
      <c r="AY692" s="151" t="s">
        <v>151</v>
      </c>
    </row>
    <row r="693" spans="2:65" s="12" customFormat="1" ht="22.5">
      <c r="B693" s="149"/>
      <c r="D693" s="150" t="s">
        <v>161</v>
      </c>
      <c r="E693" s="151" t="s">
        <v>1</v>
      </c>
      <c r="F693" s="152" t="s">
        <v>769</v>
      </c>
      <c r="H693" s="151" t="s">
        <v>1</v>
      </c>
      <c r="I693" s="153"/>
      <c r="L693" s="149"/>
      <c r="M693" s="154"/>
      <c r="T693" s="155"/>
      <c r="AT693" s="151" t="s">
        <v>161</v>
      </c>
      <c r="AU693" s="151" t="s">
        <v>159</v>
      </c>
      <c r="AV693" s="12" t="s">
        <v>82</v>
      </c>
      <c r="AW693" s="12" t="s">
        <v>31</v>
      </c>
      <c r="AX693" s="12" t="s">
        <v>74</v>
      </c>
      <c r="AY693" s="151" t="s">
        <v>151</v>
      </c>
    </row>
    <row r="694" spans="2:65" s="12" customFormat="1">
      <c r="B694" s="149"/>
      <c r="D694" s="150" t="s">
        <v>161</v>
      </c>
      <c r="E694" s="151" t="s">
        <v>1</v>
      </c>
      <c r="F694" s="152" t="s">
        <v>763</v>
      </c>
      <c r="H694" s="151" t="s">
        <v>1</v>
      </c>
      <c r="I694" s="153"/>
      <c r="L694" s="149"/>
      <c r="M694" s="154"/>
      <c r="T694" s="155"/>
      <c r="AT694" s="151" t="s">
        <v>161</v>
      </c>
      <c r="AU694" s="151" t="s">
        <v>159</v>
      </c>
      <c r="AV694" s="12" t="s">
        <v>82</v>
      </c>
      <c r="AW694" s="12" t="s">
        <v>31</v>
      </c>
      <c r="AX694" s="12" t="s">
        <v>74</v>
      </c>
      <c r="AY694" s="151" t="s">
        <v>151</v>
      </c>
    </row>
    <row r="695" spans="2:65" s="13" customFormat="1">
      <c r="B695" s="156"/>
      <c r="D695" s="150" t="s">
        <v>161</v>
      </c>
      <c r="E695" s="157" t="s">
        <v>1</v>
      </c>
      <c r="F695" s="158" t="s">
        <v>764</v>
      </c>
      <c r="H695" s="159">
        <v>244.2</v>
      </c>
      <c r="I695" s="160"/>
      <c r="L695" s="156"/>
      <c r="M695" s="161"/>
      <c r="T695" s="162"/>
      <c r="AT695" s="157" t="s">
        <v>161</v>
      </c>
      <c r="AU695" s="157" t="s">
        <v>159</v>
      </c>
      <c r="AV695" s="13" t="s">
        <v>159</v>
      </c>
      <c r="AW695" s="13" t="s">
        <v>31</v>
      </c>
      <c r="AX695" s="13" t="s">
        <v>82</v>
      </c>
      <c r="AY695" s="157" t="s">
        <v>151</v>
      </c>
    </row>
    <row r="696" spans="2:65" s="1" customFormat="1" ht="24.2" customHeight="1">
      <c r="B696" s="134"/>
      <c r="C696" s="135" t="s">
        <v>770</v>
      </c>
      <c r="D696" s="135" t="s">
        <v>154</v>
      </c>
      <c r="E696" s="136" t="s">
        <v>771</v>
      </c>
      <c r="F696" s="137" t="s">
        <v>772</v>
      </c>
      <c r="G696" s="138" t="s">
        <v>157</v>
      </c>
      <c r="H696" s="139">
        <v>244.2</v>
      </c>
      <c r="I696" s="140"/>
      <c r="J696" s="141">
        <f>ROUND(I696*H696,2)</f>
        <v>0</v>
      </c>
      <c r="K696" s="142"/>
      <c r="L696" s="32"/>
      <c r="M696" s="143" t="s">
        <v>1</v>
      </c>
      <c r="N696" s="144" t="s">
        <v>40</v>
      </c>
      <c r="P696" s="145">
        <f>O696*H696</f>
        <v>0</v>
      </c>
      <c r="Q696" s="145">
        <v>1.7000000000000001E-4</v>
      </c>
      <c r="R696" s="145">
        <f>Q696*H696</f>
        <v>4.1514000000000002E-2</v>
      </c>
      <c r="S696" s="145">
        <v>0</v>
      </c>
      <c r="T696" s="146">
        <f>S696*H696</f>
        <v>0</v>
      </c>
      <c r="AR696" s="147" t="s">
        <v>158</v>
      </c>
      <c r="AT696" s="147" t="s">
        <v>154</v>
      </c>
      <c r="AU696" s="147" t="s">
        <v>159</v>
      </c>
      <c r="AY696" s="17" t="s">
        <v>151</v>
      </c>
      <c r="BE696" s="148">
        <f>IF(N696="základná",J696,0)</f>
        <v>0</v>
      </c>
      <c r="BF696" s="148">
        <f>IF(N696="znížená",J696,0)</f>
        <v>0</v>
      </c>
      <c r="BG696" s="148">
        <f>IF(N696="zákl. prenesená",J696,0)</f>
        <v>0</v>
      </c>
      <c r="BH696" s="148">
        <f>IF(N696="zníž. prenesená",J696,0)</f>
        <v>0</v>
      </c>
      <c r="BI696" s="148">
        <f>IF(N696="nulová",J696,0)</f>
        <v>0</v>
      </c>
      <c r="BJ696" s="17" t="s">
        <v>159</v>
      </c>
      <c r="BK696" s="148">
        <f>ROUND(I696*H696,2)</f>
        <v>0</v>
      </c>
      <c r="BL696" s="17" t="s">
        <v>158</v>
      </c>
      <c r="BM696" s="147" t="s">
        <v>773</v>
      </c>
    </row>
    <row r="697" spans="2:65" s="12" customFormat="1">
      <c r="B697" s="149"/>
      <c r="D697" s="150" t="s">
        <v>161</v>
      </c>
      <c r="E697" s="151" t="s">
        <v>1</v>
      </c>
      <c r="F697" s="152" t="s">
        <v>749</v>
      </c>
      <c r="H697" s="151" t="s">
        <v>1</v>
      </c>
      <c r="I697" s="153"/>
      <c r="L697" s="149"/>
      <c r="M697" s="154"/>
      <c r="T697" s="155"/>
      <c r="AT697" s="151" t="s">
        <v>161</v>
      </c>
      <c r="AU697" s="151" t="s">
        <v>159</v>
      </c>
      <c r="AV697" s="12" t="s">
        <v>82</v>
      </c>
      <c r="AW697" s="12" t="s">
        <v>31</v>
      </c>
      <c r="AX697" s="12" t="s">
        <v>74</v>
      </c>
      <c r="AY697" s="151" t="s">
        <v>151</v>
      </c>
    </row>
    <row r="698" spans="2:65" s="12" customFormat="1">
      <c r="B698" s="149"/>
      <c r="D698" s="150" t="s">
        <v>161</v>
      </c>
      <c r="E698" s="151" t="s">
        <v>1</v>
      </c>
      <c r="F698" s="152" t="s">
        <v>750</v>
      </c>
      <c r="H698" s="151" t="s">
        <v>1</v>
      </c>
      <c r="I698" s="153"/>
      <c r="L698" s="149"/>
      <c r="M698" s="154"/>
      <c r="T698" s="155"/>
      <c r="AT698" s="151" t="s">
        <v>161</v>
      </c>
      <c r="AU698" s="151" t="s">
        <v>159</v>
      </c>
      <c r="AV698" s="12" t="s">
        <v>82</v>
      </c>
      <c r="AW698" s="12" t="s">
        <v>31</v>
      </c>
      <c r="AX698" s="12" t="s">
        <v>74</v>
      </c>
      <c r="AY698" s="151" t="s">
        <v>151</v>
      </c>
    </row>
    <row r="699" spans="2:65" s="12" customFormat="1">
      <c r="B699" s="149"/>
      <c r="D699" s="150" t="s">
        <v>161</v>
      </c>
      <c r="E699" s="151" t="s">
        <v>1</v>
      </c>
      <c r="F699" s="152" t="s">
        <v>774</v>
      </c>
      <c r="H699" s="151" t="s">
        <v>1</v>
      </c>
      <c r="I699" s="153"/>
      <c r="L699" s="149"/>
      <c r="M699" s="154"/>
      <c r="T699" s="155"/>
      <c r="AT699" s="151" t="s">
        <v>161</v>
      </c>
      <c r="AU699" s="151" t="s">
        <v>159</v>
      </c>
      <c r="AV699" s="12" t="s">
        <v>82</v>
      </c>
      <c r="AW699" s="12" t="s">
        <v>31</v>
      </c>
      <c r="AX699" s="12" t="s">
        <v>74</v>
      </c>
      <c r="AY699" s="151" t="s">
        <v>151</v>
      </c>
    </row>
    <row r="700" spans="2:65" s="12" customFormat="1">
      <c r="B700" s="149"/>
      <c r="D700" s="150" t="s">
        <v>161</v>
      </c>
      <c r="E700" s="151" t="s">
        <v>1</v>
      </c>
      <c r="F700" s="152" t="s">
        <v>775</v>
      </c>
      <c r="H700" s="151" t="s">
        <v>1</v>
      </c>
      <c r="I700" s="153"/>
      <c r="L700" s="149"/>
      <c r="M700" s="154"/>
      <c r="T700" s="155"/>
      <c r="AT700" s="151" t="s">
        <v>161</v>
      </c>
      <c r="AU700" s="151" t="s">
        <v>159</v>
      </c>
      <c r="AV700" s="12" t="s">
        <v>82</v>
      </c>
      <c r="AW700" s="12" t="s">
        <v>31</v>
      </c>
      <c r="AX700" s="12" t="s">
        <v>74</v>
      </c>
      <c r="AY700" s="151" t="s">
        <v>151</v>
      </c>
    </row>
    <row r="701" spans="2:65" s="13" customFormat="1">
      <c r="B701" s="156"/>
      <c r="D701" s="150" t="s">
        <v>161</v>
      </c>
      <c r="E701" s="157" t="s">
        <v>1</v>
      </c>
      <c r="F701" s="158" t="s">
        <v>764</v>
      </c>
      <c r="H701" s="159">
        <v>244.2</v>
      </c>
      <c r="I701" s="160"/>
      <c r="L701" s="156"/>
      <c r="M701" s="161"/>
      <c r="T701" s="162"/>
      <c r="AT701" s="157" t="s">
        <v>161</v>
      </c>
      <c r="AU701" s="157" t="s">
        <v>159</v>
      </c>
      <c r="AV701" s="13" t="s">
        <v>159</v>
      </c>
      <c r="AW701" s="13" t="s">
        <v>31</v>
      </c>
      <c r="AX701" s="13" t="s">
        <v>82</v>
      </c>
      <c r="AY701" s="157" t="s">
        <v>151</v>
      </c>
    </row>
    <row r="702" spans="2:65" s="1" customFormat="1" ht="33" customHeight="1">
      <c r="B702" s="134"/>
      <c r="C702" s="135" t="s">
        <v>776</v>
      </c>
      <c r="D702" s="135" t="s">
        <v>154</v>
      </c>
      <c r="E702" s="136" t="s">
        <v>777</v>
      </c>
      <c r="F702" s="137" t="s">
        <v>778</v>
      </c>
      <c r="G702" s="138" t="s">
        <v>157</v>
      </c>
      <c r="H702" s="139">
        <v>120</v>
      </c>
      <c r="I702" s="140"/>
      <c r="J702" s="141">
        <f>ROUND(I702*H702,2)</f>
        <v>0</v>
      </c>
      <c r="K702" s="142"/>
      <c r="L702" s="32"/>
      <c r="M702" s="143" t="s">
        <v>1</v>
      </c>
      <c r="N702" s="144" t="s">
        <v>40</v>
      </c>
      <c r="P702" s="145">
        <f>O702*H702</f>
        <v>0</v>
      </c>
      <c r="Q702" s="145">
        <v>1.7000000000000001E-4</v>
      </c>
      <c r="R702" s="145">
        <f>Q702*H702</f>
        <v>2.0400000000000001E-2</v>
      </c>
      <c r="S702" s="145">
        <v>0</v>
      </c>
      <c r="T702" s="146">
        <f>S702*H702</f>
        <v>0</v>
      </c>
      <c r="AR702" s="147" t="s">
        <v>158</v>
      </c>
      <c r="AT702" s="147" t="s">
        <v>154</v>
      </c>
      <c r="AU702" s="147" t="s">
        <v>159</v>
      </c>
      <c r="AY702" s="17" t="s">
        <v>151</v>
      </c>
      <c r="BE702" s="148">
        <f>IF(N702="základná",J702,0)</f>
        <v>0</v>
      </c>
      <c r="BF702" s="148">
        <f>IF(N702="znížená",J702,0)</f>
        <v>0</v>
      </c>
      <c r="BG702" s="148">
        <f>IF(N702="zákl. prenesená",J702,0)</f>
        <v>0</v>
      </c>
      <c r="BH702" s="148">
        <f>IF(N702="zníž. prenesená",J702,0)</f>
        <v>0</v>
      </c>
      <c r="BI702" s="148">
        <f>IF(N702="nulová",J702,0)</f>
        <v>0</v>
      </c>
      <c r="BJ702" s="17" t="s">
        <v>159</v>
      </c>
      <c r="BK702" s="148">
        <f>ROUND(I702*H702,2)</f>
        <v>0</v>
      </c>
      <c r="BL702" s="17" t="s">
        <v>158</v>
      </c>
      <c r="BM702" s="147" t="s">
        <v>779</v>
      </c>
    </row>
    <row r="703" spans="2:65" s="12" customFormat="1">
      <c r="B703" s="149"/>
      <c r="D703" s="150" t="s">
        <v>161</v>
      </c>
      <c r="E703" s="151" t="s">
        <v>1</v>
      </c>
      <c r="F703" s="152" t="s">
        <v>749</v>
      </c>
      <c r="H703" s="151" t="s">
        <v>1</v>
      </c>
      <c r="I703" s="153"/>
      <c r="L703" s="149"/>
      <c r="M703" s="154"/>
      <c r="T703" s="155"/>
      <c r="AT703" s="151" t="s">
        <v>161</v>
      </c>
      <c r="AU703" s="151" t="s">
        <v>159</v>
      </c>
      <c r="AV703" s="12" t="s">
        <v>82</v>
      </c>
      <c r="AW703" s="12" t="s">
        <v>31</v>
      </c>
      <c r="AX703" s="12" t="s">
        <v>74</v>
      </c>
      <c r="AY703" s="151" t="s">
        <v>151</v>
      </c>
    </row>
    <row r="704" spans="2:65" s="12" customFormat="1">
      <c r="B704" s="149"/>
      <c r="D704" s="150" t="s">
        <v>161</v>
      </c>
      <c r="E704" s="151" t="s">
        <v>1</v>
      </c>
      <c r="F704" s="152" t="s">
        <v>750</v>
      </c>
      <c r="H704" s="151" t="s">
        <v>1</v>
      </c>
      <c r="I704" s="153"/>
      <c r="L704" s="149"/>
      <c r="M704" s="154"/>
      <c r="T704" s="155"/>
      <c r="AT704" s="151" t="s">
        <v>161</v>
      </c>
      <c r="AU704" s="151" t="s">
        <v>159</v>
      </c>
      <c r="AV704" s="12" t="s">
        <v>82</v>
      </c>
      <c r="AW704" s="12" t="s">
        <v>31</v>
      </c>
      <c r="AX704" s="12" t="s">
        <v>74</v>
      </c>
      <c r="AY704" s="151" t="s">
        <v>151</v>
      </c>
    </row>
    <row r="705" spans="2:65" s="12" customFormat="1">
      <c r="B705" s="149"/>
      <c r="D705" s="150" t="s">
        <v>161</v>
      </c>
      <c r="E705" s="151" t="s">
        <v>1</v>
      </c>
      <c r="F705" s="152" t="s">
        <v>780</v>
      </c>
      <c r="H705" s="151" t="s">
        <v>1</v>
      </c>
      <c r="I705" s="153"/>
      <c r="L705" s="149"/>
      <c r="M705" s="154"/>
      <c r="T705" s="155"/>
      <c r="AT705" s="151" t="s">
        <v>161</v>
      </c>
      <c r="AU705" s="151" t="s">
        <v>159</v>
      </c>
      <c r="AV705" s="12" t="s">
        <v>82</v>
      </c>
      <c r="AW705" s="12" t="s">
        <v>31</v>
      </c>
      <c r="AX705" s="12" t="s">
        <v>74</v>
      </c>
      <c r="AY705" s="151" t="s">
        <v>151</v>
      </c>
    </row>
    <row r="706" spans="2:65" s="12" customFormat="1">
      <c r="B706" s="149"/>
      <c r="D706" s="150" t="s">
        <v>161</v>
      </c>
      <c r="E706" s="151" t="s">
        <v>1</v>
      </c>
      <c r="F706" s="152" t="s">
        <v>781</v>
      </c>
      <c r="H706" s="151" t="s">
        <v>1</v>
      </c>
      <c r="I706" s="153"/>
      <c r="L706" s="149"/>
      <c r="M706" s="154"/>
      <c r="T706" s="155"/>
      <c r="AT706" s="151" t="s">
        <v>161</v>
      </c>
      <c r="AU706" s="151" t="s">
        <v>159</v>
      </c>
      <c r="AV706" s="12" t="s">
        <v>82</v>
      </c>
      <c r="AW706" s="12" t="s">
        <v>31</v>
      </c>
      <c r="AX706" s="12" t="s">
        <v>74</v>
      </c>
      <c r="AY706" s="151" t="s">
        <v>151</v>
      </c>
    </row>
    <row r="707" spans="2:65" s="12" customFormat="1">
      <c r="B707" s="149"/>
      <c r="D707" s="150" t="s">
        <v>161</v>
      </c>
      <c r="E707" s="151" t="s">
        <v>1</v>
      </c>
      <c r="F707" s="152" t="s">
        <v>782</v>
      </c>
      <c r="H707" s="151" t="s">
        <v>1</v>
      </c>
      <c r="I707" s="153"/>
      <c r="L707" s="149"/>
      <c r="M707" s="154"/>
      <c r="T707" s="155"/>
      <c r="AT707" s="151" t="s">
        <v>161</v>
      </c>
      <c r="AU707" s="151" t="s">
        <v>159</v>
      </c>
      <c r="AV707" s="12" t="s">
        <v>82</v>
      </c>
      <c r="AW707" s="12" t="s">
        <v>31</v>
      </c>
      <c r="AX707" s="12" t="s">
        <v>74</v>
      </c>
      <c r="AY707" s="151" t="s">
        <v>151</v>
      </c>
    </row>
    <row r="708" spans="2:65" s="13" customFormat="1">
      <c r="B708" s="156"/>
      <c r="D708" s="150" t="s">
        <v>161</v>
      </c>
      <c r="E708" s="157" t="s">
        <v>1</v>
      </c>
      <c r="F708" s="158" t="s">
        <v>783</v>
      </c>
      <c r="H708" s="159">
        <v>120</v>
      </c>
      <c r="I708" s="160"/>
      <c r="L708" s="156"/>
      <c r="M708" s="161"/>
      <c r="T708" s="162"/>
      <c r="AT708" s="157" t="s">
        <v>161</v>
      </c>
      <c r="AU708" s="157" t="s">
        <v>159</v>
      </c>
      <c r="AV708" s="13" t="s">
        <v>159</v>
      </c>
      <c r="AW708" s="13" t="s">
        <v>31</v>
      </c>
      <c r="AX708" s="13" t="s">
        <v>82</v>
      </c>
      <c r="AY708" s="157" t="s">
        <v>151</v>
      </c>
    </row>
    <row r="709" spans="2:65" s="11" customFormat="1" ht="25.9" customHeight="1">
      <c r="B709" s="122"/>
      <c r="D709" s="123" t="s">
        <v>73</v>
      </c>
      <c r="E709" s="124" t="s">
        <v>784</v>
      </c>
      <c r="F709" s="124" t="s">
        <v>785</v>
      </c>
      <c r="I709" s="125"/>
      <c r="J709" s="126">
        <f>BK709</f>
        <v>0</v>
      </c>
      <c r="L709" s="122"/>
      <c r="M709" s="127"/>
      <c r="P709" s="128">
        <f>P710+P727+P742</f>
        <v>0</v>
      </c>
      <c r="R709" s="128">
        <f>R710+R727+R742</f>
        <v>0.20541380000000004</v>
      </c>
      <c r="T709" s="129">
        <f>T710+T727+T742</f>
        <v>0</v>
      </c>
      <c r="AR709" s="123" t="s">
        <v>82</v>
      </c>
      <c r="AT709" s="130" t="s">
        <v>73</v>
      </c>
      <c r="AU709" s="130" t="s">
        <v>74</v>
      </c>
      <c r="AY709" s="123" t="s">
        <v>151</v>
      </c>
      <c r="BK709" s="131">
        <f>BK710+BK727+BK742</f>
        <v>0</v>
      </c>
    </row>
    <row r="710" spans="2:65" s="11" customFormat="1" ht="22.9" customHeight="1">
      <c r="B710" s="122"/>
      <c r="D710" s="123" t="s">
        <v>73</v>
      </c>
      <c r="E710" s="132" t="s">
        <v>786</v>
      </c>
      <c r="F710" s="132" t="s">
        <v>787</v>
      </c>
      <c r="I710" s="125"/>
      <c r="J710" s="133">
        <f>BK710</f>
        <v>0</v>
      </c>
      <c r="L710" s="122"/>
      <c r="M710" s="127"/>
      <c r="P710" s="128">
        <f>SUM(P711:P726)</f>
        <v>0</v>
      </c>
      <c r="R710" s="128">
        <f>SUM(R711:R726)</f>
        <v>1.3519999999999999E-2</v>
      </c>
      <c r="T710" s="129">
        <f>SUM(T711:T726)</f>
        <v>0</v>
      </c>
      <c r="AR710" s="123" t="s">
        <v>82</v>
      </c>
      <c r="AT710" s="130" t="s">
        <v>73</v>
      </c>
      <c r="AU710" s="130" t="s">
        <v>82</v>
      </c>
      <c r="AY710" s="123" t="s">
        <v>151</v>
      </c>
      <c r="BK710" s="131">
        <f>SUM(BK711:BK726)</f>
        <v>0</v>
      </c>
    </row>
    <row r="711" spans="2:65" s="1" customFormat="1" ht="16.5" customHeight="1">
      <c r="B711" s="134"/>
      <c r="C711" s="135" t="s">
        <v>788</v>
      </c>
      <c r="D711" s="135" t="s">
        <v>154</v>
      </c>
      <c r="E711" s="136" t="s">
        <v>789</v>
      </c>
      <c r="F711" s="137" t="s">
        <v>790</v>
      </c>
      <c r="G711" s="138" t="s">
        <v>571</v>
      </c>
      <c r="H711" s="139">
        <v>1</v>
      </c>
      <c r="I711" s="140"/>
      <c r="J711" s="141">
        <f>ROUND(I711*H711,2)</f>
        <v>0</v>
      </c>
      <c r="K711" s="142"/>
      <c r="L711" s="32"/>
      <c r="M711" s="143" t="s">
        <v>1</v>
      </c>
      <c r="N711" s="144" t="s">
        <v>40</v>
      </c>
      <c r="P711" s="145">
        <f>O711*H711</f>
        <v>0</v>
      </c>
      <c r="Q711" s="145">
        <v>3.3300000000000001E-3</v>
      </c>
      <c r="R711" s="145">
        <f>Q711*H711</f>
        <v>3.3300000000000001E-3</v>
      </c>
      <c r="S711" s="145">
        <v>0</v>
      </c>
      <c r="T711" s="146">
        <f>S711*H711</f>
        <v>0</v>
      </c>
      <c r="AR711" s="147" t="s">
        <v>239</v>
      </c>
      <c r="AT711" s="147" t="s">
        <v>154</v>
      </c>
      <c r="AU711" s="147" t="s">
        <v>159</v>
      </c>
      <c r="AY711" s="17" t="s">
        <v>151</v>
      </c>
      <c r="BE711" s="148">
        <f>IF(N711="základná",J711,0)</f>
        <v>0</v>
      </c>
      <c r="BF711" s="148">
        <f>IF(N711="znížená",J711,0)</f>
        <v>0</v>
      </c>
      <c r="BG711" s="148">
        <f>IF(N711="zákl. prenesená",J711,0)</f>
        <v>0</v>
      </c>
      <c r="BH711" s="148">
        <f>IF(N711="zníž. prenesená",J711,0)</f>
        <v>0</v>
      </c>
      <c r="BI711" s="148">
        <f>IF(N711="nulová",J711,0)</f>
        <v>0</v>
      </c>
      <c r="BJ711" s="17" t="s">
        <v>159</v>
      </c>
      <c r="BK711" s="148">
        <f>ROUND(I711*H711,2)</f>
        <v>0</v>
      </c>
      <c r="BL711" s="17" t="s">
        <v>239</v>
      </c>
      <c r="BM711" s="147" t="s">
        <v>791</v>
      </c>
    </row>
    <row r="712" spans="2:65" s="12" customFormat="1">
      <c r="B712" s="149"/>
      <c r="D712" s="150" t="s">
        <v>161</v>
      </c>
      <c r="E712" s="151" t="s">
        <v>1</v>
      </c>
      <c r="F712" s="152" t="s">
        <v>792</v>
      </c>
      <c r="H712" s="151" t="s">
        <v>1</v>
      </c>
      <c r="I712" s="153"/>
      <c r="L712" s="149"/>
      <c r="M712" s="154"/>
      <c r="T712" s="155"/>
      <c r="AT712" s="151" t="s">
        <v>161</v>
      </c>
      <c r="AU712" s="151" t="s">
        <v>159</v>
      </c>
      <c r="AV712" s="12" t="s">
        <v>82</v>
      </c>
      <c r="AW712" s="12" t="s">
        <v>31</v>
      </c>
      <c r="AX712" s="12" t="s">
        <v>74</v>
      </c>
      <c r="AY712" s="151" t="s">
        <v>151</v>
      </c>
    </row>
    <row r="713" spans="2:65" s="13" customFormat="1">
      <c r="B713" s="156"/>
      <c r="D713" s="150" t="s">
        <v>161</v>
      </c>
      <c r="E713" s="157" t="s">
        <v>1</v>
      </c>
      <c r="F713" s="158" t="s">
        <v>793</v>
      </c>
      <c r="H713" s="159">
        <v>1</v>
      </c>
      <c r="I713" s="160"/>
      <c r="L713" s="156"/>
      <c r="M713" s="161"/>
      <c r="T713" s="162"/>
      <c r="AT713" s="157" t="s">
        <v>161</v>
      </c>
      <c r="AU713" s="157" t="s">
        <v>159</v>
      </c>
      <c r="AV713" s="13" t="s">
        <v>159</v>
      </c>
      <c r="AW713" s="13" t="s">
        <v>31</v>
      </c>
      <c r="AX713" s="13" t="s">
        <v>82</v>
      </c>
      <c r="AY713" s="157" t="s">
        <v>151</v>
      </c>
    </row>
    <row r="714" spans="2:65" s="1" customFormat="1" ht="49.15" customHeight="1">
      <c r="B714" s="134"/>
      <c r="C714" s="177" t="s">
        <v>794</v>
      </c>
      <c r="D714" s="177" t="s">
        <v>795</v>
      </c>
      <c r="E714" s="178" t="s">
        <v>796</v>
      </c>
      <c r="F714" s="179" t="s">
        <v>797</v>
      </c>
      <c r="G714" s="180" t="s">
        <v>571</v>
      </c>
      <c r="H714" s="181">
        <v>1</v>
      </c>
      <c r="I714" s="182"/>
      <c r="J714" s="183">
        <f>ROUND(I714*H714,2)</f>
        <v>0</v>
      </c>
      <c r="K714" s="184"/>
      <c r="L714" s="185"/>
      <c r="M714" s="186" t="s">
        <v>1</v>
      </c>
      <c r="N714" s="187" t="s">
        <v>40</v>
      </c>
      <c r="P714" s="145">
        <f>O714*H714</f>
        <v>0</v>
      </c>
      <c r="Q714" s="145">
        <v>5.0000000000000002E-5</v>
      </c>
      <c r="R714" s="145">
        <f>Q714*H714</f>
        <v>5.0000000000000002E-5</v>
      </c>
      <c r="S714" s="145">
        <v>0</v>
      </c>
      <c r="T714" s="146">
        <f>S714*H714</f>
        <v>0</v>
      </c>
      <c r="AR714" s="147" t="s">
        <v>323</v>
      </c>
      <c r="AT714" s="147" t="s">
        <v>795</v>
      </c>
      <c r="AU714" s="147" t="s">
        <v>159</v>
      </c>
      <c r="AY714" s="17" t="s">
        <v>151</v>
      </c>
      <c r="BE714" s="148">
        <f>IF(N714="základná",J714,0)</f>
        <v>0</v>
      </c>
      <c r="BF714" s="148">
        <f>IF(N714="znížená",J714,0)</f>
        <v>0</v>
      </c>
      <c r="BG714" s="148">
        <f>IF(N714="zákl. prenesená",J714,0)</f>
        <v>0</v>
      </c>
      <c r="BH714" s="148">
        <f>IF(N714="zníž. prenesená",J714,0)</f>
        <v>0</v>
      </c>
      <c r="BI714" s="148">
        <f>IF(N714="nulová",J714,0)</f>
        <v>0</v>
      </c>
      <c r="BJ714" s="17" t="s">
        <v>159</v>
      </c>
      <c r="BK714" s="148">
        <f>ROUND(I714*H714,2)</f>
        <v>0</v>
      </c>
      <c r="BL714" s="17" t="s">
        <v>239</v>
      </c>
      <c r="BM714" s="147" t="s">
        <v>798</v>
      </c>
    </row>
    <row r="715" spans="2:65" s="1" customFormat="1" ht="16.5" customHeight="1">
      <c r="B715" s="134"/>
      <c r="C715" s="135" t="s">
        <v>799</v>
      </c>
      <c r="D715" s="135" t="s">
        <v>154</v>
      </c>
      <c r="E715" s="136" t="s">
        <v>800</v>
      </c>
      <c r="F715" s="137" t="s">
        <v>801</v>
      </c>
      <c r="G715" s="138" t="s">
        <v>571</v>
      </c>
      <c r="H715" s="139">
        <v>1</v>
      </c>
      <c r="I715" s="140"/>
      <c r="J715" s="141">
        <f>ROUND(I715*H715,2)</f>
        <v>0</v>
      </c>
      <c r="K715" s="142"/>
      <c r="L715" s="32"/>
      <c r="M715" s="143" t="s">
        <v>1</v>
      </c>
      <c r="N715" s="144" t="s">
        <v>40</v>
      </c>
      <c r="P715" s="145">
        <f>O715*H715</f>
        <v>0</v>
      </c>
      <c r="Q715" s="145">
        <v>3.3300000000000001E-3</v>
      </c>
      <c r="R715" s="145">
        <f>Q715*H715</f>
        <v>3.3300000000000001E-3</v>
      </c>
      <c r="S715" s="145">
        <v>0</v>
      </c>
      <c r="T715" s="146">
        <f>S715*H715</f>
        <v>0</v>
      </c>
      <c r="AR715" s="147" t="s">
        <v>239</v>
      </c>
      <c r="AT715" s="147" t="s">
        <v>154</v>
      </c>
      <c r="AU715" s="147" t="s">
        <v>159</v>
      </c>
      <c r="AY715" s="17" t="s">
        <v>151</v>
      </c>
      <c r="BE715" s="148">
        <f>IF(N715="základná",J715,0)</f>
        <v>0</v>
      </c>
      <c r="BF715" s="148">
        <f>IF(N715="znížená",J715,0)</f>
        <v>0</v>
      </c>
      <c r="BG715" s="148">
        <f>IF(N715="zákl. prenesená",J715,0)</f>
        <v>0</v>
      </c>
      <c r="BH715" s="148">
        <f>IF(N715="zníž. prenesená",J715,0)</f>
        <v>0</v>
      </c>
      <c r="BI715" s="148">
        <f>IF(N715="nulová",J715,0)</f>
        <v>0</v>
      </c>
      <c r="BJ715" s="17" t="s">
        <v>159</v>
      </c>
      <c r="BK715" s="148">
        <f>ROUND(I715*H715,2)</f>
        <v>0</v>
      </c>
      <c r="BL715" s="17" t="s">
        <v>239</v>
      </c>
      <c r="BM715" s="147" t="s">
        <v>802</v>
      </c>
    </row>
    <row r="716" spans="2:65" s="12" customFormat="1">
      <c r="B716" s="149"/>
      <c r="D716" s="150" t="s">
        <v>161</v>
      </c>
      <c r="E716" s="151" t="s">
        <v>1</v>
      </c>
      <c r="F716" s="152" t="s">
        <v>792</v>
      </c>
      <c r="H716" s="151" t="s">
        <v>1</v>
      </c>
      <c r="I716" s="153"/>
      <c r="L716" s="149"/>
      <c r="M716" s="154"/>
      <c r="T716" s="155"/>
      <c r="AT716" s="151" t="s">
        <v>161</v>
      </c>
      <c r="AU716" s="151" t="s">
        <v>159</v>
      </c>
      <c r="AV716" s="12" t="s">
        <v>82</v>
      </c>
      <c r="AW716" s="12" t="s">
        <v>31</v>
      </c>
      <c r="AX716" s="12" t="s">
        <v>74</v>
      </c>
      <c r="AY716" s="151" t="s">
        <v>151</v>
      </c>
    </row>
    <row r="717" spans="2:65" s="13" customFormat="1">
      <c r="B717" s="156"/>
      <c r="D717" s="150" t="s">
        <v>161</v>
      </c>
      <c r="E717" s="157" t="s">
        <v>1</v>
      </c>
      <c r="F717" s="158" t="s">
        <v>793</v>
      </c>
      <c r="H717" s="159">
        <v>1</v>
      </c>
      <c r="I717" s="160"/>
      <c r="L717" s="156"/>
      <c r="M717" s="161"/>
      <c r="T717" s="162"/>
      <c r="AT717" s="157" t="s">
        <v>161</v>
      </c>
      <c r="AU717" s="157" t="s">
        <v>159</v>
      </c>
      <c r="AV717" s="13" t="s">
        <v>159</v>
      </c>
      <c r="AW717" s="13" t="s">
        <v>31</v>
      </c>
      <c r="AX717" s="13" t="s">
        <v>82</v>
      </c>
      <c r="AY717" s="157" t="s">
        <v>151</v>
      </c>
    </row>
    <row r="718" spans="2:65" s="1" customFormat="1" ht="24.2" customHeight="1">
      <c r="B718" s="134"/>
      <c r="C718" s="177" t="s">
        <v>803</v>
      </c>
      <c r="D718" s="177" t="s">
        <v>795</v>
      </c>
      <c r="E718" s="178" t="s">
        <v>804</v>
      </c>
      <c r="F718" s="179" t="s">
        <v>805</v>
      </c>
      <c r="G718" s="180" t="s">
        <v>571</v>
      </c>
      <c r="H718" s="181">
        <v>1</v>
      </c>
      <c r="I718" s="182"/>
      <c r="J718" s="183">
        <f>ROUND(I718*H718,2)</f>
        <v>0</v>
      </c>
      <c r="K718" s="184"/>
      <c r="L718" s="185"/>
      <c r="M718" s="186" t="s">
        <v>1</v>
      </c>
      <c r="N718" s="187" t="s">
        <v>40</v>
      </c>
      <c r="P718" s="145">
        <f>O718*H718</f>
        <v>0</v>
      </c>
      <c r="Q718" s="145">
        <v>5.0000000000000002E-5</v>
      </c>
      <c r="R718" s="145">
        <f>Q718*H718</f>
        <v>5.0000000000000002E-5</v>
      </c>
      <c r="S718" s="145">
        <v>0</v>
      </c>
      <c r="T718" s="146">
        <f>S718*H718</f>
        <v>0</v>
      </c>
      <c r="AR718" s="147" t="s">
        <v>323</v>
      </c>
      <c r="AT718" s="147" t="s">
        <v>795</v>
      </c>
      <c r="AU718" s="147" t="s">
        <v>159</v>
      </c>
      <c r="AY718" s="17" t="s">
        <v>151</v>
      </c>
      <c r="BE718" s="148">
        <f>IF(N718="základná",J718,0)</f>
        <v>0</v>
      </c>
      <c r="BF718" s="148">
        <f>IF(N718="znížená",J718,0)</f>
        <v>0</v>
      </c>
      <c r="BG718" s="148">
        <f>IF(N718="zákl. prenesená",J718,0)</f>
        <v>0</v>
      </c>
      <c r="BH718" s="148">
        <f>IF(N718="zníž. prenesená",J718,0)</f>
        <v>0</v>
      </c>
      <c r="BI718" s="148">
        <f>IF(N718="nulová",J718,0)</f>
        <v>0</v>
      </c>
      <c r="BJ718" s="17" t="s">
        <v>159</v>
      </c>
      <c r="BK718" s="148">
        <f>ROUND(I718*H718,2)</f>
        <v>0</v>
      </c>
      <c r="BL718" s="17" t="s">
        <v>239</v>
      </c>
      <c r="BM718" s="147" t="s">
        <v>806</v>
      </c>
    </row>
    <row r="719" spans="2:65" s="1" customFormat="1" ht="16.5" customHeight="1">
      <c r="B719" s="134"/>
      <c r="C719" s="135" t="s">
        <v>807</v>
      </c>
      <c r="D719" s="135" t="s">
        <v>154</v>
      </c>
      <c r="E719" s="136" t="s">
        <v>808</v>
      </c>
      <c r="F719" s="137" t="s">
        <v>809</v>
      </c>
      <c r="G719" s="138" t="s">
        <v>571</v>
      </c>
      <c r="H719" s="139">
        <v>1</v>
      </c>
      <c r="I719" s="140"/>
      <c r="J719" s="141">
        <f>ROUND(I719*H719,2)</f>
        <v>0</v>
      </c>
      <c r="K719" s="142"/>
      <c r="L719" s="32"/>
      <c r="M719" s="143" t="s">
        <v>1</v>
      </c>
      <c r="N719" s="144" t="s">
        <v>40</v>
      </c>
      <c r="P719" s="145">
        <f>O719*H719</f>
        <v>0</v>
      </c>
      <c r="Q719" s="145">
        <v>3.3300000000000001E-3</v>
      </c>
      <c r="R719" s="145">
        <f>Q719*H719</f>
        <v>3.3300000000000001E-3</v>
      </c>
      <c r="S719" s="145">
        <v>0</v>
      </c>
      <c r="T719" s="146">
        <f>S719*H719</f>
        <v>0</v>
      </c>
      <c r="AR719" s="147" t="s">
        <v>239</v>
      </c>
      <c r="AT719" s="147" t="s">
        <v>154</v>
      </c>
      <c r="AU719" s="147" t="s">
        <v>159</v>
      </c>
      <c r="AY719" s="17" t="s">
        <v>151</v>
      </c>
      <c r="BE719" s="148">
        <f>IF(N719="základná",J719,0)</f>
        <v>0</v>
      </c>
      <c r="BF719" s="148">
        <f>IF(N719="znížená",J719,0)</f>
        <v>0</v>
      </c>
      <c r="BG719" s="148">
        <f>IF(N719="zákl. prenesená",J719,0)</f>
        <v>0</v>
      </c>
      <c r="BH719" s="148">
        <f>IF(N719="zníž. prenesená",J719,0)</f>
        <v>0</v>
      </c>
      <c r="BI719" s="148">
        <f>IF(N719="nulová",J719,0)</f>
        <v>0</v>
      </c>
      <c r="BJ719" s="17" t="s">
        <v>159</v>
      </c>
      <c r="BK719" s="148">
        <f>ROUND(I719*H719,2)</f>
        <v>0</v>
      </c>
      <c r="BL719" s="17" t="s">
        <v>239</v>
      </c>
      <c r="BM719" s="147" t="s">
        <v>810</v>
      </c>
    </row>
    <row r="720" spans="2:65" s="12" customFormat="1">
      <c r="B720" s="149"/>
      <c r="D720" s="150" t="s">
        <v>161</v>
      </c>
      <c r="E720" s="151" t="s">
        <v>1</v>
      </c>
      <c r="F720" s="152" t="s">
        <v>792</v>
      </c>
      <c r="H720" s="151" t="s">
        <v>1</v>
      </c>
      <c r="I720" s="153"/>
      <c r="L720" s="149"/>
      <c r="M720" s="154"/>
      <c r="T720" s="155"/>
      <c r="AT720" s="151" t="s">
        <v>161</v>
      </c>
      <c r="AU720" s="151" t="s">
        <v>159</v>
      </c>
      <c r="AV720" s="12" t="s">
        <v>82</v>
      </c>
      <c r="AW720" s="12" t="s">
        <v>31</v>
      </c>
      <c r="AX720" s="12" t="s">
        <v>74</v>
      </c>
      <c r="AY720" s="151" t="s">
        <v>151</v>
      </c>
    </row>
    <row r="721" spans="2:65" s="13" customFormat="1">
      <c r="B721" s="156"/>
      <c r="D721" s="150" t="s">
        <v>161</v>
      </c>
      <c r="E721" s="157" t="s">
        <v>1</v>
      </c>
      <c r="F721" s="158" t="s">
        <v>793</v>
      </c>
      <c r="H721" s="159">
        <v>1</v>
      </c>
      <c r="I721" s="160"/>
      <c r="L721" s="156"/>
      <c r="M721" s="161"/>
      <c r="T721" s="162"/>
      <c r="AT721" s="157" t="s">
        <v>161</v>
      </c>
      <c r="AU721" s="157" t="s">
        <v>159</v>
      </c>
      <c r="AV721" s="13" t="s">
        <v>159</v>
      </c>
      <c r="AW721" s="13" t="s">
        <v>31</v>
      </c>
      <c r="AX721" s="13" t="s">
        <v>82</v>
      </c>
      <c r="AY721" s="157" t="s">
        <v>151</v>
      </c>
    </row>
    <row r="722" spans="2:65" s="1" customFormat="1" ht="24.2" customHeight="1">
      <c r="B722" s="134"/>
      <c r="C722" s="177" t="s">
        <v>811</v>
      </c>
      <c r="D722" s="177" t="s">
        <v>795</v>
      </c>
      <c r="E722" s="178" t="s">
        <v>812</v>
      </c>
      <c r="F722" s="179" t="s">
        <v>813</v>
      </c>
      <c r="G722" s="180" t="s">
        <v>571</v>
      </c>
      <c r="H722" s="181">
        <v>1</v>
      </c>
      <c r="I722" s="182"/>
      <c r="J722" s="183">
        <f>ROUND(I722*H722,2)</f>
        <v>0</v>
      </c>
      <c r="K722" s="184"/>
      <c r="L722" s="185"/>
      <c r="M722" s="186" t="s">
        <v>1</v>
      </c>
      <c r="N722" s="187" t="s">
        <v>40</v>
      </c>
      <c r="P722" s="145">
        <f>O722*H722</f>
        <v>0</v>
      </c>
      <c r="Q722" s="145">
        <v>5.0000000000000002E-5</v>
      </c>
      <c r="R722" s="145">
        <f>Q722*H722</f>
        <v>5.0000000000000002E-5</v>
      </c>
      <c r="S722" s="145">
        <v>0</v>
      </c>
      <c r="T722" s="146">
        <f>S722*H722</f>
        <v>0</v>
      </c>
      <c r="AR722" s="147" t="s">
        <v>323</v>
      </c>
      <c r="AT722" s="147" t="s">
        <v>795</v>
      </c>
      <c r="AU722" s="147" t="s">
        <v>159</v>
      </c>
      <c r="AY722" s="17" t="s">
        <v>151</v>
      </c>
      <c r="BE722" s="148">
        <f>IF(N722="základná",J722,0)</f>
        <v>0</v>
      </c>
      <c r="BF722" s="148">
        <f>IF(N722="znížená",J722,0)</f>
        <v>0</v>
      </c>
      <c r="BG722" s="148">
        <f>IF(N722="zákl. prenesená",J722,0)</f>
        <v>0</v>
      </c>
      <c r="BH722" s="148">
        <f>IF(N722="zníž. prenesená",J722,0)</f>
        <v>0</v>
      </c>
      <c r="BI722" s="148">
        <f>IF(N722="nulová",J722,0)</f>
        <v>0</v>
      </c>
      <c r="BJ722" s="17" t="s">
        <v>159</v>
      </c>
      <c r="BK722" s="148">
        <f>ROUND(I722*H722,2)</f>
        <v>0</v>
      </c>
      <c r="BL722" s="17" t="s">
        <v>239</v>
      </c>
      <c r="BM722" s="147" t="s">
        <v>814</v>
      </c>
    </row>
    <row r="723" spans="2:65" s="1" customFormat="1" ht="16.5" customHeight="1">
      <c r="B723" s="134"/>
      <c r="C723" s="135" t="s">
        <v>815</v>
      </c>
      <c r="D723" s="135" t="s">
        <v>154</v>
      </c>
      <c r="E723" s="136" t="s">
        <v>816</v>
      </c>
      <c r="F723" s="137" t="s">
        <v>817</v>
      </c>
      <c r="G723" s="138" t="s">
        <v>571</v>
      </c>
      <c r="H723" s="139">
        <v>1</v>
      </c>
      <c r="I723" s="140"/>
      <c r="J723" s="141">
        <f>ROUND(I723*H723,2)</f>
        <v>0</v>
      </c>
      <c r="K723" s="142"/>
      <c r="L723" s="32"/>
      <c r="M723" s="143" t="s">
        <v>1</v>
      </c>
      <c r="N723" s="144" t="s">
        <v>40</v>
      </c>
      <c r="P723" s="145">
        <f>O723*H723</f>
        <v>0</v>
      </c>
      <c r="Q723" s="145">
        <v>3.3300000000000001E-3</v>
      </c>
      <c r="R723" s="145">
        <f>Q723*H723</f>
        <v>3.3300000000000001E-3</v>
      </c>
      <c r="S723" s="145">
        <v>0</v>
      </c>
      <c r="T723" s="146">
        <f>S723*H723</f>
        <v>0</v>
      </c>
      <c r="AR723" s="147" t="s">
        <v>239</v>
      </c>
      <c r="AT723" s="147" t="s">
        <v>154</v>
      </c>
      <c r="AU723" s="147" t="s">
        <v>159</v>
      </c>
      <c r="AY723" s="17" t="s">
        <v>151</v>
      </c>
      <c r="BE723" s="148">
        <f>IF(N723="základná",J723,0)</f>
        <v>0</v>
      </c>
      <c r="BF723" s="148">
        <f>IF(N723="znížená",J723,0)</f>
        <v>0</v>
      </c>
      <c r="BG723" s="148">
        <f>IF(N723="zákl. prenesená",J723,0)</f>
        <v>0</v>
      </c>
      <c r="BH723" s="148">
        <f>IF(N723="zníž. prenesená",J723,0)</f>
        <v>0</v>
      </c>
      <c r="BI723" s="148">
        <f>IF(N723="nulová",J723,0)</f>
        <v>0</v>
      </c>
      <c r="BJ723" s="17" t="s">
        <v>159</v>
      </c>
      <c r="BK723" s="148">
        <f>ROUND(I723*H723,2)</f>
        <v>0</v>
      </c>
      <c r="BL723" s="17" t="s">
        <v>239</v>
      </c>
      <c r="BM723" s="147" t="s">
        <v>818</v>
      </c>
    </row>
    <row r="724" spans="2:65" s="12" customFormat="1">
      <c r="B724" s="149"/>
      <c r="D724" s="150" t="s">
        <v>161</v>
      </c>
      <c r="E724" s="151" t="s">
        <v>1</v>
      </c>
      <c r="F724" s="152" t="s">
        <v>792</v>
      </c>
      <c r="H724" s="151" t="s">
        <v>1</v>
      </c>
      <c r="I724" s="153"/>
      <c r="L724" s="149"/>
      <c r="M724" s="154"/>
      <c r="T724" s="155"/>
      <c r="AT724" s="151" t="s">
        <v>161</v>
      </c>
      <c r="AU724" s="151" t="s">
        <v>159</v>
      </c>
      <c r="AV724" s="12" t="s">
        <v>82</v>
      </c>
      <c r="AW724" s="12" t="s">
        <v>31</v>
      </c>
      <c r="AX724" s="12" t="s">
        <v>74</v>
      </c>
      <c r="AY724" s="151" t="s">
        <v>151</v>
      </c>
    </row>
    <row r="725" spans="2:65" s="13" customFormat="1">
      <c r="B725" s="156"/>
      <c r="D725" s="150" t="s">
        <v>161</v>
      </c>
      <c r="E725" s="157" t="s">
        <v>1</v>
      </c>
      <c r="F725" s="158" t="s">
        <v>793</v>
      </c>
      <c r="H725" s="159">
        <v>1</v>
      </c>
      <c r="I725" s="160"/>
      <c r="L725" s="156"/>
      <c r="M725" s="161"/>
      <c r="T725" s="162"/>
      <c r="AT725" s="157" t="s">
        <v>161</v>
      </c>
      <c r="AU725" s="157" t="s">
        <v>159</v>
      </c>
      <c r="AV725" s="13" t="s">
        <v>159</v>
      </c>
      <c r="AW725" s="13" t="s">
        <v>31</v>
      </c>
      <c r="AX725" s="13" t="s">
        <v>82</v>
      </c>
      <c r="AY725" s="157" t="s">
        <v>151</v>
      </c>
    </row>
    <row r="726" spans="2:65" s="1" customFormat="1" ht="24.2" customHeight="1">
      <c r="B726" s="134"/>
      <c r="C726" s="177" t="s">
        <v>819</v>
      </c>
      <c r="D726" s="177" t="s">
        <v>795</v>
      </c>
      <c r="E726" s="178" t="s">
        <v>820</v>
      </c>
      <c r="F726" s="179" t="s">
        <v>821</v>
      </c>
      <c r="G726" s="180" t="s">
        <v>571</v>
      </c>
      <c r="H726" s="181">
        <v>1</v>
      </c>
      <c r="I726" s="182"/>
      <c r="J726" s="183">
        <f>ROUND(I726*H726,2)</f>
        <v>0</v>
      </c>
      <c r="K726" s="184"/>
      <c r="L726" s="185"/>
      <c r="M726" s="186" t="s">
        <v>1</v>
      </c>
      <c r="N726" s="187" t="s">
        <v>40</v>
      </c>
      <c r="P726" s="145">
        <f>O726*H726</f>
        <v>0</v>
      </c>
      <c r="Q726" s="145">
        <v>5.0000000000000002E-5</v>
      </c>
      <c r="R726" s="145">
        <f>Q726*H726</f>
        <v>5.0000000000000002E-5</v>
      </c>
      <c r="S726" s="145">
        <v>0</v>
      </c>
      <c r="T726" s="146">
        <f>S726*H726</f>
        <v>0</v>
      </c>
      <c r="AR726" s="147" t="s">
        <v>323</v>
      </c>
      <c r="AT726" s="147" t="s">
        <v>795</v>
      </c>
      <c r="AU726" s="147" t="s">
        <v>159</v>
      </c>
      <c r="AY726" s="17" t="s">
        <v>151</v>
      </c>
      <c r="BE726" s="148">
        <f>IF(N726="základná",J726,0)</f>
        <v>0</v>
      </c>
      <c r="BF726" s="148">
        <f>IF(N726="znížená",J726,0)</f>
        <v>0</v>
      </c>
      <c r="BG726" s="148">
        <f>IF(N726="zákl. prenesená",J726,0)</f>
        <v>0</v>
      </c>
      <c r="BH726" s="148">
        <f>IF(N726="zníž. prenesená",J726,0)</f>
        <v>0</v>
      </c>
      <c r="BI726" s="148">
        <f>IF(N726="nulová",J726,0)</f>
        <v>0</v>
      </c>
      <c r="BJ726" s="17" t="s">
        <v>159</v>
      </c>
      <c r="BK726" s="148">
        <f>ROUND(I726*H726,2)</f>
        <v>0</v>
      </c>
      <c r="BL726" s="17" t="s">
        <v>239</v>
      </c>
      <c r="BM726" s="147" t="s">
        <v>822</v>
      </c>
    </row>
    <row r="727" spans="2:65" s="11" customFormat="1" ht="22.9" customHeight="1">
      <c r="B727" s="122"/>
      <c r="D727" s="123" t="s">
        <v>73</v>
      </c>
      <c r="E727" s="132" t="s">
        <v>823</v>
      </c>
      <c r="F727" s="132" t="s">
        <v>824</v>
      </c>
      <c r="I727" s="125"/>
      <c r="J727" s="133">
        <f>BK727</f>
        <v>0</v>
      </c>
      <c r="L727" s="122"/>
      <c r="M727" s="127"/>
      <c r="P727" s="128">
        <f>SUM(P728:P741)</f>
        <v>0</v>
      </c>
      <c r="R727" s="128">
        <f>SUM(R728:R741)</f>
        <v>0.11492000000000002</v>
      </c>
      <c r="T727" s="129">
        <f>SUM(T728:T741)</f>
        <v>0</v>
      </c>
      <c r="AR727" s="123" t="s">
        <v>82</v>
      </c>
      <c r="AT727" s="130" t="s">
        <v>73</v>
      </c>
      <c r="AU727" s="130" t="s">
        <v>82</v>
      </c>
      <c r="AY727" s="123" t="s">
        <v>151</v>
      </c>
      <c r="BK727" s="131">
        <f>SUM(BK728:BK741)</f>
        <v>0</v>
      </c>
    </row>
    <row r="728" spans="2:65" s="1" customFormat="1" ht="24.2" customHeight="1">
      <c r="B728" s="134"/>
      <c r="C728" s="135" t="s">
        <v>825</v>
      </c>
      <c r="D728" s="135" t="s">
        <v>154</v>
      </c>
      <c r="E728" s="136" t="s">
        <v>826</v>
      </c>
      <c r="F728" s="137" t="s">
        <v>827</v>
      </c>
      <c r="G728" s="138" t="s">
        <v>571</v>
      </c>
      <c r="H728" s="139">
        <v>12</v>
      </c>
      <c r="I728" s="140"/>
      <c r="J728" s="141">
        <f>ROUND(I728*H728,2)</f>
        <v>0</v>
      </c>
      <c r="K728" s="142"/>
      <c r="L728" s="32"/>
      <c r="M728" s="143" t="s">
        <v>1</v>
      </c>
      <c r="N728" s="144" t="s">
        <v>40</v>
      </c>
      <c r="P728" s="145">
        <f>O728*H728</f>
        <v>0</v>
      </c>
      <c r="Q728" s="145">
        <v>3.3300000000000001E-3</v>
      </c>
      <c r="R728" s="145">
        <f>Q728*H728</f>
        <v>3.9960000000000002E-2</v>
      </c>
      <c r="S728" s="145">
        <v>0</v>
      </c>
      <c r="T728" s="146">
        <f>S728*H728</f>
        <v>0</v>
      </c>
      <c r="AR728" s="147" t="s">
        <v>239</v>
      </c>
      <c r="AT728" s="147" t="s">
        <v>154</v>
      </c>
      <c r="AU728" s="147" t="s">
        <v>159</v>
      </c>
      <c r="AY728" s="17" t="s">
        <v>151</v>
      </c>
      <c r="BE728" s="148">
        <f>IF(N728="základná",J728,0)</f>
        <v>0</v>
      </c>
      <c r="BF728" s="148">
        <f>IF(N728="znížená",J728,0)</f>
        <v>0</v>
      </c>
      <c r="BG728" s="148">
        <f>IF(N728="zákl. prenesená",J728,0)</f>
        <v>0</v>
      </c>
      <c r="BH728" s="148">
        <f>IF(N728="zníž. prenesená",J728,0)</f>
        <v>0</v>
      </c>
      <c r="BI728" s="148">
        <f>IF(N728="nulová",J728,0)</f>
        <v>0</v>
      </c>
      <c r="BJ728" s="17" t="s">
        <v>159</v>
      </c>
      <c r="BK728" s="148">
        <f>ROUND(I728*H728,2)</f>
        <v>0</v>
      </c>
      <c r="BL728" s="17" t="s">
        <v>239</v>
      </c>
      <c r="BM728" s="147" t="s">
        <v>828</v>
      </c>
    </row>
    <row r="729" spans="2:65" s="12" customFormat="1">
      <c r="B729" s="149"/>
      <c r="D729" s="150" t="s">
        <v>161</v>
      </c>
      <c r="E729" s="151" t="s">
        <v>1</v>
      </c>
      <c r="F729" s="152" t="s">
        <v>792</v>
      </c>
      <c r="H729" s="151" t="s">
        <v>1</v>
      </c>
      <c r="I729" s="153"/>
      <c r="L729" s="149"/>
      <c r="M729" s="154"/>
      <c r="T729" s="155"/>
      <c r="AT729" s="151" t="s">
        <v>161</v>
      </c>
      <c r="AU729" s="151" t="s">
        <v>159</v>
      </c>
      <c r="AV729" s="12" t="s">
        <v>82</v>
      </c>
      <c r="AW729" s="12" t="s">
        <v>31</v>
      </c>
      <c r="AX729" s="12" t="s">
        <v>74</v>
      </c>
      <c r="AY729" s="151" t="s">
        <v>151</v>
      </c>
    </row>
    <row r="730" spans="2:65" s="13" customFormat="1">
      <c r="B730" s="156"/>
      <c r="D730" s="150" t="s">
        <v>161</v>
      </c>
      <c r="E730" s="157" t="s">
        <v>1</v>
      </c>
      <c r="F730" s="158" t="s">
        <v>575</v>
      </c>
      <c r="H730" s="159">
        <v>12</v>
      </c>
      <c r="I730" s="160"/>
      <c r="L730" s="156"/>
      <c r="M730" s="161"/>
      <c r="T730" s="162"/>
      <c r="AT730" s="157" t="s">
        <v>161</v>
      </c>
      <c r="AU730" s="157" t="s">
        <v>159</v>
      </c>
      <c r="AV730" s="13" t="s">
        <v>159</v>
      </c>
      <c r="AW730" s="13" t="s">
        <v>31</v>
      </c>
      <c r="AX730" s="13" t="s">
        <v>82</v>
      </c>
      <c r="AY730" s="157" t="s">
        <v>151</v>
      </c>
    </row>
    <row r="731" spans="2:65" s="1" customFormat="1" ht="24.2" customHeight="1">
      <c r="B731" s="134"/>
      <c r="C731" s="177" t="s">
        <v>829</v>
      </c>
      <c r="D731" s="177" t="s">
        <v>795</v>
      </c>
      <c r="E731" s="178" t="s">
        <v>830</v>
      </c>
      <c r="F731" s="179" t="s">
        <v>831</v>
      </c>
      <c r="G731" s="180" t="s">
        <v>571</v>
      </c>
      <c r="H731" s="181">
        <v>6</v>
      </c>
      <c r="I731" s="182"/>
      <c r="J731" s="183">
        <f>ROUND(I731*H731,2)</f>
        <v>0</v>
      </c>
      <c r="K731" s="184"/>
      <c r="L731" s="185"/>
      <c r="M731" s="186" t="s">
        <v>1</v>
      </c>
      <c r="N731" s="187" t="s">
        <v>40</v>
      </c>
      <c r="P731" s="145">
        <f>O731*H731</f>
        <v>0</v>
      </c>
      <c r="Q731" s="145">
        <v>5.0000000000000002E-5</v>
      </c>
      <c r="R731" s="145">
        <f>Q731*H731</f>
        <v>3.0000000000000003E-4</v>
      </c>
      <c r="S731" s="145">
        <v>0</v>
      </c>
      <c r="T731" s="146">
        <f>S731*H731</f>
        <v>0</v>
      </c>
      <c r="AR731" s="147" t="s">
        <v>323</v>
      </c>
      <c r="AT731" s="147" t="s">
        <v>795</v>
      </c>
      <c r="AU731" s="147" t="s">
        <v>159</v>
      </c>
      <c r="AY731" s="17" t="s">
        <v>151</v>
      </c>
      <c r="BE731" s="148">
        <f>IF(N731="základná",J731,0)</f>
        <v>0</v>
      </c>
      <c r="BF731" s="148">
        <f>IF(N731="znížená",J731,0)</f>
        <v>0</v>
      </c>
      <c r="BG731" s="148">
        <f>IF(N731="zákl. prenesená",J731,0)</f>
        <v>0</v>
      </c>
      <c r="BH731" s="148">
        <f>IF(N731="zníž. prenesená",J731,0)</f>
        <v>0</v>
      </c>
      <c r="BI731" s="148">
        <f>IF(N731="nulová",J731,0)</f>
        <v>0</v>
      </c>
      <c r="BJ731" s="17" t="s">
        <v>159</v>
      </c>
      <c r="BK731" s="148">
        <f>ROUND(I731*H731,2)</f>
        <v>0</v>
      </c>
      <c r="BL731" s="17" t="s">
        <v>239</v>
      </c>
      <c r="BM731" s="147" t="s">
        <v>832</v>
      </c>
    </row>
    <row r="732" spans="2:65" s="1" customFormat="1" ht="16.5" customHeight="1">
      <c r="B732" s="134"/>
      <c r="C732" s="177" t="s">
        <v>833</v>
      </c>
      <c r="D732" s="177" t="s">
        <v>795</v>
      </c>
      <c r="E732" s="178" t="s">
        <v>834</v>
      </c>
      <c r="F732" s="179" t="s">
        <v>835</v>
      </c>
      <c r="G732" s="180" t="s">
        <v>571</v>
      </c>
      <c r="H732" s="181">
        <v>3</v>
      </c>
      <c r="I732" s="182"/>
      <c r="J732" s="183">
        <f>ROUND(I732*H732,2)</f>
        <v>0</v>
      </c>
      <c r="K732" s="184"/>
      <c r="L732" s="185"/>
      <c r="M732" s="186" t="s">
        <v>1</v>
      </c>
      <c r="N732" s="187" t="s">
        <v>40</v>
      </c>
      <c r="P732" s="145">
        <f>O732*H732</f>
        <v>0</v>
      </c>
      <c r="Q732" s="145">
        <v>5.0000000000000002E-5</v>
      </c>
      <c r="R732" s="145">
        <f>Q732*H732</f>
        <v>1.5000000000000001E-4</v>
      </c>
      <c r="S732" s="145">
        <v>0</v>
      </c>
      <c r="T732" s="146">
        <f>S732*H732</f>
        <v>0</v>
      </c>
      <c r="AR732" s="147" t="s">
        <v>323</v>
      </c>
      <c r="AT732" s="147" t="s">
        <v>795</v>
      </c>
      <c r="AU732" s="147" t="s">
        <v>159</v>
      </c>
      <c r="AY732" s="17" t="s">
        <v>151</v>
      </c>
      <c r="BE732" s="148">
        <f>IF(N732="základná",J732,0)</f>
        <v>0</v>
      </c>
      <c r="BF732" s="148">
        <f>IF(N732="znížená",J732,0)</f>
        <v>0</v>
      </c>
      <c r="BG732" s="148">
        <f>IF(N732="zákl. prenesená",J732,0)</f>
        <v>0</v>
      </c>
      <c r="BH732" s="148">
        <f>IF(N732="zníž. prenesená",J732,0)</f>
        <v>0</v>
      </c>
      <c r="BI732" s="148">
        <f>IF(N732="nulová",J732,0)</f>
        <v>0</v>
      </c>
      <c r="BJ732" s="17" t="s">
        <v>159</v>
      </c>
      <c r="BK732" s="148">
        <f>ROUND(I732*H732,2)</f>
        <v>0</v>
      </c>
      <c r="BL732" s="17" t="s">
        <v>239</v>
      </c>
      <c r="BM732" s="147" t="s">
        <v>836</v>
      </c>
    </row>
    <row r="733" spans="2:65" s="1" customFormat="1" ht="16.5" customHeight="1">
      <c r="B733" s="134"/>
      <c r="C733" s="177" t="s">
        <v>837</v>
      </c>
      <c r="D733" s="177" t="s">
        <v>795</v>
      </c>
      <c r="E733" s="178" t="s">
        <v>838</v>
      </c>
      <c r="F733" s="179" t="s">
        <v>839</v>
      </c>
      <c r="G733" s="180" t="s">
        <v>571</v>
      </c>
      <c r="H733" s="181">
        <v>3</v>
      </c>
      <c r="I733" s="182"/>
      <c r="J733" s="183">
        <f>ROUND(I733*H733,2)</f>
        <v>0</v>
      </c>
      <c r="K733" s="184"/>
      <c r="L733" s="185"/>
      <c r="M733" s="186" t="s">
        <v>1</v>
      </c>
      <c r="N733" s="187" t="s">
        <v>40</v>
      </c>
      <c r="P733" s="145">
        <f>O733*H733</f>
        <v>0</v>
      </c>
      <c r="Q733" s="145">
        <v>5.0000000000000002E-5</v>
      </c>
      <c r="R733" s="145">
        <f>Q733*H733</f>
        <v>1.5000000000000001E-4</v>
      </c>
      <c r="S733" s="145">
        <v>0</v>
      </c>
      <c r="T733" s="146">
        <f>S733*H733</f>
        <v>0</v>
      </c>
      <c r="AR733" s="147" t="s">
        <v>323</v>
      </c>
      <c r="AT733" s="147" t="s">
        <v>795</v>
      </c>
      <c r="AU733" s="147" t="s">
        <v>159</v>
      </c>
      <c r="AY733" s="17" t="s">
        <v>151</v>
      </c>
      <c r="BE733" s="148">
        <f>IF(N733="základná",J733,0)</f>
        <v>0</v>
      </c>
      <c r="BF733" s="148">
        <f>IF(N733="znížená",J733,0)</f>
        <v>0</v>
      </c>
      <c r="BG733" s="148">
        <f>IF(N733="zákl. prenesená",J733,0)</f>
        <v>0</v>
      </c>
      <c r="BH733" s="148">
        <f>IF(N733="zníž. prenesená",J733,0)</f>
        <v>0</v>
      </c>
      <c r="BI733" s="148">
        <f>IF(N733="nulová",J733,0)</f>
        <v>0</v>
      </c>
      <c r="BJ733" s="17" t="s">
        <v>159</v>
      </c>
      <c r="BK733" s="148">
        <f>ROUND(I733*H733,2)</f>
        <v>0</v>
      </c>
      <c r="BL733" s="17" t="s">
        <v>239</v>
      </c>
      <c r="BM733" s="147" t="s">
        <v>840</v>
      </c>
    </row>
    <row r="734" spans="2:65" s="1" customFormat="1" ht="33" customHeight="1">
      <c r="B734" s="134"/>
      <c r="C734" s="135" t="s">
        <v>841</v>
      </c>
      <c r="D734" s="135" t="s">
        <v>154</v>
      </c>
      <c r="E734" s="136" t="s">
        <v>842</v>
      </c>
      <c r="F734" s="137" t="s">
        <v>843</v>
      </c>
      <c r="G734" s="138" t="s">
        <v>571</v>
      </c>
      <c r="H734" s="139">
        <v>12</v>
      </c>
      <c r="I734" s="140"/>
      <c r="J734" s="141">
        <f>ROUND(I734*H734,2)</f>
        <v>0</v>
      </c>
      <c r="K734" s="142"/>
      <c r="L734" s="32"/>
      <c r="M734" s="143" t="s">
        <v>1</v>
      </c>
      <c r="N734" s="144" t="s">
        <v>40</v>
      </c>
      <c r="P734" s="145">
        <f>O734*H734</f>
        <v>0</v>
      </c>
      <c r="Q734" s="145">
        <v>3.3300000000000001E-3</v>
      </c>
      <c r="R734" s="145">
        <f>Q734*H734</f>
        <v>3.9960000000000002E-2</v>
      </c>
      <c r="S734" s="145">
        <v>0</v>
      </c>
      <c r="T734" s="146">
        <f>S734*H734</f>
        <v>0</v>
      </c>
      <c r="AR734" s="147" t="s">
        <v>239</v>
      </c>
      <c r="AT734" s="147" t="s">
        <v>154</v>
      </c>
      <c r="AU734" s="147" t="s">
        <v>159</v>
      </c>
      <c r="AY734" s="17" t="s">
        <v>151</v>
      </c>
      <c r="BE734" s="148">
        <f>IF(N734="základná",J734,0)</f>
        <v>0</v>
      </c>
      <c r="BF734" s="148">
        <f>IF(N734="znížená",J734,0)</f>
        <v>0</v>
      </c>
      <c r="BG734" s="148">
        <f>IF(N734="zákl. prenesená",J734,0)</f>
        <v>0</v>
      </c>
      <c r="BH734" s="148">
        <f>IF(N734="zníž. prenesená",J734,0)</f>
        <v>0</v>
      </c>
      <c r="BI734" s="148">
        <f>IF(N734="nulová",J734,0)</f>
        <v>0</v>
      </c>
      <c r="BJ734" s="17" t="s">
        <v>159</v>
      </c>
      <c r="BK734" s="148">
        <f>ROUND(I734*H734,2)</f>
        <v>0</v>
      </c>
      <c r="BL734" s="17" t="s">
        <v>239</v>
      </c>
      <c r="BM734" s="147" t="s">
        <v>844</v>
      </c>
    </row>
    <row r="735" spans="2:65" s="12" customFormat="1">
      <c r="B735" s="149"/>
      <c r="D735" s="150" t="s">
        <v>161</v>
      </c>
      <c r="E735" s="151" t="s">
        <v>1</v>
      </c>
      <c r="F735" s="152" t="s">
        <v>792</v>
      </c>
      <c r="H735" s="151" t="s">
        <v>1</v>
      </c>
      <c r="I735" s="153"/>
      <c r="L735" s="149"/>
      <c r="M735" s="154"/>
      <c r="T735" s="155"/>
      <c r="AT735" s="151" t="s">
        <v>161</v>
      </c>
      <c r="AU735" s="151" t="s">
        <v>159</v>
      </c>
      <c r="AV735" s="12" t="s">
        <v>82</v>
      </c>
      <c r="AW735" s="12" t="s">
        <v>31</v>
      </c>
      <c r="AX735" s="12" t="s">
        <v>74</v>
      </c>
      <c r="AY735" s="151" t="s">
        <v>151</v>
      </c>
    </row>
    <row r="736" spans="2:65" s="13" customFormat="1">
      <c r="B736" s="156"/>
      <c r="D736" s="150" t="s">
        <v>161</v>
      </c>
      <c r="E736" s="157" t="s">
        <v>1</v>
      </c>
      <c r="F736" s="158" t="s">
        <v>575</v>
      </c>
      <c r="H736" s="159">
        <v>12</v>
      </c>
      <c r="I736" s="160"/>
      <c r="L736" s="156"/>
      <c r="M736" s="161"/>
      <c r="T736" s="162"/>
      <c r="AT736" s="157" t="s">
        <v>161</v>
      </c>
      <c r="AU736" s="157" t="s">
        <v>159</v>
      </c>
      <c r="AV736" s="13" t="s">
        <v>159</v>
      </c>
      <c r="AW736" s="13" t="s">
        <v>31</v>
      </c>
      <c r="AX736" s="13" t="s">
        <v>82</v>
      </c>
      <c r="AY736" s="157" t="s">
        <v>151</v>
      </c>
    </row>
    <row r="737" spans="2:65" s="1" customFormat="1" ht="16.5" customHeight="1">
      <c r="B737" s="134"/>
      <c r="C737" s="177" t="s">
        <v>845</v>
      </c>
      <c r="D737" s="177" t="s">
        <v>795</v>
      </c>
      <c r="E737" s="178" t="s">
        <v>846</v>
      </c>
      <c r="F737" s="179" t="s">
        <v>847</v>
      </c>
      <c r="G737" s="180" t="s">
        <v>571</v>
      </c>
      <c r="H737" s="181">
        <v>12</v>
      </c>
      <c r="I737" s="182"/>
      <c r="J737" s="183">
        <f>ROUND(I737*H737,2)</f>
        <v>0</v>
      </c>
      <c r="K737" s="184"/>
      <c r="L737" s="185"/>
      <c r="M737" s="186" t="s">
        <v>1</v>
      </c>
      <c r="N737" s="187" t="s">
        <v>40</v>
      </c>
      <c r="P737" s="145">
        <f>O737*H737</f>
        <v>0</v>
      </c>
      <c r="Q737" s="145">
        <v>5.0000000000000002E-5</v>
      </c>
      <c r="R737" s="145">
        <f>Q737*H737</f>
        <v>6.0000000000000006E-4</v>
      </c>
      <c r="S737" s="145">
        <v>0</v>
      </c>
      <c r="T737" s="146">
        <f>S737*H737</f>
        <v>0</v>
      </c>
      <c r="AR737" s="147" t="s">
        <v>323</v>
      </c>
      <c r="AT737" s="147" t="s">
        <v>795</v>
      </c>
      <c r="AU737" s="147" t="s">
        <v>159</v>
      </c>
      <c r="AY737" s="17" t="s">
        <v>151</v>
      </c>
      <c r="BE737" s="148">
        <f>IF(N737="základná",J737,0)</f>
        <v>0</v>
      </c>
      <c r="BF737" s="148">
        <f>IF(N737="znížená",J737,0)</f>
        <v>0</v>
      </c>
      <c r="BG737" s="148">
        <f>IF(N737="zákl. prenesená",J737,0)</f>
        <v>0</v>
      </c>
      <c r="BH737" s="148">
        <f>IF(N737="zníž. prenesená",J737,0)</f>
        <v>0</v>
      </c>
      <c r="BI737" s="148">
        <f>IF(N737="nulová",J737,0)</f>
        <v>0</v>
      </c>
      <c r="BJ737" s="17" t="s">
        <v>159</v>
      </c>
      <c r="BK737" s="148">
        <f>ROUND(I737*H737,2)</f>
        <v>0</v>
      </c>
      <c r="BL737" s="17" t="s">
        <v>239</v>
      </c>
      <c r="BM737" s="147" t="s">
        <v>848</v>
      </c>
    </row>
    <row r="738" spans="2:65" s="1" customFormat="1" ht="37.9" customHeight="1">
      <c r="B738" s="134"/>
      <c r="C738" s="135" t="s">
        <v>849</v>
      </c>
      <c r="D738" s="135" t="s">
        <v>154</v>
      </c>
      <c r="E738" s="136" t="s">
        <v>850</v>
      </c>
      <c r="F738" s="137" t="s">
        <v>851</v>
      </c>
      <c r="G738" s="138" t="s">
        <v>571</v>
      </c>
      <c r="H738" s="139">
        <v>10</v>
      </c>
      <c r="I738" s="140"/>
      <c r="J738" s="141">
        <f>ROUND(I738*H738,2)</f>
        <v>0</v>
      </c>
      <c r="K738" s="142"/>
      <c r="L738" s="32"/>
      <c r="M738" s="143" t="s">
        <v>1</v>
      </c>
      <c r="N738" s="144" t="s">
        <v>40</v>
      </c>
      <c r="P738" s="145">
        <f>O738*H738</f>
        <v>0</v>
      </c>
      <c r="Q738" s="145">
        <v>3.3300000000000001E-3</v>
      </c>
      <c r="R738" s="145">
        <f>Q738*H738</f>
        <v>3.3300000000000003E-2</v>
      </c>
      <c r="S738" s="145">
        <v>0</v>
      </c>
      <c r="T738" s="146">
        <f>S738*H738</f>
        <v>0</v>
      </c>
      <c r="AR738" s="147" t="s">
        <v>239</v>
      </c>
      <c r="AT738" s="147" t="s">
        <v>154</v>
      </c>
      <c r="AU738" s="147" t="s">
        <v>159</v>
      </c>
      <c r="AY738" s="17" t="s">
        <v>151</v>
      </c>
      <c r="BE738" s="148">
        <f>IF(N738="základná",J738,0)</f>
        <v>0</v>
      </c>
      <c r="BF738" s="148">
        <f>IF(N738="znížená",J738,0)</f>
        <v>0</v>
      </c>
      <c r="BG738" s="148">
        <f>IF(N738="zákl. prenesená",J738,0)</f>
        <v>0</v>
      </c>
      <c r="BH738" s="148">
        <f>IF(N738="zníž. prenesená",J738,0)</f>
        <v>0</v>
      </c>
      <c r="BI738" s="148">
        <f>IF(N738="nulová",J738,0)</f>
        <v>0</v>
      </c>
      <c r="BJ738" s="17" t="s">
        <v>159</v>
      </c>
      <c r="BK738" s="148">
        <f>ROUND(I738*H738,2)</f>
        <v>0</v>
      </c>
      <c r="BL738" s="17" t="s">
        <v>239</v>
      </c>
      <c r="BM738" s="147" t="s">
        <v>852</v>
      </c>
    </row>
    <row r="739" spans="2:65" s="12" customFormat="1">
      <c r="B739" s="149"/>
      <c r="D739" s="150" t="s">
        <v>161</v>
      </c>
      <c r="E739" s="151" t="s">
        <v>1</v>
      </c>
      <c r="F739" s="152" t="s">
        <v>792</v>
      </c>
      <c r="H739" s="151" t="s">
        <v>1</v>
      </c>
      <c r="I739" s="153"/>
      <c r="L739" s="149"/>
      <c r="M739" s="154"/>
      <c r="T739" s="155"/>
      <c r="AT739" s="151" t="s">
        <v>161</v>
      </c>
      <c r="AU739" s="151" t="s">
        <v>159</v>
      </c>
      <c r="AV739" s="12" t="s">
        <v>82</v>
      </c>
      <c r="AW739" s="12" t="s">
        <v>31</v>
      </c>
      <c r="AX739" s="12" t="s">
        <v>74</v>
      </c>
      <c r="AY739" s="151" t="s">
        <v>151</v>
      </c>
    </row>
    <row r="740" spans="2:65" s="13" customFormat="1">
      <c r="B740" s="156"/>
      <c r="D740" s="150" t="s">
        <v>161</v>
      </c>
      <c r="E740" s="157" t="s">
        <v>1</v>
      </c>
      <c r="F740" s="158" t="s">
        <v>585</v>
      </c>
      <c r="H740" s="159">
        <v>10</v>
      </c>
      <c r="I740" s="160"/>
      <c r="L740" s="156"/>
      <c r="M740" s="161"/>
      <c r="T740" s="162"/>
      <c r="AT740" s="157" t="s">
        <v>161</v>
      </c>
      <c r="AU740" s="157" t="s">
        <v>159</v>
      </c>
      <c r="AV740" s="13" t="s">
        <v>159</v>
      </c>
      <c r="AW740" s="13" t="s">
        <v>31</v>
      </c>
      <c r="AX740" s="13" t="s">
        <v>82</v>
      </c>
      <c r="AY740" s="157" t="s">
        <v>151</v>
      </c>
    </row>
    <row r="741" spans="2:65" s="1" customFormat="1" ht="16.5" customHeight="1">
      <c r="B741" s="134"/>
      <c r="C741" s="177" t="s">
        <v>853</v>
      </c>
      <c r="D741" s="177" t="s">
        <v>795</v>
      </c>
      <c r="E741" s="178" t="s">
        <v>854</v>
      </c>
      <c r="F741" s="179" t="s">
        <v>855</v>
      </c>
      <c r="G741" s="180" t="s">
        <v>571</v>
      </c>
      <c r="H741" s="181">
        <v>10</v>
      </c>
      <c r="I741" s="182"/>
      <c r="J741" s="183">
        <f>ROUND(I741*H741,2)</f>
        <v>0</v>
      </c>
      <c r="K741" s="184"/>
      <c r="L741" s="185"/>
      <c r="M741" s="186" t="s">
        <v>1</v>
      </c>
      <c r="N741" s="187" t="s">
        <v>40</v>
      </c>
      <c r="P741" s="145">
        <f>O741*H741</f>
        <v>0</v>
      </c>
      <c r="Q741" s="145">
        <v>5.0000000000000002E-5</v>
      </c>
      <c r="R741" s="145">
        <f>Q741*H741</f>
        <v>5.0000000000000001E-4</v>
      </c>
      <c r="S741" s="145">
        <v>0</v>
      </c>
      <c r="T741" s="146">
        <f>S741*H741</f>
        <v>0</v>
      </c>
      <c r="AR741" s="147" t="s">
        <v>323</v>
      </c>
      <c r="AT741" s="147" t="s">
        <v>795</v>
      </c>
      <c r="AU741" s="147" t="s">
        <v>159</v>
      </c>
      <c r="AY741" s="17" t="s">
        <v>151</v>
      </c>
      <c r="BE741" s="148">
        <f>IF(N741="základná",J741,0)</f>
        <v>0</v>
      </c>
      <c r="BF741" s="148">
        <f>IF(N741="znížená",J741,0)</f>
        <v>0</v>
      </c>
      <c r="BG741" s="148">
        <f>IF(N741="zákl. prenesená",J741,0)</f>
        <v>0</v>
      </c>
      <c r="BH741" s="148">
        <f>IF(N741="zníž. prenesená",J741,0)</f>
        <v>0</v>
      </c>
      <c r="BI741" s="148">
        <f>IF(N741="nulová",J741,0)</f>
        <v>0</v>
      </c>
      <c r="BJ741" s="17" t="s">
        <v>159</v>
      </c>
      <c r="BK741" s="148">
        <f>ROUND(I741*H741,2)</f>
        <v>0</v>
      </c>
      <c r="BL741" s="17" t="s">
        <v>239</v>
      </c>
      <c r="BM741" s="147" t="s">
        <v>856</v>
      </c>
    </row>
    <row r="742" spans="2:65" s="11" customFormat="1" ht="22.9" customHeight="1">
      <c r="B742" s="122"/>
      <c r="D742" s="123" t="s">
        <v>73</v>
      </c>
      <c r="E742" s="132" t="s">
        <v>857</v>
      </c>
      <c r="F742" s="132" t="s">
        <v>858</v>
      </c>
      <c r="I742" s="125"/>
      <c r="J742" s="133">
        <f>BK742</f>
        <v>0</v>
      </c>
      <c r="L742" s="122"/>
      <c r="M742" s="127"/>
      <c r="P742" s="128">
        <f>SUM(P743:P766)</f>
        <v>0</v>
      </c>
      <c r="R742" s="128">
        <f>SUM(R743:R766)</f>
        <v>7.6973800000000009E-2</v>
      </c>
      <c r="T742" s="129">
        <f>SUM(T743:T766)</f>
        <v>0</v>
      </c>
      <c r="AR742" s="123" t="s">
        <v>82</v>
      </c>
      <c r="AT742" s="130" t="s">
        <v>73</v>
      </c>
      <c r="AU742" s="130" t="s">
        <v>82</v>
      </c>
      <c r="AY742" s="123" t="s">
        <v>151</v>
      </c>
      <c r="BK742" s="131">
        <f>SUM(BK743:BK766)</f>
        <v>0</v>
      </c>
    </row>
    <row r="743" spans="2:65" s="1" customFormat="1" ht="24.2" customHeight="1">
      <c r="B743" s="134"/>
      <c r="C743" s="135" t="s">
        <v>859</v>
      </c>
      <c r="D743" s="135" t="s">
        <v>154</v>
      </c>
      <c r="E743" s="136" t="s">
        <v>860</v>
      </c>
      <c r="F743" s="137" t="s">
        <v>861</v>
      </c>
      <c r="G743" s="138" t="s">
        <v>862</v>
      </c>
      <c r="H743" s="139">
        <v>153.13999999999999</v>
      </c>
      <c r="I743" s="140"/>
      <c r="J743" s="141">
        <f>ROUND(I743*H743,2)</f>
        <v>0</v>
      </c>
      <c r="K743" s="142"/>
      <c r="L743" s="32"/>
      <c r="M743" s="143" t="s">
        <v>1</v>
      </c>
      <c r="N743" s="144" t="s">
        <v>40</v>
      </c>
      <c r="P743" s="145">
        <f>O743*H743</f>
        <v>0</v>
      </c>
      <c r="Q743" s="145">
        <v>5.0000000000000002E-5</v>
      </c>
      <c r="R743" s="145">
        <f>Q743*H743</f>
        <v>7.6569999999999997E-3</v>
      </c>
      <c r="S743" s="145">
        <v>0</v>
      </c>
      <c r="T743" s="146">
        <f>S743*H743</f>
        <v>0</v>
      </c>
      <c r="AR743" s="147" t="s">
        <v>239</v>
      </c>
      <c r="AT743" s="147" t="s">
        <v>154</v>
      </c>
      <c r="AU743" s="147" t="s">
        <v>159</v>
      </c>
      <c r="AY743" s="17" t="s">
        <v>151</v>
      </c>
      <c r="BE743" s="148">
        <f>IF(N743="základná",J743,0)</f>
        <v>0</v>
      </c>
      <c r="BF743" s="148">
        <f>IF(N743="znížená",J743,0)</f>
        <v>0</v>
      </c>
      <c r="BG743" s="148">
        <f>IF(N743="zákl. prenesená",J743,0)</f>
        <v>0</v>
      </c>
      <c r="BH743" s="148">
        <f>IF(N743="zníž. prenesená",J743,0)</f>
        <v>0</v>
      </c>
      <c r="BI743" s="148">
        <f>IF(N743="nulová",J743,0)</f>
        <v>0</v>
      </c>
      <c r="BJ743" s="17" t="s">
        <v>159</v>
      </c>
      <c r="BK743" s="148">
        <f>ROUND(I743*H743,2)</f>
        <v>0</v>
      </c>
      <c r="BL743" s="17" t="s">
        <v>239</v>
      </c>
      <c r="BM743" s="147" t="s">
        <v>863</v>
      </c>
    </row>
    <row r="744" spans="2:65" s="13" customFormat="1">
      <c r="B744" s="156"/>
      <c r="D744" s="150" t="s">
        <v>161</v>
      </c>
      <c r="E744" s="157" t="s">
        <v>1</v>
      </c>
      <c r="F744" s="158" t="s">
        <v>864</v>
      </c>
      <c r="H744" s="159">
        <v>2.8</v>
      </c>
      <c r="I744" s="160"/>
      <c r="L744" s="156"/>
      <c r="M744" s="161"/>
      <c r="T744" s="162"/>
      <c r="AT744" s="157" t="s">
        <v>161</v>
      </c>
      <c r="AU744" s="157" t="s">
        <v>159</v>
      </c>
      <c r="AV744" s="13" t="s">
        <v>159</v>
      </c>
      <c r="AW744" s="13" t="s">
        <v>31</v>
      </c>
      <c r="AX744" s="13" t="s">
        <v>74</v>
      </c>
      <c r="AY744" s="157" t="s">
        <v>151</v>
      </c>
    </row>
    <row r="745" spans="2:65" s="13" customFormat="1">
      <c r="B745" s="156"/>
      <c r="D745" s="150" t="s">
        <v>161</v>
      </c>
      <c r="E745" s="157" t="s">
        <v>1</v>
      </c>
      <c r="F745" s="158" t="s">
        <v>865</v>
      </c>
      <c r="H745" s="159">
        <v>10.44</v>
      </c>
      <c r="I745" s="160"/>
      <c r="L745" s="156"/>
      <c r="M745" s="161"/>
      <c r="T745" s="162"/>
      <c r="AT745" s="157" t="s">
        <v>161</v>
      </c>
      <c r="AU745" s="157" t="s">
        <v>159</v>
      </c>
      <c r="AV745" s="13" t="s">
        <v>159</v>
      </c>
      <c r="AW745" s="13" t="s">
        <v>31</v>
      </c>
      <c r="AX745" s="13" t="s">
        <v>74</v>
      </c>
      <c r="AY745" s="157" t="s">
        <v>151</v>
      </c>
    </row>
    <row r="746" spans="2:65" s="13" customFormat="1">
      <c r="B746" s="156"/>
      <c r="D746" s="150" t="s">
        <v>161</v>
      </c>
      <c r="E746" s="157" t="s">
        <v>1</v>
      </c>
      <c r="F746" s="158" t="s">
        <v>866</v>
      </c>
      <c r="H746" s="159">
        <v>64</v>
      </c>
      <c r="I746" s="160"/>
      <c r="L746" s="156"/>
      <c r="M746" s="161"/>
      <c r="T746" s="162"/>
      <c r="AT746" s="157" t="s">
        <v>161</v>
      </c>
      <c r="AU746" s="157" t="s">
        <v>159</v>
      </c>
      <c r="AV746" s="13" t="s">
        <v>159</v>
      </c>
      <c r="AW746" s="13" t="s">
        <v>31</v>
      </c>
      <c r="AX746" s="13" t="s">
        <v>74</v>
      </c>
      <c r="AY746" s="157" t="s">
        <v>151</v>
      </c>
    </row>
    <row r="747" spans="2:65" s="13" customFormat="1">
      <c r="B747" s="156"/>
      <c r="D747" s="150" t="s">
        <v>161</v>
      </c>
      <c r="E747" s="157" t="s">
        <v>1</v>
      </c>
      <c r="F747" s="158" t="s">
        <v>867</v>
      </c>
      <c r="H747" s="159">
        <v>75.900000000000006</v>
      </c>
      <c r="I747" s="160"/>
      <c r="L747" s="156"/>
      <c r="M747" s="161"/>
      <c r="T747" s="162"/>
      <c r="AT747" s="157" t="s">
        <v>161</v>
      </c>
      <c r="AU747" s="157" t="s">
        <v>159</v>
      </c>
      <c r="AV747" s="13" t="s">
        <v>159</v>
      </c>
      <c r="AW747" s="13" t="s">
        <v>31</v>
      </c>
      <c r="AX747" s="13" t="s">
        <v>74</v>
      </c>
      <c r="AY747" s="157" t="s">
        <v>151</v>
      </c>
    </row>
    <row r="748" spans="2:65" s="14" customFormat="1">
      <c r="B748" s="163"/>
      <c r="D748" s="150" t="s">
        <v>161</v>
      </c>
      <c r="E748" s="164" t="s">
        <v>1</v>
      </c>
      <c r="F748" s="165" t="s">
        <v>507</v>
      </c>
      <c r="H748" s="166">
        <v>153.13999999999999</v>
      </c>
      <c r="I748" s="167"/>
      <c r="L748" s="163"/>
      <c r="M748" s="168"/>
      <c r="T748" s="169"/>
      <c r="AT748" s="164" t="s">
        <v>161</v>
      </c>
      <c r="AU748" s="164" t="s">
        <v>159</v>
      </c>
      <c r="AV748" s="14" t="s">
        <v>158</v>
      </c>
      <c r="AW748" s="14" t="s">
        <v>31</v>
      </c>
      <c r="AX748" s="14" t="s">
        <v>82</v>
      </c>
      <c r="AY748" s="164" t="s">
        <v>151</v>
      </c>
    </row>
    <row r="749" spans="2:65" s="1" customFormat="1" ht="24.2" customHeight="1">
      <c r="B749" s="134"/>
      <c r="C749" s="135" t="s">
        <v>868</v>
      </c>
      <c r="D749" s="135" t="s">
        <v>154</v>
      </c>
      <c r="E749" s="136" t="s">
        <v>869</v>
      </c>
      <c r="F749" s="137" t="s">
        <v>870</v>
      </c>
      <c r="G749" s="138" t="s">
        <v>862</v>
      </c>
      <c r="H749" s="139">
        <v>205.5</v>
      </c>
      <c r="I749" s="140"/>
      <c r="J749" s="141">
        <f>ROUND(I749*H749,2)</f>
        <v>0</v>
      </c>
      <c r="K749" s="142"/>
      <c r="L749" s="32"/>
      <c r="M749" s="143" t="s">
        <v>1</v>
      </c>
      <c r="N749" s="144" t="s">
        <v>40</v>
      </c>
      <c r="P749" s="145">
        <f>O749*H749</f>
        <v>0</v>
      </c>
      <c r="Q749" s="145">
        <v>5.0000000000000002E-5</v>
      </c>
      <c r="R749" s="145">
        <f>Q749*H749</f>
        <v>1.0275000000000001E-2</v>
      </c>
      <c r="S749" s="145">
        <v>0</v>
      </c>
      <c r="T749" s="146">
        <f>S749*H749</f>
        <v>0</v>
      </c>
      <c r="AR749" s="147" t="s">
        <v>239</v>
      </c>
      <c r="AT749" s="147" t="s">
        <v>154</v>
      </c>
      <c r="AU749" s="147" t="s">
        <v>159</v>
      </c>
      <c r="AY749" s="17" t="s">
        <v>151</v>
      </c>
      <c r="BE749" s="148">
        <f>IF(N749="základná",J749,0)</f>
        <v>0</v>
      </c>
      <c r="BF749" s="148">
        <f>IF(N749="znížená",J749,0)</f>
        <v>0</v>
      </c>
      <c r="BG749" s="148">
        <f>IF(N749="zákl. prenesená",J749,0)</f>
        <v>0</v>
      </c>
      <c r="BH749" s="148">
        <f>IF(N749="zníž. prenesená",J749,0)</f>
        <v>0</v>
      </c>
      <c r="BI749" s="148">
        <f>IF(N749="nulová",J749,0)</f>
        <v>0</v>
      </c>
      <c r="BJ749" s="17" t="s">
        <v>159</v>
      </c>
      <c r="BK749" s="148">
        <f>ROUND(I749*H749,2)</f>
        <v>0</v>
      </c>
      <c r="BL749" s="17" t="s">
        <v>239</v>
      </c>
      <c r="BM749" s="147" t="s">
        <v>871</v>
      </c>
    </row>
    <row r="750" spans="2:65" s="13" customFormat="1">
      <c r="B750" s="156"/>
      <c r="D750" s="150" t="s">
        <v>161</v>
      </c>
      <c r="E750" s="157" t="s">
        <v>1</v>
      </c>
      <c r="F750" s="158" t="s">
        <v>872</v>
      </c>
      <c r="H750" s="159">
        <v>42.4</v>
      </c>
      <c r="I750" s="160"/>
      <c r="L750" s="156"/>
      <c r="M750" s="161"/>
      <c r="T750" s="162"/>
      <c r="AT750" s="157" t="s">
        <v>161</v>
      </c>
      <c r="AU750" s="157" t="s">
        <v>159</v>
      </c>
      <c r="AV750" s="13" t="s">
        <v>159</v>
      </c>
      <c r="AW750" s="13" t="s">
        <v>31</v>
      </c>
      <c r="AX750" s="13" t="s">
        <v>74</v>
      </c>
      <c r="AY750" s="157" t="s">
        <v>151</v>
      </c>
    </row>
    <row r="751" spans="2:65" s="13" customFormat="1">
      <c r="B751" s="156"/>
      <c r="D751" s="150" t="s">
        <v>161</v>
      </c>
      <c r="E751" s="157" t="s">
        <v>1</v>
      </c>
      <c r="F751" s="158" t="s">
        <v>873</v>
      </c>
      <c r="H751" s="159">
        <v>87.2</v>
      </c>
      <c r="I751" s="160"/>
      <c r="L751" s="156"/>
      <c r="M751" s="161"/>
      <c r="T751" s="162"/>
      <c r="AT751" s="157" t="s">
        <v>161</v>
      </c>
      <c r="AU751" s="157" t="s">
        <v>159</v>
      </c>
      <c r="AV751" s="13" t="s">
        <v>159</v>
      </c>
      <c r="AW751" s="13" t="s">
        <v>31</v>
      </c>
      <c r="AX751" s="13" t="s">
        <v>74</v>
      </c>
      <c r="AY751" s="157" t="s">
        <v>151</v>
      </c>
    </row>
    <row r="752" spans="2:65" s="13" customFormat="1">
      <c r="B752" s="156"/>
      <c r="D752" s="150" t="s">
        <v>161</v>
      </c>
      <c r="E752" s="157" t="s">
        <v>1</v>
      </c>
      <c r="F752" s="158" t="s">
        <v>874</v>
      </c>
      <c r="H752" s="159">
        <v>75.900000000000006</v>
      </c>
      <c r="I752" s="160"/>
      <c r="L752" s="156"/>
      <c r="M752" s="161"/>
      <c r="T752" s="162"/>
      <c r="AT752" s="157" t="s">
        <v>161</v>
      </c>
      <c r="AU752" s="157" t="s">
        <v>159</v>
      </c>
      <c r="AV752" s="13" t="s">
        <v>159</v>
      </c>
      <c r="AW752" s="13" t="s">
        <v>31</v>
      </c>
      <c r="AX752" s="13" t="s">
        <v>74</v>
      </c>
      <c r="AY752" s="157" t="s">
        <v>151</v>
      </c>
    </row>
    <row r="753" spans="2:65" s="14" customFormat="1">
      <c r="B753" s="163"/>
      <c r="D753" s="150" t="s">
        <v>161</v>
      </c>
      <c r="E753" s="164" t="s">
        <v>1</v>
      </c>
      <c r="F753" s="165" t="s">
        <v>507</v>
      </c>
      <c r="H753" s="166">
        <v>205.5</v>
      </c>
      <c r="I753" s="167"/>
      <c r="L753" s="163"/>
      <c r="M753" s="168"/>
      <c r="T753" s="169"/>
      <c r="AT753" s="164" t="s">
        <v>161</v>
      </c>
      <c r="AU753" s="164" t="s">
        <v>159</v>
      </c>
      <c r="AV753" s="14" t="s">
        <v>158</v>
      </c>
      <c r="AW753" s="14" t="s">
        <v>31</v>
      </c>
      <c r="AX753" s="14" t="s">
        <v>82</v>
      </c>
      <c r="AY753" s="164" t="s">
        <v>151</v>
      </c>
    </row>
    <row r="754" spans="2:65" s="1" customFormat="1" ht="24.2" customHeight="1">
      <c r="B754" s="134"/>
      <c r="C754" s="135" t="s">
        <v>875</v>
      </c>
      <c r="D754" s="135" t="s">
        <v>154</v>
      </c>
      <c r="E754" s="136" t="s">
        <v>876</v>
      </c>
      <c r="F754" s="137" t="s">
        <v>877</v>
      </c>
      <c r="G754" s="138" t="s">
        <v>862</v>
      </c>
      <c r="H754" s="139">
        <v>155.94</v>
      </c>
      <c r="I754" s="140"/>
      <c r="J754" s="141">
        <f>ROUND(I754*H754,2)</f>
        <v>0</v>
      </c>
      <c r="K754" s="142"/>
      <c r="L754" s="32"/>
      <c r="M754" s="143" t="s">
        <v>1</v>
      </c>
      <c r="N754" s="144" t="s">
        <v>40</v>
      </c>
      <c r="P754" s="145">
        <f>O754*H754</f>
        <v>0</v>
      </c>
      <c r="Q754" s="145">
        <v>5.0000000000000002E-5</v>
      </c>
      <c r="R754" s="145">
        <f>Q754*H754</f>
        <v>7.7970000000000001E-3</v>
      </c>
      <c r="S754" s="145">
        <v>0</v>
      </c>
      <c r="T754" s="146">
        <f>S754*H754</f>
        <v>0</v>
      </c>
      <c r="AR754" s="147" t="s">
        <v>239</v>
      </c>
      <c r="AT754" s="147" t="s">
        <v>154</v>
      </c>
      <c r="AU754" s="147" t="s">
        <v>159</v>
      </c>
      <c r="AY754" s="17" t="s">
        <v>151</v>
      </c>
      <c r="BE754" s="148">
        <f>IF(N754="základná",J754,0)</f>
        <v>0</v>
      </c>
      <c r="BF754" s="148">
        <f>IF(N754="znížená",J754,0)</f>
        <v>0</v>
      </c>
      <c r="BG754" s="148">
        <f>IF(N754="zákl. prenesená",J754,0)</f>
        <v>0</v>
      </c>
      <c r="BH754" s="148">
        <f>IF(N754="zníž. prenesená",J754,0)</f>
        <v>0</v>
      </c>
      <c r="BI754" s="148">
        <f>IF(N754="nulová",J754,0)</f>
        <v>0</v>
      </c>
      <c r="BJ754" s="17" t="s">
        <v>159</v>
      </c>
      <c r="BK754" s="148">
        <f>ROUND(I754*H754,2)</f>
        <v>0</v>
      </c>
      <c r="BL754" s="17" t="s">
        <v>239</v>
      </c>
      <c r="BM754" s="147" t="s">
        <v>878</v>
      </c>
    </row>
    <row r="755" spans="2:65" s="13" customFormat="1">
      <c r="B755" s="156"/>
      <c r="D755" s="150" t="s">
        <v>161</v>
      </c>
      <c r="E755" s="157" t="s">
        <v>1</v>
      </c>
      <c r="F755" s="158" t="s">
        <v>865</v>
      </c>
      <c r="H755" s="159">
        <v>10.44</v>
      </c>
      <c r="I755" s="160"/>
      <c r="L755" s="156"/>
      <c r="M755" s="161"/>
      <c r="T755" s="162"/>
      <c r="AT755" s="157" t="s">
        <v>161</v>
      </c>
      <c r="AU755" s="157" t="s">
        <v>159</v>
      </c>
      <c r="AV755" s="13" t="s">
        <v>159</v>
      </c>
      <c r="AW755" s="13" t="s">
        <v>31</v>
      </c>
      <c r="AX755" s="13" t="s">
        <v>74</v>
      </c>
      <c r="AY755" s="157" t="s">
        <v>151</v>
      </c>
    </row>
    <row r="756" spans="2:65" s="13" customFormat="1">
      <c r="B756" s="156"/>
      <c r="D756" s="150" t="s">
        <v>161</v>
      </c>
      <c r="E756" s="157" t="s">
        <v>1</v>
      </c>
      <c r="F756" s="158" t="s">
        <v>879</v>
      </c>
      <c r="H756" s="159">
        <v>69.599999999999994</v>
      </c>
      <c r="I756" s="160"/>
      <c r="L756" s="156"/>
      <c r="M756" s="161"/>
      <c r="T756" s="162"/>
      <c r="AT756" s="157" t="s">
        <v>161</v>
      </c>
      <c r="AU756" s="157" t="s">
        <v>159</v>
      </c>
      <c r="AV756" s="13" t="s">
        <v>159</v>
      </c>
      <c r="AW756" s="13" t="s">
        <v>31</v>
      </c>
      <c r="AX756" s="13" t="s">
        <v>74</v>
      </c>
      <c r="AY756" s="157" t="s">
        <v>151</v>
      </c>
    </row>
    <row r="757" spans="2:65" s="13" customFormat="1">
      <c r="B757" s="156"/>
      <c r="D757" s="150" t="s">
        <v>161</v>
      </c>
      <c r="E757" s="157" t="s">
        <v>1</v>
      </c>
      <c r="F757" s="158" t="s">
        <v>874</v>
      </c>
      <c r="H757" s="159">
        <v>75.900000000000006</v>
      </c>
      <c r="I757" s="160"/>
      <c r="L757" s="156"/>
      <c r="M757" s="161"/>
      <c r="T757" s="162"/>
      <c r="AT757" s="157" t="s">
        <v>161</v>
      </c>
      <c r="AU757" s="157" t="s">
        <v>159</v>
      </c>
      <c r="AV757" s="13" t="s">
        <v>159</v>
      </c>
      <c r="AW757" s="13" t="s">
        <v>31</v>
      </c>
      <c r="AX757" s="13" t="s">
        <v>74</v>
      </c>
      <c r="AY757" s="157" t="s">
        <v>151</v>
      </c>
    </row>
    <row r="758" spans="2:65" s="14" customFormat="1">
      <c r="B758" s="163"/>
      <c r="D758" s="150" t="s">
        <v>161</v>
      </c>
      <c r="E758" s="164" t="s">
        <v>1</v>
      </c>
      <c r="F758" s="165" t="s">
        <v>507</v>
      </c>
      <c r="H758" s="166">
        <v>155.94</v>
      </c>
      <c r="I758" s="167"/>
      <c r="L758" s="163"/>
      <c r="M758" s="168"/>
      <c r="T758" s="169"/>
      <c r="AT758" s="164" t="s">
        <v>161</v>
      </c>
      <c r="AU758" s="164" t="s">
        <v>159</v>
      </c>
      <c r="AV758" s="14" t="s">
        <v>158</v>
      </c>
      <c r="AW758" s="14" t="s">
        <v>31</v>
      </c>
      <c r="AX758" s="14" t="s">
        <v>82</v>
      </c>
      <c r="AY758" s="164" t="s">
        <v>151</v>
      </c>
    </row>
    <row r="759" spans="2:65" s="1" customFormat="1" ht="24.2" customHeight="1">
      <c r="B759" s="134"/>
      <c r="C759" s="135" t="s">
        <v>880</v>
      </c>
      <c r="D759" s="135" t="s">
        <v>154</v>
      </c>
      <c r="E759" s="136" t="s">
        <v>881</v>
      </c>
      <c r="F759" s="137" t="s">
        <v>882</v>
      </c>
      <c r="G759" s="138" t="s">
        <v>862</v>
      </c>
      <c r="H759" s="139">
        <v>379.5</v>
      </c>
      <c r="I759" s="140"/>
      <c r="J759" s="141">
        <f>ROUND(I759*H759,2)</f>
        <v>0</v>
      </c>
      <c r="K759" s="142"/>
      <c r="L759" s="32"/>
      <c r="M759" s="143" t="s">
        <v>1</v>
      </c>
      <c r="N759" s="144" t="s">
        <v>40</v>
      </c>
      <c r="P759" s="145">
        <f>O759*H759</f>
        <v>0</v>
      </c>
      <c r="Q759" s="145">
        <v>5.0000000000000002E-5</v>
      </c>
      <c r="R759" s="145">
        <f>Q759*H759</f>
        <v>1.8975000000000002E-2</v>
      </c>
      <c r="S759" s="145">
        <v>0</v>
      </c>
      <c r="T759" s="146">
        <f>S759*H759</f>
        <v>0</v>
      </c>
      <c r="AR759" s="147" t="s">
        <v>239</v>
      </c>
      <c r="AT759" s="147" t="s">
        <v>154</v>
      </c>
      <c r="AU759" s="147" t="s">
        <v>159</v>
      </c>
      <c r="AY759" s="17" t="s">
        <v>151</v>
      </c>
      <c r="BE759" s="148">
        <f>IF(N759="základná",J759,0)</f>
        <v>0</v>
      </c>
      <c r="BF759" s="148">
        <f>IF(N759="znížená",J759,0)</f>
        <v>0</v>
      </c>
      <c r="BG759" s="148">
        <f>IF(N759="zákl. prenesená",J759,0)</f>
        <v>0</v>
      </c>
      <c r="BH759" s="148">
        <f>IF(N759="zníž. prenesená",J759,0)</f>
        <v>0</v>
      </c>
      <c r="BI759" s="148">
        <f>IF(N759="nulová",J759,0)</f>
        <v>0</v>
      </c>
      <c r="BJ759" s="17" t="s">
        <v>159</v>
      </c>
      <c r="BK759" s="148">
        <f>ROUND(I759*H759,2)</f>
        <v>0</v>
      </c>
      <c r="BL759" s="17" t="s">
        <v>239</v>
      </c>
      <c r="BM759" s="147" t="s">
        <v>883</v>
      </c>
    </row>
    <row r="760" spans="2:65" s="13" customFormat="1">
      <c r="B760" s="156"/>
      <c r="D760" s="150" t="s">
        <v>161</v>
      </c>
      <c r="E760" s="157" t="s">
        <v>1</v>
      </c>
      <c r="F760" s="158" t="s">
        <v>884</v>
      </c>
      <c r="H760" s="159">
        <v>379.5</v>
      </c>
      <c r="I760" s="160"/>
      <c r="L760" s="156"/>
      <c r="M760" s="161"/>
      <c r="T760" s="162"/>
      <c r="AT760" s="157" t="s">
        <v>161</v>
      </c>
      <c r="AU760" s="157" t="s">
        <v>159</v>
      </c>
      <c r="AV760" s="13" t="s">
        <v>159</v>
      </c>
      <c r="AW760" s="13" t="s">
        <v>31</v>
      </c>
      <c r="AX760" s="13" t="s">
        <v>82</v>
      </c>
      <c r="AY760" s="157" t="s">
        <v>151</v>
      </c>
    </row>
    <row r="761" spans="2:65" s="1" customFormat="1" ht="24.2" customHeight="1">
      <c r="B761" s="134"/>
      <c r="C761" s="135" t="s">
        <v>885</v>
      </c>
      <c r="D761" s="135" t="s">
        <v>154</v>
      </c>
      <c r="E761" s="136" t="s">
        <v>886</v>
      </c>
      <c r="F761" s="137" t="s">
        <v>887</v>
      </c>
      <c r="G761" s="138" t="s">
        <v>862</v>
      </c>
      <c r="H761" s="139">
        <v>645.39599999999996</v>
      </c>
      <c r="I761" s="140"/>
      <c r="J761" s="141">
        <f>ROUND(I761*H761,2)</f>
        <v>0</v>
      </c>
      <c r="K761" s="142"/>
      <c r="L761" s="32"/>
      <c r="M761" s="143" t="s">
        <v>1</v>
      </c>
      <c r="N761" s="144" t="s">
        <v>40</v>
      </c>
      <c r="P761" s="145">
        <f>O761*H761</f>
        <v>0</v>
      </c>
      <c r="Q761" s="145">
        <v>5.0000000000000002E-5</v>
      </c>
      <c r="R761" s="145">
        <f>Q761*H761</f>
        <v>3.2269800000000001E-2</v>
      </c>
      <c r="S761" s="145">
        <v>0</v>
      </c>
      <c r="T761" s="146">
        <f>S761*H761</f>
        <v>0</v>
      </c>
      <c r="AR761" s="147" t="s">
        <v>239</v>
      </c>
      <c r="AT761" s="147" t="s">
        <v>154</v>
      </c>
      <c r="AU761" s="147" t="s">
        <v>159</v>
      </c>
      <c r="AY761" s="17" t="s">
        <v>151</v>
      </c>
      <c r="BE761" s="148">
        <f>IF(N761="základná",J761,0)</f>
        <v>0</v>
      </c>
      <c r="BF761" s="148">
        <f>IF(N761="znížená",J761,0)</f>
        <v>0</v>
      </c>
      <c r="BG761" s="148">
        <f>IF(N761="zákl. prenesená",J761,0)</f>
        <v>0</v>
      </c>
      <c r="BH761" s="148">
        <f>IF(N761="zníž. prenesená",J761,0)</f>
        <v>0</v>
      </c>
      <c r="BI761" s="148">
        <f>IF(N761="nulová",J761,0)</f>
        <v>0</v>
      </c>
      <c r="BJ761" s="17" t="s">
        <v>159</v>
      </c>
      <c r="BK761" s="148">
        <f>ROUND(I761*H761,2)</f>
        <v>0</v>
      </c>
      <c r="BL761" s="17" t="s">
        <v>239</v>
      </c>
      <c r="BM761" s="147" t="s">
        <v>888</v>
      </c>
    </row>
    <row r="762" spans="2:65" s="13" customFormat="1">
      <c r="B762" s="156"/>
      <c r="D762" s="150" t="s">
        <v>161</v>
      </c>
      <c r="E762" s="157" t="s">
        <v>1</v>
      </c>
      <c r="F762" s="158" t="s">
        <v>889</v>
      </c>
      <c r="H762" s="159">
        <v>250.58</v>
      </c>
      <c r="I762" s="160"/>
      <c r="L762" s="156"/>
      <c r="M762" s="161"/>
      <c r="T762" s="162"/>
      <c r="AT762" s="157" t="s">
        <v>161</v>
      </c>
      <c r="AU762" s="157" t="s">
        <v>159</v>
      </c>
      <c r="AV762" s="13" t="s">
        <v>159</v>
      </c>
      <c r="AW762" s="13" t="s">
        <v>31</v>
      </c>
      <c r="AX762" s="13" t="s">
        <v>74</v>
      </c>
      <c r="AY762" s="157" t="s">
        <v>151</v>
      </c>
    </row>
    <row r="763" spans="2:65" s="13" customFormat="1">
      <c r="B763" s="156"/>
      <c r="D763" s="150" t="s">
        <v>161</v>
      </c>
      <c r="E763" s="157" t="s">
        <v>1</v>
      </c>
      <c r="F763" s="158" t="s">
        <v>890</v>
      </c>
      <c r="H763" s="159">
        <v>61.56</v>
      </c>
      <c r="I763" s="160"/>
      <c r="L763" s="156"/>
      <c r="M763" s="161"/>
      <c r="T763" s="162"/>
      <c r="AT763" s="157" t="s">
        <v>161</v>
      </c>
      <c r="AU763" s="157" t="s">
        <v>159</v>
      </c>
      <c r="AV763" s="13" t="s">
        <v>159</v>
      </c>
      <c r="AW763" s="13" t="s">
        <v>31</v>
      </c>
      <c r="AX763" s="13" t="s">
        <v>74</v>
      </c>
      <c r="AY763" s="157" t="s">
        <v>151</v>
      </c>
    </row>
    <row r="764" spans="2:65" s="13" customFormat="1">
      <c r="B764" s="156"/>
      <c r="D764" s="150" t="s">
        <v>161</v>
      </c>
      <c r="E764" s="157" t="s">
        <v>1</v>
      </c>
      <c r="F764" s="158" t="s">
        <v>891</v>
      </c>
      <c r="H764" s="159">
        <v>80.256</v>
      </c>
      <c r="I764" s="160"/>
      <c r="L764" s="156"/>
      <c r="M764" s="161"/>
      <c r="T764" s="162"/>
      <c r="AT764" s="157" t="s">
        <v>161</v>
      </c>
      <c r="AU764" s="157" t="s">
        <v>159</v>
      </c>
      <c r="AV764" s="13" t="s">
        <v>159</v>
      </c>
      <c r="AW764" s="13" t="s">
        <v>31</v>
      </c>
      <c r="AX764" s="13" t="s">
        <v>74</v>
      </c>
      <c r="AY764" s="157" t="s">
        <v>151</v>
      </c>
    </row>
    <row r="765" spans="2:65" s="13" customFormat="1">
      <c r="B765" s="156"/>
      <c r="D765" s="150" t="s">
        <v>161</v>
      </c>
      <c r="E765" s="157" t="s">
        <v>1</v>
      </c>
      <c r="F765" s="158" t="s">
        <v>892</v>
      </c>
      <c r="H765" s="159">
        <v>253</v>
      </c>
      <c r="I765" s="160"/>
      <c r="L765" s="156"/>
      <c r="M765" s="161"/>
      <c r="T765" s="162"/>
      <c r="AT765" s="157" t="s">
        <v>161</v>
      </c>
      <c r="AU765" s="157" t="s">
        <v>159</v>
      </c>
      <c r="AV765" s="13" t="s">
        <v>159</v>
      </c>
      <c r="AW765" s="13" t="s">
        <v>31</v>
      </c>
      <c r="AX765" s="13" t="s">
        <v>74</v>
      </c>
      <c r="AY765" s="157" t="s">
        <v>151</v>
      </c>
    </row>
    <row r="766" spans="2:65" s="14" customFormat="1">
      <c r="B766" s="163"/>
      <c r="D766" s="150" t="s">
        <v>161</v>
      </c>
      <c r="E766" s="164" t="s">
        <v>1</v>
      </c>
      <c r="F766" s="165" t="s">
        <v>507</v>
      </c>
      <c r="H766" s="166">
        <v>645.39599999999996</v>
      </c>
      <c r="I766" s="167"/>
      <c r="L766" s="163"/>
      <c r="M766" s="168"/>
      <c r="T766" s="169"/>
      <c r="AT766" s="164" t="s">
        <v>161</v>
      </c>
      <c r="AU766" s="164" t="s">
        <v>159</v>
      </c>
      <c r="AV766" s="14" t="s">
        <v>158</v>
      </c>
      <c r="AW766" s="14" t="s">
        <v>31</v>
      </c>
      <c r="AX766" s="14" t="s">
        <v>82</v>
      </c>
      <c r="AY766" s="164" t="s">
        <v>151</v>
      </c>
    </row>
    <row r="767" spans="2:65" s="11" customFormat="1" ht="25.9" customHeight="1">
      <c r="B767" s="122"/>
      <c r="D767" s="123" t="s">
        <v>73</v>
      </c>
      <c r="E767" s="124" t="s">
        <v>893</v>
      </c>
      <c r="F767" s="124" t="s">
        <v>894</v>
      </c>
      <c r="I767" s="125"/>
      <c r="J767" s="126">
        <f>BK767</f>
        <v>0</v>
      </c>
      <c r="L767" s="122"/>
      <c r="M767" s="127"/>
      <c r="P767" s="128">
        <f>P768+P806+P818</f>
        <v>0</v>
      </c>
      <c r="R767" s="128">
        <f>R768+R806+R818</f>
        <v>24.181007825000002</v>
      </c>
      <c r="T767" s="129">
        <f>T768+T806+T818</f>
        <v>0</v>
      </c>
      <c r="AR767" s="123" t="s">
        <v>82</v>
      </c>
      <c r="AT767" s="130" t="s">
        <v>73</v>
      </c>
      <c r="AU767" s="130" t="s">
        <v>74</v>
      </c>
      <c r="AY767" s="123" t="s">
        <v>151</v>
      </c>
      <c r="BK767" s="131">
        <f>BK768+BK806+BK818</f>
        <v>0</v>
      </c>
    </row>
    <row r="768" spans="2:65" s="11" customFormat="1" ht="22.9" customHeight="1">
      <c r="B768" s="122"/>
      <c r="D768" s="123" t="s">
        <v>73</v>
      </c>
      <c r="E768" s="132" t="s">
        <v>895</v>
      </c>
      <c r="F768" s="132" t="s">
        <v>896</v>
      </c>
      <c r="I768" s="125"/>
      <c r="J768" s="133">
        <f>BK768</f>
        <v>0</v>
      </c>
      <c r="L768" s="122"/>
      <c r="M768" s="127"/>
      <c r="P768" s="128">
        <f>SUM(P769:P805)</f>
        <v>0</v>
      </c>
      <c r="R768" s="128">
        <f>SUM(R769:R805)</f>
        <v>12.73272</v>
      </c>
      <c r="T768" s="129">
        <f>SUM(T769:T805)</f>
        <v>0</v>
      </c>
      <c r="AR768" s="123" t="s">
        <v>82</v>
      </c>
      <c r="AT768" s="130" t="s">
        <v>73</v>
      </c>
      <c r="AU768" s="130" t="s">
        <v>82</v>
      </c>
      <c r="AY768" s="123" t="s">
        <v>151</v>
      </c>
      <c r="BK768" s="131">
        <f>SUM(BK769:BK805)</f>
        <v>0</v>
      </c>
    </row>
    <row r="769" spans="2:65" s="1" customFormat="1" ht="24.2" customHeight="1">
      <c r="B769" s="134"/>
      <c r="C769" s="135" t="s">
        <v>897</v>
      </c>
      <c r="D769" s="135" t="s">
        <v>154</v>
      </c>
      <c r="E769" s="136" t="s">
        <v>898</v>
      </c>
      <c r="F769" s="137" t="s">
        <v>899</v>
      </c>
      <c r="G769" s="138" t="s">
        <v>900</v>
      </c>
      <c r="H769" s="139">
        <v>318</v>
      </c>
      <c r="I769" s="140"/>
      <c r="J769" s="141">
        <f>ROUND(I769*H769,2)</f>
        <v>0</v>
      </c>
      <c r="K769" s="142"/>
      <c r="L769" s="32"/>
      <c r="M769" s="143" t="s">
        <v>1</v>
      </c>
      <c r="N769" s="144" t="s">
        <v>40</v>
      </c>
      <c r="P769" s="145">
        <f>O769*H769</f>
        <v>0</v>
      </c>
      <c r="Q769" s="145">
        <v>0</v>
      </c>
      <c r="R769" s="145">
        <f>Q769*H769</f>
        <v>0</v>
      </c>
      <c r="S769" s="145">
        <v>0</v>
      </c>
      <c r="T769" s="146">
        <f>S769*H769</f>
        <v>0</v>
      </c>
      <c r="AR769" s="147" t="s">
        <v>158</v>
      </c>
      <c r="AT769" s="147" t="s">
        <v>154</v>
      </c>
      <c r="AU769" s="147" t="s">
        <v>159</v>
      </c>
      <c r="AY769" s="17" t="s">
        <v>151</v>
      </c>
      <c r="BE769" s="148">
        <f>IF(N769="základná",J769,0)</f>
        <v>0</v>
      </c>
      <c r="BF769" s="148">
        <f>IF(N769="znížená",J769,0)</f>
        <v>0</v>
      </c>
      <c r="BG769" s="148">
        <f>IF(N769="zákl. prenesená",J769,0)</f>
        <v>0</v>
      </c>
      <c r="BH769" s="148">
        <f>IF(N769="zníž. prenesená",J769,0)</f>
        <v>0</v>
      </c>
      <c r="BI769" s="148">
        <f>IF(N769="nulová",J769,0)</f>
        <v>0</v>
      </c>
      <c r="BJ769" s="17" t="s">
        <v>159</v>
      </c>
      <c r="BK769" s="148">
        <f>ROUND(I769*H769,2)</f>
        <v>0</v>
      </c>
      <c r="BL769" s="17" t="s">
        <v>158</v>
      </c>
      <c r="BM769" s="147" t="s">
        <v>901</v>
      </c>
    </row>
    <row r="770" spans="2:65" s="12" customFormat="1">
      <c r="B770" s="149"/>
      <c r="D770" s="150" t="s">
        <v>161</v>
      </c>
      <c r="E770" s="151" t="s">
        <v>1</v>
      </c>
      <c r="F770" s="152" t="s">
        <v>902</v>
      </c>
      <c r="H770" s="151" t="s">
        <v>1</v>
      </c>
      <c r="I770" s="153"/>
      <c r="L770" s="149"/>
      <c r="M770" s="154"/>
      <c r="T770" s="155"/>
      <c r="AT770" s="151" t="s">
        <v>161</v>
      </c>
      <c r="AU770" s="151" t="s">
        <v>159</v>
      </c>
      <c r="AV770" s="12" t="s">
        <v>82</v>
      </c>
      <c r="AW770" s="12" t="s">
        <v>31</v>
      </c>
      <c r="AX770" s="12" t="s">
        <v>74</v>
      </c>
      <c r="AY770" s="151" t="s">
        <v>151</v>
      </c>
    </row>
    <row r="771" spans="2:65" s="12" customFormat="1">
      <c r="B771" s="149"/>
      <c r="D771" s="150" t="s">
        <v>161</v>
      </c>
      <c r="E771" s="151" t="s">
        <v>1</v>
      </c>
      <c r="F771" s="152" t="s">
        <v>903</v>
      </c>
      <c r="H771" s="151" t="s">
        <v>1</v>
      </c>
      <c r="I771" s="153"/>
      <c r="L771" s="149"/>
      <c r="M771" s="154"/>
      <c r="T771" s="155"/>
      <c r="AT771" s="151" t="s">
        <v>161</v>
      </c>
      <c r="AU771" s="151" t="s">
        <v>159</v>
      </c>
      <c r="AV771" s="12" t="s">
        <v>82</v>
      </c>
      <c r="AW771" s="12" t="s">
        <v>31</v>
      </c>
      <c r="AX771" s="12" t="s">
        <v>74</v>
      </c>
      <c r="AY771" s="151" t="s">
        <v>151</v>
      </c>
    </row>
    <row r="772" spans="2:65" s="12" customFormat="1" ht="22.5">
      <c r="B772" s="149"/>
      <c r="D772" s="150" t="s">
        <v>161</v>
      </c>
      <c r="E772" s="151" t="s">
        <v>1</v>
      </c>
      <c r="F772" s="152" t="s">
        <v>904</v>
      </c>
      <c r="H772" s="151" t="s">
        <v>1</v>
      </c>
      <c r="I772" s="153"/>
      <c r="L772" s="149"/>
      <c r="M772" s="154"/>
      <c r="T772" s="155"/>
      <c r="AT772" s="151" t="s">
        <v>161</v>
      </c>
      <c r="AU772" s="151" t="s">
        <v>159</v>
      </c>
      <c r="AV772" s="12" t="s">
        <v>82</v>
      </c>
      <c r="AW772" s="12" t="s">
        <v>31</v>
      </c>
      <c r="AX772" s="12" t="s">
        <v>74</v>
      </c>
      <c r="AY772" s="151" t="s">
        <v>151</v>
      </c>
    </row>
    <row r="773" spans="2:65" s="13" customFormat="1">
      <c r="B773" s="156"/>
      <c r="D773" s="150" t="s">
        <v>161</v>
      </c>
      <c r="E773" s="157" t="s">
        <v>1</v>
      </c>
      <c r="F773" s="158" t="s">
        <v>905</v>
      </c>
      <c r="H773" s="159">
        <v>192</v>
      </c>
      <c r="I773" s="160"/>
      <c r="L773" s="156"/>
      <c r="M773" s="161"/>
      <c r="T773" s="162"/>
      <c r="AT773" s="157" t="s">
        <v>161</v>
      </c>
      <c r="AU773" s="157" t="s">
        <v>159</v>
      </c>
      <c r="AV773" s="13" t="s">
        <v>159</v>
      </c>
      <c r="AW773" s="13" t="s">
        <v>31</v>
      </c>
      <c r="AX773" s="13" t="s">
        <v>74</v>
      </c>
      <c r="AY773" s="157" t="s">
        <v>151</v>
      </c>
    </row>
    <row r="774" spans="2:65" s="13" customFormat="1">
      <c r="B774" s="156"/>
      <c r="D774" s="150" t="s">
        <v>161</v>
      </c>
      <c r="E774" s="157" t="s">
        <v>1</v>
      </c>
      <c r="F774" s="158" t="s">
        <v>906</v>
      </c>
      <c r="H774" s="159">
        <v>126</v>
      </c>
      <c r="I774" s="160"/>
      <c r="L774" s="156"/>
      <c r="M774" s="161"/>
      <c r="T774" s="162"/>
      <c r="AT774" s="157" t="s">
        <v>161</v>
      </c>
      <c r="AU774" s="157" t="s">
        <v>159</v>
      </c>
      <c r="AV774" s="13" t="s">
        <v>159</v>
      </c>
      <c r="AW774" s="13" t="s">
        <v>31</v>
      </c>
      <c r="AX774" s="13" t="s">
        <v>74</v>
      </c>
      <c r="AY774" s="157" t="s">
        <v>151</v>
      </c>
    </row>
    <row r="775" spans="2:65" s="14" customFormat="1">
      <c r="B775" s="163"/>
      <c r="D775" s="150" t="s">
        <v>161</v>
      </c>
      <c r="E775" s="164" t="s">
        <v>1</v>
      </c>
      <c r="F775" s="165" t="s">
        <v>507</v>
      </c>
      <c r="H775" s="166">
        <v>318</v>
      </c>
      <c r="I775" s="167"/>
      <c r="L775" s="163"/>
      <c r="M775" s="168"/>
      <c r="T775" s="169"/>
      <c r="AT775" s="164" t="s">
        <v>161</v>
      </c>
      <c r="AU775" s="164" t="s">
        <v>159</v>
      </c>
      <c r="AV775" s="14" t="s">
        <v>158</v>
      </c>
      <c r="AW775" s="14" t="s">
        <v>31</v>
      </c>
      <c r="AX775" s="14" t="s">
        <v>82</v>
      </c>
      <c r="AY775" s="164" t="s">
        <v>151</v>
      </c>
    </row>
    <row r="776" spans="2:65" s="1" customFormat="1" ht="24.2" customHeight="1">
      <c r="B776" s="134"/>
      <c r="C776" s="177" t="s">
        <v>907</v>
      </c>
      <c r="D776" s="177" t="s">
        <v>795</v>
      </c>
      <c r="E776" s="178" t="s">
        <v>908</v>
      </c>
      <c r="F776" s="179" t="s">
        <v>909</v>
      </c>
      <c r="G776" s="180" t="s">
        <v>900</v>
      </c>
      <c r="H776" s="181">
        <v>126</v>
      </c>
      <c r="I776" s="182"/>
      <c r="J776" s="183">
        <f>ROUND(I776*H776,2)</f>
        <v>0</v>
      </c>
      <c r="K776" s="184"/>
      <c r="L776" s="185"/>
      <c r="M776" s="186" t="s">
        <v>1</v>
      </c>
      <c r="N776" s="187" t="s">
        <v>40</v>
      </c>
      <c r="P776" s="145">
        <f>O776*H776</f>
        <v>0</v>
      </c>
      <c r="Q776" s="145">
        <v>8.9599999999999992E-3</v>
      </c>
      <c r="R776" s="145">
        <f>Q776*H776</f>
        <v>1.12896</v>
      </c>
      <c r="S776" s="145">
        <v>0</v>
      </c>
      <c r="T776" s="146">
        <f>S776*H776</f>
        <v>0</v>
      </c>
      <c r="AR776" s="147" t="s">
        <v>198</v>
      </c>
      <c r="AT776" s="147" t="s">
        <v>795</v>
      </c>
      <c r="AU776" s="147" t="s">
        <v>159</v>
      </c>
      <c r="AY776" s="17" t="s">
        <v>151</v>
      </c>
      <c r="BE776" s="148">
        <f>IF(N776="základná",J776,0)</f>
        <v>0</v>
      </c>
      <c r="BF776" s="148">
        <f>IF(N776="znížená",J776,0)</f>
        <v>0</v>
      </c>
      <c r="BG776" s="148">
        <f>IF(N776="zákl. prenesená",J776,0)</f>
        <v>0</v>
      </c>
      <c r="BH776" s="148">
        <f>IF(N776="zníž. prenesená",J776,0)</f>
        <v>0</v>
      </c>
      <c r="BI776" s="148">
        <f>IF(N776="nulová",J776,0)</f>
        <v>0</v>
      </c>
      <c r="BJ776" s="17" t="s">
        <v>159</v>
      </c>
      <c r="BK776" s="148">
        <f>ROUND(I776*H776,2)</f>
        <v>0</v>
      </c>
      <c r="BL776" s="17" t="s">
        <v>158</v>
      </c>
      <c r="BM776" s="147" t="s">
        <v>910</v>
      </c>
    </row>
    <row r="777" spans="2:65" s="12" customFormat="1" ht="22.5">
      <c r="B777" s="149"/>
      <c r="D777" s="150" t="s">
        <v>161</v>
      </c>
      <c r="E777" s="151" t="s">
        <v>1</v>
      </c>
      <c r="F777" s="152" t="s">
        <v>911</v>
      </c>
      <c r="H777" s="151" t="s">
        <v>1</v>
      </c>
      <c r="I777" s="153"/>
      <c r="L777" s="149"/>
      <c r="M777" s="154"/>
      <c r="T777" s="155"/>
      <c r="AT777" s="151" t="s">
        <v>161</v>
      </c>
      <c r="AU777" s="151" t="s">
        <v>159</v>
      </c>
      <c r="AV777" s="12" t="s">
        <v>82</v>
      </c>
      <c r="AW777" s="12" t="s">
        <v>31</v>
      </c>
      <c r="AX777" s="12" t="s">
        <v>74</v>
      </c>
      <c r="AY777" s="151" t="s">
        <v>151</v>
      </c>
    </row>
    <row r="778" spans="2:65" s="13" customFormat="1">
      <c r="B778" s="156"/>
      <c r="D778" s="150" t="s">
        <v>161</v>
      </c>
      <c r="E778" s="157" t="s">
        <v>1</v>
      </c>
      <c r="F778" s="158" t="s">
        <v>906</v>
      </c>
      <c r="H778" s="159">
        <v>126</v>
      </c>
      <c r="I778" s="160"/>
      <c r="L778" s="156"/>
      <c r="M778" s="161"/>
      <c r="T778" s="162"/>
      <c r="AT778" s="157" t="s">
        <v>161</v>
      </c>
      <c r="AU778" s="157" t="s">
        <v>159</v>
      </c>
      <c r="AV778" s="13" t="s">
        <v>159</v>
      </c>
      <c r="AW778" s="13" t="s">
        <v>31</v>
      </c>
      <c r="AX778" s="13" t="s">
        <v>82</v>
      </c>
      <c r="AY778" s="157" t="s">
        <v>151</v>
      </c>
    </row>
    <row r="779" spans="2:65" s="1" customFormat="1" ht="24.2" customHeight="1">
      <c r="B779" s="134"/>
      <c r="C779" s="177" t="s">
        <v>912</v>
      </c>
      <c r="D779" s="177" t="s">
        <v>795</v>
      </c>
      <c r="E779" s="178" t="s">
        <v>913</v>
      </c>
      <c r="F779" s="179" t="s">
        <v>914</v>
      </c>
      <c r="G779" s="180" t="s">
        <v>900</v>
      </c>
      <c r="H779" s="181">
        <v>192</v>
      </c>
      <c r="I779" s="182"/>
      <c r="J779" s="183">
        <f>ROUND(I779*H779,2)</f>
        <v>0</v>
      </c>
      <c r="K779" s="184"/>
      <c r="L779" s="185"/>
      <c r="M779" s="186" t="s">
        <v>1</v>
      </c>
      <c r="N779" s="187" t="s">
        <v>40</v>
      </c>
      <c r="P779" s="145">
        <f>O779*H779</f>
        <v>0</v>
      </c>
      <c r="Q779" s="145">
        <v>8.9599999999999992E-3</v>
      </c>
      <c r="R779" s="145">
        <f>Q779*H779</f>
        <v>1.7203199999999998</v>
      </c>
      <c r="S779" s="145">
        <v>0</v>
      </c>
      <c r="T779" s="146">
        <f>S779*H779</f>
        <v>0</v>
      </c>
      <c r="AR779" s="147" t="s">
        <v>198</v>
      </c>
      <c r="AT779" s="147" t="s">
        <v>795</v>
      </c>
      <c r="AU779" s="147" t="s">
        <v>159</v>
      </c>
      <c r="AY779" s="17" t="s">
        <v>151</v>
      </c>
      <c r="BE779" s="148">
        <f>IF(N779="základná",J779,0)</f>
        <v>0</v>
      </c>
      <c r="BF779" s="148">
        <f>IF(N779="znížená",J779,0)</f>
        <v>0</v>
      </c>
      <c r="BG779" s="148">
        <f>IF(N779="zákl. prenesená",J779,0)</f>
        <v>0</v>
      </c>
      <c r="BH779" s="148">
        <f>IF(N779="zníž. prenesená",J779,0)</f>
        <v>0</v>
      </c>
      <c r="BI779" s="148">
        <f>IF(N779="nulová",J779,0)</f>
        <v>0</v>
      </c>
      <c r="BJ779" s="17" t="s">
        <v>159</v>
      </c>
      <c r="BK779" s="148">
        <f>ROUND(I779*H779,2)</f>
        <v>0</v>
      </c>
      <c r="BL779" s="17" t="s">
        <v>158</v>
      </c>
      <c r="BM779" s="147" t="s">
        <v>915</v>
      </c>
    </row>
    <row r="780" spans="2:65" s="12" customFormat="1" ht="22.5">
      <c r="B780" s="149"/>
      <c r="D780" s="150" t="s">
        <v>161</v>
      </c>
      <c r="E780" s="151" t="s">
        <v>1</v>
      </c>
      <c r="F780" s="152" t="s">
        <v>911</v>
      </c>
      <c r="H780" s="151" t="s">
        <v>1</v>
      </c>
      <c r="I780" s="153"/>
      <c r="L780" s="149"/>
      <c r="M780" s="154"/>
      <c r="T780" s="155"/>
      <c r="AT780" s="151" t="s">
        <v>161</v>
      </c>
      <c r="AU780" s="151" t="s">
        <v>159</v>
      </c>
      <c r="AV780" s="12" t="s">
        <v>82</v>
      </c>
      <c r="AW780" s="12" t="s">
        <v>31</v>
      </c>
      <c r="AX780" s="12" t="s">
        <v>74</v>
      </c>
      <c r="AY780" s="151" t="s">
        <v>151</v>
      </c>
    </row>
    <row r="781" spans="2:65" s="13" customFormat="1">
      <c r="B781" s="156"/>
      <c r="D781" s="150" t="s">
        <v>161</v>
      </c>
      <c r="E781" s="157" t="s">
        <v>1</v>
      </c>
      <c r="F781" s="158" t="s">
        <v>905</v>
      </c>
      <c r="H781" s="159">
        <v>192</v>
      </c>
      <c r="I781" s="160"/>
      <c r="L781" s="156"/>
      <c r="M781" s="161"/>
      <c r="T781" s="162"/>
      <c r="AT781" s="157" t="s">
        <v>161</v>
      </c>
      <c r="AU781" s="157" t="s">
        <v>159</v>
      </c>
      <c r="AV781" s="13" t="s">
        <v>159</v>
      </c>
      <c r="AW781" s="13" t="s">
        <v>31</v>
      </c>
      <c r="AX781" s="13" t="s">
        <v>82</v>
      </c>
      <c r="AY781" s="157" t="s">
        <v>151</v>
      </c>
    </row>
    <row r="782" spans="2:65" s="1" customFormat="1" ht="33" customHeight="1">
      <c r="B782" s="134"/>
      <c r="C782" s="135" t="s">
        <v>916</v>
      </c>
      <c r="D782" s="135" t="s">
        <v>154</v>
      </c>
      <c r="E782" s="136" t="s">
        <v>917</v>
      </c>
      <c r="F782" s="137" t="s">
        <v>918</v>
      </c>
      <c r="G782" s="138" t="s">
        <v>900</v>
      </c>
      <c r="H782" s="139">
        <v>54</v>
      </c>
      <c r="I782" s="140"/>
      <c r="J782" s="141">
        <f>ROUND(I782*H782,2)</f>
        <v>0</v>
      </c>
      <c r="K782" s="142"/>
      <c r="L782" s="32"/>
      <c r="M782" s="143" t="s">
        <v>1</v>
      </c>
      <c r="N782" s="144" t="s">
        <v>40</v>
      </c>
      <c r="P782" s="145">
        <f>O782*H782</f>
        <v>0</v>
      </c>
      <c r="Q782" s="145">
        <v>0</v>
      </c>
      <c r="R782" s="145">
        <f>Q782*H782</f>
        <v>0</v>
      </c>
      <c r="S782" s="145">
        <v>0</v>
      </c>
      <c r="T782" s="146">
        <f>S782*H782</f>
        <v>0</v>
      </c>
      <c r="AR782" s="147" t="s">
        <v>158</v>
      </c>
      <c r="AT782" s="147" t="s">
        <v>154</v>
      </c>
      <c r="AU782" s="147" t="s">
        <v>159</v>
      </c>
      <c r="AY782" s="17" t="s">
        <v>151</v>
      </c>
      <c r="BE782" s="148">
        <f>IF(N782="základná",J782,0)</f>
        <v>0</v>
      </c>
      <c r="BF782" s="148">
        <f>IF(N782="znížená",J782,0)</f>
        <v>0</v>
      </c>
      <c r="BG782" s="148">
        <f>IF(N782="zákl. prenesená",J782,0)</f>
        <v>0</v>
      </c>
      <c r="BH782" s="148">
        <f>IF(N782="zníž. prenesená",J782,0)</f>
        <v>0</v>
      </c>
      <c r="BI782" s="148">
        <f>IF(N782="nulová",J782,0)</f>
        <v>0</v>
      </c>
      <c r="BJ782" s="17" t="s">
        <v>159</v>
      </c>
      <c r="BK782" s="148">
        <f>ROUND(I782*H782,2)</f>
        <v>0</v>
      </c>
      <c r="BL782" s="17" t="s">
        <v>158</v>
      </c>
      <c r="BM782" s="147" t="s">
        <v>919</v>
      </c>
    </row>
    <row r="783" spans="2:65" s="12" customFormat="1">
      <c r="B783" s="149"/>
      <c r="D783" s="150" t="s">
        <v>161</v>
      </c>
      <c r="E783" s="151" t="s">
        <v>1</v>
      </c>
      <c r="F783" s="152" t="s">
        <v>902</v>
      </c>
      <c r="H783" s="151" t="s">
        <v>1</v>
      </c>
      <c r="I783" s="153"/>
      <c r="L783" s="149"/>
      <c r="M783" s="154"/>
      <c r="T783" s="155"/>
      <c r="AT783" s="151" t="s">
        <v>161</v>
      </c>
      <c r="AU783" s="151" t="s">
        <v>159</v>
      </c>
      <c r="AV783" s="12" t="s">
        <v>82</v>
      </c>
      <c r="AW783" s="12" t="s">
        <v>31</v>
      </c>
      <c r="AX783" s="12" t="s">
        <v>74</v>
      </c>
      <c r="AY783" s="151" t="s">
        <v>151</v>
      </c>
    </row>
    <row r="784" spans="2:65" s="12" customFormat="1">
      <c r="B784" s="149"/>
      <c r="D784" s="150" t="s">
        <v>161</v>
      </c>
      <c r="E784" s="151" t="s">
        <v>1</v>
      </c>
      <c r="F784" s="152" t="s">
        <v>903</v>
      </c>
      <c r="H784" s="151" t="s">
        <v>1</v>
      </c>
      <c r="I784" s="153"/>
      <c r="L784" s="149"/>
      <c r="M784" s="154"/>
      <c r="T784" s="155"/>
      <c r="AT784" s="151" t="s">
        <v>161</v>
      </c>
      <c r="AU784" s="151" t="s">
        <v>159</v>
      </c>
      <c r="AV784" s="12" t="s">
        <v>82</v>
      </c>
      <c r="AW784" s="12" t="s">
        <v>31</v>
      </c>
      <c r="AX784" s="12" t="s">
        <v>74</v>
      </c>
      <c r="AY784" s="151" t="s">
        <v>151</v>
      </c>
    </row>
    <row r="785" spans="2:65" s="12" customFormat="1" ht="22.5">
      <c r="B785" s="149"/>
      <c r="D785" s="150" t="s">
        <v>161</v>
      </c>
      <c r="E785" s="151" t="s">
        <v>1</v>
      </c>
      <c r="F785" s="152" t="s">
        <v>904</v>
      </c>
      <c r="H785" s="151" t="s">
        <v>1</v>
      </c>
      <c r="I785" s="153"/>
      <c r="L785" s="149"/>
      <c r="M785" s="154"/>
      <c r="T785" s="155"/>
      <c r="AT785" s="151" t="s">
        <v>161</v>
      </c>
      <c r="AU785" s="151" t="s">
        <v>159</v>
      </c>
      <c r="AV785" s="12" t="s">
        <v>82</v>
      </c>
      <c r="AW785" s="12" t="s">
        <v>31</v>
      </c>
      <c r="AX785" s="12" t="s">
        <v>74</v>
      </c>
      <c r="AY785" s="151" t="s">
        <v>151</v>
      </c>
    </row>
    <row r="786" spans="2:65" s="13" customFormat="1">
      <c r="B786" s="156"/>
      <c r="D786" s="150" t="s">
        <v>161</v>
      </c>
      <c r="E786" s="157" t="s">
        <v>1</v>
      </c>
      <c r="F786" s="158" t="s">
        <v>920</v>
      </c>
      <c r="H786" s="159">
        <v>54</v>
      </c>
      <c r="I786" s="160"/>
      <c r="L786" s="156"/>
      <c r="M786" s="161"/>
      <c r="T786" s="162"/>
      <c r="AT786" s="157" t="s">
        <v>161</v>
      </c>
      <c r="AU786" s="157" t="s">
        <v>159</v>
      </c>
      <c r="AV786" s="13" t="s">
        <v>159</v>
      </c>
      <c r="AW786" s="13" t="s">
        <v>31</v>
      </c>
      <c r="AX786" s="13" t="s">
        <v>82</v>
      </c>
      <c r="AY786" s="157" t="s">
        <v>151</v>
      </c>
    </row>
    <row r="787" spans="2:65" s="1" customFormat="1" ht="24.2" customHeight="1">
      <c r="B787" s="134"/>
      <c r="C787" s="177" t="s">
        <v>921</v>
      </c>
      <c r="D787" s="177" t="s">
        <v>795</v>
      </c>
      <c r="E787" s="178" t="s">
        <v>922</v>
      </c>
      <c r="F787" s="179" t="s">
        <v>923</v>
      </c>
      <c r="G787" s="180" t="s">
        <v>900</v>
      </c>
      <c r="H787" s="181">
        <v>54</v>
      </c>
      <c r="I787" s="182"/>
      <c r="J787" s="183">
        <f>ROUND(I787*H787,2)</f>
        <v>0</v>
      </c>
      <c r="K787" s="184"/>
      <c r="L787" s="185"/>
      <c r="M787" s="186" t="s">
        <v>1</v>
      </c>
      <c r="N787" s="187" t="s">
        <v>40</v>
      </c>
      <c r="P787" s="145">
        <f>O787*H787</f>
        <v>0</v>
      </c>
      <c r="Q787" s="145">
        <v>8.9599999999999992E-3</v>
      </c>
      <c r="R787" s="145">
        <f>Q787*H787</f>
        <v>0.48383999999999994</v>
      </c>
      <c r="S787" s="145">
        <v>0</v>
      </c>
      <c r="T787" s="146">
        <f>S787*H787</f>
        <v>0</v>
      </c>
      <c r="AR787" s="147" t="s">
        <v>198</v>
      </c>
      <c r="AT787" s="147" t="s">
        <v>795</v>
      </c>
      <c r="AU787" s="147" t="s">
        <v>159</v>
      </c>
      <c r="AY787" s="17" t="s">
        <v>151</v>
      </c>
      <c r="BE787" s="148">
        <f>IF(N787="základná",J787,0)</f>
        <v>0</v>
      </c>
      <c r="BF787" s="148">
        <f>IF(N787="znížená",J787,0)</f>
        <v>0</v>
      </c>
      <c r="BG787" s="148">
        <f>IF(N787="zákl. prenesená",J787,0)</f>
        <v>0</v>
      </c>
      <c r="BH787" s="148">
        <f>IF(N787="zníž. prenesená",J787,0)</f>
        <v>0</v>
      </c>
      <c r="BI787" s="148">
        <f>IF(N787="nulová",J787,0)</f>
        <v>0</v>
      </c>
      <c r="BJ787" s="17" t="s">
        <v>159</v>
      </c>
      <c r="BK787" s="148">
        <f>ROUND(I787*H787,2)</f>
        <v>0</v>
      </c>
      <c r="BL787" s="17" t="s">
        <v>158</v>
      </c>
      <c r="BM787" s="147" t="s">
        <v>924</v>
      </c>
    </row>
    <row r="788" spans="2:65" s="12" customFormat="1" ht="22.5">
      <c r="B788" s="149"/>
      <c r="D788" s="150" t="s">
        <v>161</v>
      </c>
      <c r="E788" s="151" t="s">
        <v>1</v>
      </c>
      <c r="F788" s="152" t="s">
        <v>911</v>
      </c>
      <c r="H788" s="151" t="s">
        <v>1</v>
      </c>
      <c r="I788" s="153"/>
      <c r="L788" s="149"/>
      <c r="M788" s="154"/>
      <c r="T788" s="155"/>
      <c r="AT788" s="151" t="s">
        <v>161</v>
      </c>
      <c r="AU788" s="151" t="s">
        <v>159</v>
      </c>
      <c r="AV788" s="12" t="s">
        <v>82</v>
      </c>
      <c r="AW788" s="12" t="s">
        <v>31</v>
      </c>
      <c r="AX788" s="12" t="s">
        <v>74</v>
      </c>
      <c r="AY788" s="151" t="s">
        <v>151</v>
      </c>
    </row>
    <row r="789" spans="2:65" s="13" customFormat="1">
      <c r="B789" s="156"/>
      <c r="D789" s="150" t="s">
        <v>161</v>
      </c>
      <c r="E789" s="157" t="s">
        <v>1</v>
      </c>
      <c r="F789" s="158" t="s">
        <v>920</v>
      </c>
      <c r="H789" s="159">
        <v>54</v>
      </c>
      <c r="I789" s="160"/>
      <c r="L789" s="156"/>
      <c r="M789" s="161"/>
      <c r="T789" s="162"/>
      <c r="AT789" s="157" t="s">
        <v>161</v>
      </c>
      <c r="AU789" s="157" t="s">
        <v>159</v>
      </c>
      <c r="AV789" s="13" t="s">
        <v>159</v>
      </c>
      <c r="AW789" s="13" t="s">
        <v>31</v>
      </c>
      <c r="AX789" s="13" t="s">
        <v>82</v>
      </c>
      <c r="AY789" s="157" t="s">
        <v>151</v>
      </c>
    </row>
    <row r="790" spans="2:65" s="1" customFormat="1" ht="24.2" customHeight="1">
      <c r="B790" s="134"/>
      <c r="C790" s="135" t="s">
        <v>925</v>
      </c>
      <c r="D790" s="135" t="s">
        <v>154</v>
      </c>
      <c r="E790" s="136" t="s">
        <v>926</v>
      </c>
      <c r="F790" s="137" t="s">
        <v>927</v>
      </c>
      <c r="G790" s="138" t="s">
        <v>157</v>
      </c>
      <c r="H790" s="139">
        <v>612.1</v>
      </c>
      <c r="I790" s="140"/>
      <c r="J790" s="141">
        <f>ROUND(I790*H790,2)</f>
        <v>0</v>
      </c>
      <c r="K790" s="142"/>
      <c r="L790" s="32"/>
      <c r="M790" s="143" t="s">
        <v>1</v>
      </c>
      <c r="N790" s="144" t="s">
        <v>40</v>
      </c>
      <c r="P790" s="145">
        <f>O790*H790</f>
        <v>0</v>
      </c>
      <c r="Q790" s="145">
        <v>0</v>
      </c>
      <c r="R790" s="145">
        <f>Q790*H790</f>
        <v>0</v>
      </c>
      <c r="S790" s="145">
        <v>0</v>
      </c>
      <c r="T790" s="146">
        <f>S790*H790</f>
        <v>0</v>
      </c>
      <c r="AR790" s="147" t="s">
        <v>158</v>
      </c>
      <c r="AT790" s="147" t="s">
        <v>154</v>
      </c>
      <c r="AU790" s="147" t="s">
        <v>159</v>
      </c>
      <c r="AY790" s="17" t="s">
        <v>151</v>
      </c>
      <c r="BE790" s="148">
        <f>IF(N790="základná",J790,0)</f>
        <v>0</v>
      </c>
      <c r="BF790" s="148">
        <f>IF(N790="znížená",J790,0)</f>
        <v>0</v>
      </c>
      <c r="BG790" s="148">
        <f>IF(N790="zákl. prenesená",J790,0)</f>
        <v>0</v>
      </c>
      <c r="BH790" s="148">
        <f>IF(N790="zníž. prenesená",J790,0)</f>
        <v>0</v>
      </c>
      <c r="BI790" s="148">
        <f>IF(N790="nulová",J790,0)</f>
        <v>0</v>
      </c>
      <c r="BJ790" s="17" t="s">
        <v>159</v>
      </c>
      <c r="BK790" s="148">
        <f>ROUND(I790*H790,2)</f>
        <v>0</v>
      </c>
      <c r="BL790" s="17" t="s">
        <v>158</v>
      </c>
      <c r="BM790" s="147" t="s">
        <v>928</v>
      </c>
    </row>
    <row r="791" spans="2:65" s="12" customFormat="1">
      <c r="B791" s="149"/>
      <c r="D791" s="150" t="s">
        <v>161</v>
      </c>
      <c r="E791" s="151" t="s">
        <v>1</v>
      </c>
      <c r="F791" s="152" t="s">
        <v>902</v>
      </c>
      <c r="H791" s="151" t="s">
        <v>1</v>
      </c>
      <c r="I791" s="153"/>
      <c r="L791" s="149"/>
      <c r="M791" s="154"/>
      <c r="T791" s="155"/>
      <c r="AT791" s="151" t="s">
        <v>161</v>
      </c>
      <c r="AU791" s="151" t="s">
        <v>159</v>
      </c>
      <c r="AV791" s="12" t="s">
        <v>82</v>
      </c>
      <c r="AW791" s="12" t="s">
        <v>31</v>
      </c>
      <c r="AX791" s="12" t="s">
        <v>74</v>
      </c>
      <c r="AY791" s="151" t="s">
        <v>151</v>
      </c>
    </row>
    <row r="792" spans="2:65" s="12" customFormat="1">
      <c r="B792" s="149"/>
      <c r="D792" s="150" t="s">
        <v>161</v>
      </c>
      <c r="E792" s="151" t="s">
        <v>1</v>
      </c>
      <c r="F792" s="152" t="s">
        <v>903</v>
      </c>
      <c r="H792" s="151" t="s">
        <v>1</v>
      </c>
      <c r="I792" s="153"/>
      <c r="L792" s="149"/>
      <c r="M792" s="154"/>
      <c r="T792" s="155"/>
      <c r="AT792" s="151" t="s">
        <v>161</v>
      </c>
      <c r="AU792" s="151" t="s">
        <v>159</v>
      </c>
      <c r="AV792" s="12" t="s">
        <v>82</v>
      </c>
      <c r="AW792" s="12" t="s">
        <v>31</v>
      </c>
      <c r="AX792" s="12" t="s">
        <v>74</v>
      </c>
      <c r="AY792" s="151" t="s">
        <v>151</v>
      </c>
    </row>
    <row r="793" spans="2:65" s="12" customFormat="1" ht="22.5">
      <c r="B793" s="149"/>
      <c r="D793" s="150" t="s">
        <v>161</v>
      </c>
      <c r="E793" s="151" t="s">
        <v>1</v>
      </c>
      <c r="F793" s="152" t="s">
        <v>904</v>
      </c>
      <c r="H793" s="151" t="s">
        <v>1</v>
      </c>
      <c r="I793" s="153"/>
      <c r="L793" s="149"/>
      <c r="M793" s="154"/>
      <c r="T793" s="155"/>
      <c r="AT793" s="151" t="s">
        <v>161</v>
      </c>
      <c r="AU793" s="151" t="s">
        <v>159</v>
      </c>
      <c r="AV793" s="12" t="s">
        <v>82</v>
      </c>
      <c r="AW793" s="12" t="s">
        <v>31</v>
      </c>
      <c r="AX793" s="12" t="s">
        <v>74</v>
      </c>
      <c r="AY793" s="151" t="s">
        <v>151</v>
      </c>
    </row>
    <row r="794" spans="2:65" s="13" customFormat="1" ht="22.5">
      <c r="B794" s="156"/>
      <c r="D794" s="150" t="s">
        <v>161</v>
      </c>
      <c r="E794" s="157" t="s">
        <v>1</v>
      </c>
      <c r="F794" s="158" t="s">
        <v>929</v>
      </c>
      <c r="H794" s="159">
        <v>612.1</v>
      </c>
      <c r="I794" s="160"/>
      <c r="L794" s="156"/>
      <c r="M794" s="161"/>
      <c r="T794" s="162"/>
      <c r="AT794" s="157" t="s">
        <v>161</v>
      </c>
      <c r="AU794" s="157" t="s">
        <v>159</v>
      </c>
      <c r="AV794" s="13" t="s">
        <v>159</v>
      </c>
      <c r="AW794" s="13" t="s">
        <v>31</v>
      </c>
      <c r="AX794" s="13" t="s">
        <v>82</v>
      </c>
      <c r="AY794" s="157" t="s">
        <v>151</v>
      </c>
    </row>
    <row r="795" spans="2:65" s="1" customFormat="1" ht="24.2" customHeight="1">
      <c r="B795" s="134"/>
      <c r="C795" s="135" t="s">
        <v>930</v>
      </c>
      <c r="D795" s="135" t="s">
        <v>154</v>
      </c>
      <c r="E795" s="136" t="s">
        <v>931</v>
      </c>
      <c r="F795" s="137" t="s">
        <v>932</v>
      </c>
      <c r="G795" s="138" t="s">
        <v>157</v>
      </c>
      <c r="H795" s="139">
        <v>171.2</v>
      </c>
      <c r="I795" s="140"/>
      <c r="J795" s="141">
        <f>ROUND(I795*H795,2)</f>
        <v>0</v>
      </c>
      <c r="K795" s="142"/>
      <c r="L795" s="32"/>
      <c r="M795" s="143" t="s">
        <v>1</v>
      </c>
      <c r="N795" s="144" t="s">
        <v>40</v>
      </c>
      <c r="P795" s="145">
        <f>O795*H795</f>
        <v>0</v>
      </c>
      <c r="Q795" s="145">
        <v>0</v>
      </c>
      <c r="R795" s="145">
        <f>Q795*H795</f>
        <v>0</v>
      </c>
      <c r="S795" s="145">
        <v>0</v>
      </c>
      <c r="T795" s="146">
        <f>S795*H795</f>
        <v>0</v>
      </c>
      <c r="AR795" s="147" t="s">
        <v>158</v>
      </c>
      <c r="AT795" s="147" t="s">
        <v>154</v>
      </c>
      <c r="AU795" s="147" t="s">
        <v>159</v>
      </c>
      <c r="AY795" s="17" t="s">
        <v>151</v>
      </c>
      <c r="BE795" s="148">
        <f>IF(N795="základná",J795,0)</f>
        <v>0</v>
      </c>
      <c r="BF795" s="148">
        <f>IF(N795="znížená",J795,0)</f>
        <v>0</v>
      </c>
      <c r="BG795" s="148">
        <f>IF(N795="zákl. prenesená",J795,0)</f>
        <v>0</v>
      </c>
      <c r="BH795" s="148">
        <f>IF(N795="zníž. prenesená",J795,0)</f>
        <v>0</v>
      </c>
      <c r="BI795" s="148">
        <f>IF(N795="nulová",J795,0)</f>
        <v>0</v>
      </c>
      <c r="BJ795" s="17" t="s">
        <v>159</v>
      </c>
      <c r="BK795" s="148">
        <f>ROUND(I795*H795,2)</f>
        <v>0</v>
      </c>
      <c r="BL795" s="17" t="s">
        <v>158</v>
      </c>
      <c r="BM795" s="147" t="s">
        <v>933</v>
      </c>
    </row>
    <row r="796" spans="2:65" s="12" customFormat="1">
      <c r="B796" s="149"/>
      <c r="D796" s="150" t="s">
        <v>161</v>
      </c>
      <c r="E796" s="151" t="s">
        <v>1</v>
      </c>
      <c r="F796" s="152" t="s">
        <v>902</v>
      </c>
      <c r="H796" s="151" t="s">
        <v>1</v>
      </c>
      <c r="I796" s="153"/>
      <c r="L796" s="149"/>
      <c r="M796" s="154"/>
      <c r="T796" s="155"/>
      <c r="AT796" s="151" t="s">
        <v>161</v>
      </c>
      <c r="AU796" s="151" t="s">
        <v>159</v>
      </c>
      <c r="AV796" s="12" t="s">
        <v>82</v>
      </c>
      <c r="AW796" s="12" t="s">
        <v>31</v>
      </c>
      <c r="AX796" s="12" t="s">
        <v>74</v>
      </c>
      <c r="AY796" s="151" t="s">
        <v>151</v>
      </c>
    </row>
    <row r="797" spans="2:65" s="12" customFormat="1">
      <c r="B797" s="149"/>
      <c r="D797" s="150" t="s">
        <v>161</v>
      </c>
      <c r="E797" s="151" t="s">
        <v>1</v>
      </c>
      <c r="F797" s="152" t="s">
        <v>903</v>
      </c>
      <c r="H797" s="151" t="s">
        <v>1</v>
      </c>
      <c r="I797" s="153"/>
      <c r="L797" s="149"/>
      <c r="M797" s="154"/>
      <c r="T797" s="155"/>
      <c r="AT797" s="151" t="s">
        <v>161</v>
      </c>
      <c r="AU797" s="151" t="s">
        <v>159</v>
      </c>
      <c r="AV797" s="12" t="s">
        <v>82</v>
      </c>
      <c r="AW797" s="12" t="s">
        <v>31</v>
      </c>
      <c r="AX797" s="12" t="s">
        <v>74</v>
      </c>
      <c r="AY797" s="151" t="s">
        <v>151</v>
      </c>
    </row>
    <row r="798" spans="2:65" s="12" customFormat="1" ht="22.5">
      <c r="B798" s="149"/>
      <c r="D798" s="150" t="s">
        <v>161</v>
      </c>
      <c r="E798" s="151" t="s">
        <v>1</v>
      </c>
      <c r="F798" s="152" t="s">
        <v>904</v>
      </c>
      <c r="H798" s="151" t="s">
        <v>1</v>
      </c>
      <c r="I798" s="153"/>
      <c r="L798" s="149"/>
      <c r="M798" s="154"/>
      <c r="T798" s="155"/>
      <c r="AT798" s="151" t="s">
        <v>161</v>
      </c>
      <c r="AU798" s="151" t="s">
        <v>159</v>
      </c>
      <c r="AV798" s="12" t="s">
        <v>82</v>
      </c>
      <c r="AW798" s="12" t="s">
        <v>31</v>
      </c>
      <c r="AX798" s="12" t="s">
        <v>74</v>
      </c>
      <c r="AY798" s="151" t="s">
        <v>151</v>
      </c>
    </row>
    <row r="799" spans="2:65" s="13" customFormat="1">
      <c r="B799" s="156"/>
      <c r="D799" s="150" t="s">
        <v>161</v>
      </c>
      <c r="E799" s="157" t="s">
        <v>1</v>
      </c>
      <c r="F799" s="158" t="s">
        <v>934</v>
      </c>
      <c r="H799" s="159">
        <v>171.2</v>
      </c>
      <c r="I799" s="160"/>
      <c r="L799" s="156"/>
      <c r="M799" s="161"/>
      <c r="T799" s="162"/>
      <c r="AT799" s="157" t="s">
        <v>161</v>
      </c>
      <c r="AU799" s="157" t="s">
        <v>159</v>
      </c>
      <c r="AV799" s="13" t="s">
        <v>159</v>
      </c>
      <c r="AW799" s="13" t="s">
        <v>31</v>
      </c>
      <c r="AX799" s="13" t="s">
        <v>82</v>
      </c>
      <c r="AY799" s="157" t="s">
        <v>151</v>
      </c>
    </row>
    <row r="800" spans="2:65" s="1" customFormat="1" ht="24.2" customHeight="1">
      <c r="B800" s="134"/>
      <c r="C800" s="177" t="s">
        <v>935</v>
      </c>
      <c r="D800" s="177" t="s">
        <v>795</v>
      </c>
      <c r="E800" s="178" t="s">
        <v>936</v>
      </c>
      <c r="F800" s="179" t="s">
        <v>937</v>
      </c>
      <c r="G800" s="180" t="s">
        <v>157</v>
      </c>
      <c r="H800" s="181">
        <v>129.30000000000001</v>
      </c>
      <c r="I800" s="182"/>
      <c r="J800" s="183">
        <f>ROUND(I800*H800,2)</f>
        <v>0</v>
      </c>
      <c r="K800" s="184"/>
      <c r="L800" s="185"/>
      <c r="M800" s="186" t="s">
        <v>1</v>
      </c>
      <c r="N800" s="187" t="s">
        <v>40</v>
      </c>
      <c r="P800" s="145">
        <f>O800*H800</f>
        <v>0</v>
      </c>
      <c r="Q800" s="145">
        <v>1.2E-2</v>
      </c>
      <c r="R800" s="145">
        <f>Q800*H800</f>
        <v>1.5516000000000001</v>
      </c>
      <c r="S800" s="145">
        <v>0</v>
      </c>
      <c r="T800" s="146">
        <f>S800*H800</f>
        <v>0</v>
      </c>
      <c r="AR800" s="147" t="s">
        <v>198</v>
      </c>
      <c r="AT800" s="147" t="s">
        <v>795</v>
      </c>
      <c r="AU800" s="147" t="s">
        <v>159</v>
      </c>
      <c r="AY800" s="17" t="s">
        <v>151</v>
      </c>
      <c r="BE800" s="148">
        <f>IF(N800="základná",J800,0)</f>
        <v>0</v>
      </c>
      <c r="BF800" s="148">
        <f>IF(N800="znížená",J800,0)</f>
        <v>0</v>
      </c>
      <c r="BG800" s="148">
        <f>IF(N800="zákl. prenesená",J800,0)</f>
        <v>0</v>
      </c>
      <c r="BH800" s="148">
        <f>IF(N800="zníž. prenesená",J800,0)</f>
        <v>0</v>
      </c>
      <c r="BI800" s="148">
        <f>IF(N800="nulová",J800,0)</f>
        <v>0</v>
      </c>
      <c r="BJ800" s="17" t="s">
        <v>159</v>
      </c>
      <c r="BK800" s="148">
        <f>ROUND(I800*H800,2)</f>
        <v>0</v>
      </c>
      <c r="BL800" s="17" t="s">
        <v>158</v>
      </c>
      <c r="BM800" s="147" t="s">
        <v>938</v>
      </c>
    </row>
    <row r="801" spans="2:65" s="12" customFormat="1" ht="22.5">
      <c r="B801" s="149"/>
      <c r="D801" s="150" t="s">
        <v>161</v>
      </c>
      <c r="E801" s="151" t="s">
        <v>1</v>
      </c>
      <c r="F801" s="152" t="s">
        <v>939</v>
      </c>
      <c r="H801" s="151" t="s">
        <v>1</v>
      </c>
      <c r="I801" s="153"/>
      <c r="L801" s="149"/>
      <c r="M801" s="154"/>
      <c r="T801" s="155"/>
      <c r="AT801" s="151" t="s">
        <v>161</v>
      </c>
      <c r="AU801" s="151" t="s">
        <v>159</v>
      </c>
      <c r="AV801" s="12" t="s">
        <v>82</v>
      </c>
      <c r="AW801" s="12" t="s">
        <v>31</v>
      </c>
      <c r="AX801" s="12" t="s">
        <v>74</v>
      </c>
      <c r="AY801" s="151" t="s">
        <v>151</v>
      </c>
    </row>
    <row r="802" spans="2:65" s="13" customFormat="1">
      <c r="B802" s="156"/>
      <c r="D802" s="150" t="s">
        <v>161</v>
      </c>
      <c r="E802" s="157" t="s">
        <v>1</v>
      </c>
      <c r="F802" s="158" t="s">
        <v>940</v>
      </c>
      <c r="H802" s="159">
        <v>129.30000000000001</v>
      </c>
      <c r="I802" s="160"/>
      <c r="L802" s="156"/>
      <c r="M802" s="161"/>
      <c r="T802" s="162"/>
      <c r="AT802" s="157" t="s">
        <v>161</v>
      </c>
      <c r="AU802" s="157" t="s">
        <v>159</v>
      </c>
      <c r="AV802" s="13" t="s">
        <v>159</v>
      </c>
      <c r="AW802" s="13" t="s">
        <v>31</v>
      </c>
      <c r="AX802" s="13" t="s">
        <v>82</v>
      </c>
      <c r="AY802" s="157" t="s">
        <v>151</v>
      </c>
    </row>
    <row r="803" spans="2:65" s="1" customFormat="1" ht="24.2" customHeight="1">
      <c r="B803" s="134"/>
      <c r="C803" s="177" t="s">
        <v>941</v>
      </c>
      <c r="D803" s="177" t="s">
        <v>795</v>
      </c>
      <c r="E803" s="178" t="s">
        <v>942</v>
      </c>
      <c r="F803" s="179" t="s">
        <v>943</v>
      </c>
      <c r="G803" s="180" t="s">
        <v>157</v>
      </c>
      <c r="H803" s="181">
        <v>654</v>
      </c>
      <c r="I803" s="182"/>
      <c r="J803" s="183">
        <f>ROUND(I803*H803,2)</f>
        <v>0</v>
      </c>
      <c r="K803" s="184"/>
      <c r="L803" s="185"/>
      <c r="M803" s="186" t="s">
        <v>1</v>
      </c>
      <c r="N803" s="187" t="s">
        <v>40</v>
      </c>
      <c r="P803" s="145">
        <f>O803*H803</f>
        <v>0</v>
      </c>
      <c r="Q803" s="145">
        <v>1.2E-2</v>
      </c>
      <c r="R803" s="145">
        <f>Q803*H803</f>
        <v>7.8479999999999999</v>
      </c>
      <c r="S803" s="145">
        <v>0</v>
      </c>
      <c r="T803" s="146">
        <f>S803*H803</f>
        <v>0</v>
      </c>
      <c r="AR803" s="147" t="s">
        <v>198</v>
      </c>
      <c r="AT803" s="147" t="s">
        <v>795</v>
      </c>
      <c r="AU803" s="147" t="s">
        <v>159</v>
      </c>
      <c r="AY803" s="17" t="s">
        <v>151</v>
      </c>
      <c r="BE803" s="148">
        <f>IF(N803="základná",J803,0)</f>
        <v>0</v>
      </c>
      <c r="BF803" s="148">
        <f>IF(N803="znížená",J803,0)</f>
        <v>0</v>
      </c>
      <c r="BG803" s="148">
        <f>IF(N803="zákl. prenesená",J803,0)</f>
        <v>0</v>
      </c>
      <c r="BH803" s="148">
        <f>IF(N803="zníž. prenesená",J803,0)</f>
        <v>0</v>
      </c>
      <c r="BI803" s="148">
        <f>IF(N803="nulová",J803,0)</f>
        <v>0</v>
      </c>
      <c r="BJ803" s="17" t="s">
        <v>159</v>
      </c>
      <c r="BK803" s="148">
        <f>ROUND(I803*H803,2)</f>
        <v>0</v>
      </c>
      <c r="BL803" s="17" t="s">
        <v>158</v>
      </c>
      <c r="BM803" s="147" t="s">
        <v>944</v>
      </c>
    </row>
    <row r="804" spans="2:65" s="12" customFormat="1" ht="22.5">
      <c r="B804" s="149"/>
      <c r="D804" s="150" t="s">
        <v>161</v>
      </c>
      <c r="E804" s="151" t="s">
        <v>1</v>
      </c>
      <c r="F804" s="152" t="s">
        <v>939</v>
      </c>
      <c r="H804" s="151" t="s">
        <v>1</v>
      </c>
      <c r="I804" s="153"/>
      <c r="L804" s="149"/>
      <c r="M804" s="154"/>
      <c r="T804" s="155"/>
      <c r="AT804" s="151" t="s">
        <v>161</v>
      </c>
      <c r="AU804" s="151" t="s">
        <v>159</v>
      </c>
      <c r="AV804" s="12" t="s">
        <v>82</v>
      </c>
      <c r="AW804" s="12" t="s">
        <v>31</v>
      </c>
      <c r="AX804" s="12" t="s">
        <v>74</v>
      </c>
      <c r="AY804" s="151" t="s">
        <v>151</v>
      </c>
    </row>
    <row r="805" spans="2:65" s="13" customFormat="1">
      <c r="B805" s="156"/>
      <c r="D805" s="150" t="s">
        <v>161</v>
      </c>
      <c r="E805" s="157" t="s">
        <v>1</v>
      </c>
      <c r="F805" s="158" t="s">
        <v>945</v>
      </c>
      <c r="H805" s="159">
        <v>654</v>
      </c>
      <c r="I805" s="160"/>
      <c r="L805" s="156"/>
      <c r="M805" s="161"/>
      <c r="T805" s="162"/>
      <c r="AT805" s="157" t="s">
        <v>161</v>
      </c>
      <c r="AU805" s="157" t="s">
        <v>159</v>
      </c>
      <c r="AV805" s="13" t="s">
        <v>159</v>
      </c>
      <c r="AW805" s="13" t="s">
        <v>31</v>
      </c>
      <c r="AX805" s="13" t="s">
        <v>82</v>
      </c>
      <c r="AY805" s="157" t="s">
        <v>151</v>
      </c>
    </row>
    <row r="806" spans="2:65" s="11" customFormat="1" ht="22.9" customHeight="1">
      <c r="B806" s="122"/>
      <c r="D806" s="123" t="s">
        <v>73</v>
      </c>
      <c r="E806" s="132" t="s">
        <v>946</v>
      </c>
      <c r="F806" s="132" t="s">
        <v>947</v>
      </c>
      <c r="I806" s="125"/>
      <c r="J806" s="133">
        <f>BK806</f>
        <v>0</v>
      </c>
      <c r="L806" s="122"/>
      <c r="M806" s="127"/>
      <c r="P806" s="128">
        <f>SUM(P807:P817)</f>
        <v>0</v>
      </c>
      <c r="R806" s="128">
        <f>SUM(R807:R817)</f>
        <v>11.443807824999999</v>
      </c>
      <c r="T806" s="129">
        <f>SUM(T807:T817)</f>
        <v>0</v>
      </c>
      <c r="AR806" s="123" t="s">
        <v>82</v>
      </c>
      <c r="AT806" s="130" t="s">
        <v>73</v>
      </c>
      <c r="AU806" s="130" t="s">
        <v>82</v>
      </c>
      <c r="AY806" s="123" t="s">
        <v>151</v>
      </c>
      <c r="BK806" s="131">
        <f>SUM(BK807:BK817)</f>
        <v>0</v>
      </c>
    </row>
    <row r="807" spans="2:65" s="1" customFormat="1" ht="24.2" customHeight="1">
      <c r="B807" s="134"/>
      <c r="C807" s="135" t="s">
        <v>948</v>
      </c>
      <c r="D807" s="135" t="s">
        <v>154</v>
      </c>
      <c r="E807" s="136" t="s">
        <v>949</v>
      </c>
      <c r="F807" s="137" t="s">
        <v>950</v>
      </c>
      <c r="G807" s="138" t="s">
        <v>157</v>
      </c>
      <c r="H807" s="139">
        <v>1474.3</v>
      </c>
      <c r="I807" s="140"/>
      <c r="J807" s="141">
        <f>ROUND(I807*H807,2)</f>
        <v>0</v>
      </c>
      <c r="K807" s="142"/>
      <c r="L807" s="32"/>
      <c r="M807" s="143" t="s">
        <v>1</v>
      </c>
      <c r="N807" s="144" t="s">
        <v>40</v>
      </c>
      <c r="P807" s="145">
        <f>O807*H807</f>
        <v>0</v>
      </c>
      <c r="Q807" s="145">
        <v>6.9999999999999994E-5</v>
      </c>
      <c r="R807" s="145">
        <f>Q807*H807</f>
        <v>0.10320099999999999</v>
      </c>
      <c r="S807" s="145">
        <v>0</v>
      </c>
      <c r="T807" s="146">
        <f>S807*H807</f>
        <v>0</v>
      </c>
      <c r="AR807" s="147" t="s">
        <v>158</v>
      </c>
      <c r="AT807" s="147" t="s">
        <v>154</v>
      </c>
      <c r="AU807" s="147" t="s">
        <v>159</v>
      </c>
      <c r="AY807" s="17" t="s">
        <v>151</v>
      </c>
      <c r="BE807" s="148">
        <f>IF(N807="základná",J807,0)</f>
        <v>0</v>
      </c>
      <c r="BF807" s="148">
        <f>IF(N807="znížená",J807,0)</f>
        <v>0</v>
      </c>
      <c r="BG807" s="148">
        <f>IF(N807="zákl. prenesená",J807,0)</f>
        <v>0</v>
      </c>
      <c r="BH807" s="148">
        <f>IF(N807="zníž. prenesená",J807,0)</f>
        <v>0</v>
      </c>
      <c r="BI807" s="148">
        <f>IF(N807="nulová",J807,0)</f>
        <v>0</v>
      </c>
      <c r="BJ807" s="17" t="s">
        <v>159</v>
      </c>
      <c r="BK807" s="148">
        <f>ROUND(I807*H807,2)</f>
        <v>0</v>
      </c>
      <c r="BL807" s="17" t="s">
        <v>158</v>
      </c>
      <c r="BM807" s="147" t="s">
        <v>951</v>
      </c>
    </row>
    <row r="808" spans="2:65" s="12" customFormat="1" ht="22.5">
      <c r="B808" s="149"/>
      <c r="D808" s="150" t="s">
        <v>161</v>
      </c>
      <c r="E808" s="151" t="s">
        <v>1</v>
      </c>
      <c r="F808" s="152" t="s">
        <v>952</v>
      </c>
      <c r="H808" s="151" t="s">
        <v>1</v>
      </c>
      <c r="I808" s="153"/>
      <c r="L808" s="149"/>
      <c r="M808" s="154"/>
      <c r="T808" s="155"/>
      <c r="AT808" s="151" t="s">
        <v>161</v>
      </c>
      <c r="AU808" s="151" t="s">
        <v>159</v>
      </c>
      <c r="AV808" s="12" t="s">
        <v>82</v>
      </c>
      <c r="AW808" s="12" t="s">
        <v>31</v>
      </c>
      <c r="AX808" s="12" t="s">
        <v>74</v>
      </c>
      <c r="AY808" s="151" t="s">
        <v>151</v>
      </c>
    </row>
    <row r="809" spans="2:65" s="13" customFormat="1">
      <c r="B809" s="156"/>
      <c r="D809" s="150" t="s">
        <v>161</v>
      </c>
      <c r="E809" s="157" t="s">
        <v>1</v>
      </c>
      <c r="F809" s="158" t="s">
        <v>953</v>
      </c>
      <c r="H809" s="159">
        <v>1474.3</v>
      </c>
      <c r="I809" s="160"/>
      <c r="L809" s="156"/>
      <c r="M809" s="161"/>
      <c r="T809" s="162"/>
      <c r="AT809" s="157" t="s">
        <v>161</v>
      </c>
      <c r="AU809" s="157" t="s">
        <v>159</v>
      </c>
      <c r="AV809" s="13" t="s">
        <v>159</v>
      </c>
      <c r="AW809" s="13" t="s">
        <v>31</v>
      </c>
      <c r="AX809" s="13" t="s">
        <v>82</v>
      </c>
      <c r="AY809" s="157" t="s">
        <v>151</v>
      </c>
    </row>
    <row r="810" spans="2:65" s="1" customFormat="1" ht="24.2" customHeight="1">
      <c r="B810" s="134"/>
      <c r="C810" s="135" t="s">
        <v>954</v>
      </c>
      <c r="D810" s="135" t="s">
        <v>154</v>
      </c>
      <c r="E810" s="136" t="s">
        <v>955</v>
      </c>
      <c r="F810" s="137" t="s">
        <v>956</v>
      </c>
      <c r="G810" s="138" t="s">
        <v>157</v>
      </c>
      <c r="H810" s="139">
        <v>318.3</v>
      </c>
      <c r="I810" s="140"/>
      <c r="J810" s="141">
        <f>ROUND(I810*H810,2)</f>
        <v>0</v>
      </c>
      <c r="K810" s="142"/>
      <c r="L810" s="32"/>
      <c r="M810" s="143" t="s">
        <v>1</v>
      </c>
      <c r="N810" s="144" t="s">
        <v>40</v>
      </c>
      <c r="P810" s="145">
        <f>O810*H810</f>
        <v>0</v>
      </c>
      <c r="Q810" s="145">
        <v>2.0775000000000001E-4</v>
      </c>
      <c r="R810" s="145">
        <f>Q810*H810</f>
        <v>6.6126825E-2</v>
      </c>
      <c r="S810" s="145">
        <v>0</v>
      </c>
      <c r="T810" s="146">
        <f>S810*H810</f>
        <v>0</v>
      </c>
      <c r="AR810" s="147" t="s">
        <v>158</v>
      </c>
      <c r="AT810" s="147" t="s">
        <v>154</v>
      </c>
      <c r="AU810" s="147" t="s">
        <v>159</v>
      </c>
      <c r="AY810" s="17" t="s">
        <v>151</v>
      </c>
      <c r="BE810" s="148">
        <f>IF(N810="základná",J810,0)</f>
        <v>0</v>
      </c>
      <c r="BF810" s="148">
        <f>IF(N810="znížená",J810,0)</f>
        <v>0</v>
      </c>
      <c r="BG810" s="148">
        <f>IF(N810="zákl. prenesená",J810,0)</f>
        <v>0</v>
      </c>
      <c r="BH810" s="148">
        <f>IF(N810="zníž. prenesená",J810,0)</f>
        <v>0</v>
      </c>
      <c r="BI810" s="148">
        <f>IF(N810="nulová",J810,0)</f>
        <v>0</v>
      </c>
      <c r="BJ810" s="17" t="s">
        <v>159</v>
      </c>
      <c r="BK810" s="148">
        <f>ROUND(I810*H810,2)</f>
        <v>0</v>
      </c>
      <c r="BL810" s="17" t="s">
        <v>158</v>
      </c>
      <c r="BM810" s="147" t="s">
        <v>957</v>
      </c>
    </row>
    <row r="811" spans="2:65" s="12" customFormat="1" ht="22.5">
      <c r="B811" s="149"/>
      <c r="D811" s="150" t="s">
        <v>161</v>
      </c>
      <c r="E811" s="151" t="s">
        <v>1</v>
      </c>
      <c r="F811" s="152" t="s">
        <v>952</v>
      </c>
      <c r="H811" s="151" t="s">
        <v>1</v>
      </c>
      <c r="I811" s="153"/>
      <c r="L811" s="149"/>
      <c r="M811" s="154"/>
      <c r="T811" s="155"/>
      <c r="AT811" s="151" t="s">
        <v>161</v>
      </c>
      <c r="AU811" s="151" t="s">
        <v>159</v>
      </c>
      <c r="AV811" s="12" t="s">
        <v>82</v>
      </c>
      <c r="AW811" s="12" t="s">
        <v>31</v>
      </c>
      <c r="AX811" s="12" t="s">
        <v>74</v>
      </c>
      <c r="AY811" s="151" t="s">
        <v>151</v>
      </c>
    </row>
    <row r="812" spans="2:65" s="13" customFormat="1">
      <c r="B812" s="156"/>
      <c r="D812" s="150" t="s">
        <v>161</v>
      </c>
      <c r="E812" s="157" t="s">
        <v>1</v>
      </c>
      <c r="F812" s="158" t="s">
        <v>958</v>
      </c>
      <c r="H812" s="159">
        <v>318.3</v>
      </c>
      <c r="I812" s="160"/>
      <c r="L812" s="156"/>
      <c r="M812" s="161"/>
      <c r="T812" s="162"/>
      <c r="AT812" s="157" t="s">
        <v>161</v>
      </c>
      <c r="AU812" s="157" t="s">
        <v>159</v>
      </c>
      <c r="AV812" s="13" t="s">
        <v>159</v>
      </c>
      <c r="AW812" s="13" t="s">
        <v>31</v>
      </c>
      <c r="AX812" s="13" t="s">
        <v>82</v>
      </c>
      <c r="AY812" s="157" t="s">
        <v>151</v>
      </c>
    </row>
    <row r="813" spans="2:65" s="1" customFormat="1" ht="16.5" customHeight="1">
      <c r="B813" s="134"/>
      <c r="C813" s="177" t="s">
        <v>959</v>
      </c>
      <c r="D813" s="177" t="s">
        <v>795</v>
      </c>
      <c r="E813" s="178" t="s">
        <v>960</v>
      </c>
      <c r="F813" s="179" t="s">
        <v>961</v>
      </c>
      <c r="G813" s="180" t="s">
        <v>157</v>
      </c>
      <c r="H813" s="181">
        <v>1789.6</v>
      </c>
      <c r="I813" s="182"/>
      <c r="J813" s="183">
        <f>ROUND(I813*H813,2)</f>
        <v>0</v>
      </c>
      <c r="K813" s="184"/>
      <c r="L813" s="185"/>
      <c r="M813" s="186" t="s">
        <v>1</v>
      </c>
      <c r="N813" s="187" t="s">
        <v>40</v>
      </c>
      <c r="P813" s="145">
        <f>O813*H813</f>
        <v>0</v>
      </c>
      <c r="Q813" s="145">
        <v>6.3E-3</v>
      </c>
      <c r="R813" s="145">
        <f>Q813*H813</f>
        <v>11.274479999999999</v>
      </c>
      <c r="S813" s="145">
        <v>0</v>
      </c>
      <c r="T813" s="146">
        <f>S813*H813</f>
        <v>0</v>
      </c>
      <c r="AR813" s="147" t="s">
        <v>198</v>
      </c>
      <c r="AT813" s="147" t="s">
        <v>795</v>
      </c>
      <c r="AU813" s="147" t="s">
        <v>159</v>
      </c>
      <c r="AY813" s="17" t="s">
        <v>151</v>
      </c>
      <c r="BE813" s="148">
        <f>IF(N813="základná",J813,0)</f>
        <v>0</v>
      </c>
      <c r="BF813" s="148">
        <f>IF(N813="znížená",J813,0)</f>
        <v>0</v>
      </c>
      <c r="BG813" s="148">
        <f>IF(N813="zákl. prenesená",J813,0)</f>
        <v>0</v>
      </c>
      <c r="BH813" s="148">
        <f>IF(N813="zníž. prenesená",J813,0)</f>
        <v>0</v>
      </c>
      <c r="BI813" s="148">
        <f>IF(N813="nulová",J813,0)</f>
        <v>0</v>
      </c>
      <c r="BJ813" s="17" t="s">
        <v>159</v>
      </c>
      <c r="BK813" s="148">
        <f>ROUND(I813*H813,2)</f>
        <v>0</v>
      </c>
      <c r="BL813" s="17" t="s">
        <v>158</v>
      </c>
      <c r="BM813" s="147" t="s">
        <v>962</v>
      </c>
    </row>
    <row r="814" spans="2:65" s="13" customFormat="1">
      <c r="B814" s="156"/>
      <c r="D814" s="150" t="s">
        <v>161</v>
      </c>
      <c r="E814" s="157" t="s">
        <v>1</v>
      </c>
      <c r="F814" s="158" t="s">
        <v>963</v>
      </c>
      <c r="H814" s="159">
        <v>1471.3</v>
      </c>
      <c r="I814" s="160"/>
      <c r="L814" s="156"/>
      <c r="M814" s="161"/>
      <c r="T814" s="162"/>
      <c r="AT814" s="157" t="s">
        <v>161</v>
      </c>
      <c r="AU814" s="157" t="s">
        <v>159</v>
      </c>
      <c r="AV814" s="13" t="s">
        <v>159</v>
      </c>
      <c r="AW814" s="13" t="s">
        <v>31</v>
      </c>
      <c r="AX814" s="13" t="s">
        <v>74</v>
      </c>
      <c r="AY814" s="157" t="s">
        <v>151</v>
      </c>
    </row>
    <row r="815" spans="2:65" s="13" customFormat="1">
      <c r="B815" s="156"/>
      <c r="D815" s="150" t="s">
        <v>161</v>
      </c>
      <c r="E815" s="157" t="s">
        <v>1</v>
      </c>
      <c r="F815" s="158" t="s">
        <v>964</v>
      </c>
      <c r="H815" s="159">
        <v>318.3</v>
      </c>
      <c r="I815" s="160"/>
      <c r="L815" s="156"/>
      <c r="M815" s="161"/>
      <c r="T815" s="162"/>
      <c r="AT815" s="157" t="s">
        <v>161</v>
      </c>
      <c r="AU815" s="157" t="s">
        <v>159</v>
      </c>
      <c r="AV815" s="13" t="s">
        <v>159</v>
      </c>
      <c r="AW815" s="13" t="s">
        <v>31</v>
      </c>
      <c r="AX815" s="13" t="s">
        <v>74</v>
      </c>
      <c r="AY815" s="157" t="s">
        <v>151</v>
      </c>
    </row>
    <row r="816" spans="2:65" s="14" customFormat="1">
      <c r="B816" s="163"/>
      <c r="D816" s="150" t="s">
        <v>161</v>
      </c>
      <c r="E816" s="164" t="s">
        <v>1</v>
      </c>
      <c r="F816" s="165" t="s">
        <v>507</v>
      </c>
      <c r="H816" s="166">
        <v>1789.6</v>
      </c>
      <c r="I816" s="167"/>
      <c r="L816" s="163"/>
      <c r="M816" s="168"/>
      <c r="T816" s="169"/>
      <c r="AT816" s="164" t="s">
        <v>161</v>
      </c>
      <c r="AU816" s="164" t="s">
        <v>159</v>
      </c>
      <c r="AV816" s="14" t="s">
        <v>158</v>
      </c>
      <c r="AW816" s="14" t="s">
        <v>31</v>
      </c>
      <c r="AX816" s="14" t="s">
        <v>82</v>
      </c>
      <c r="AY816" s="164" t="s">
        <v>151</v>
      </c>
    </row>
    <row r="817" spans="2:65" s="1" customFormat="1" ht="24.2" customHeight="1">
      <c r="B817" s="134"/>
      <c r="C817" s="135" t="s">
        <v>965</v>
      </c>
      <c r="D817" s="135" t="s">
        <v>154</v>
      </c>
      <c r="E817" s="136" t="s">
        <v>966</v>
      </c>
      <c r="F817" s="137" t="s">
        <v>967</v>
      </c>
      <c r="G817" s="138" t="s">
        <v>571</v>
      </c>
      <c r="H817" s="139">
        <v>10</v>
      </c>
      <c r="I817" s="140"/>
      <c r="J817" s="141">
        <f>ROUND(I817*H817,2)</f>
        <v>0</v>
      </c>
      <c r="K817" s="142"/>
      <c r="L817" s="32"/>
      <c r="M817" s="143" t="s">
        <v>1</v>
      </c>
      <c r="N817" s="144" t="s">
        <v>40</v>
      </c>
      <c r="P817" s="145">
        <f>O817*H817</f>
        <v>0</v>
      </c>
      <c r="Q817" s="145">
        <v>0</v>
      </c>
      <c r="R817" s="145">
        <f>Q817*H817</f>
        <v>0</v>
      </c>
      <c r="S817" s="145">
        <v>0</v>
      </c>
      <c r="T817" s="146">
        <f>S817*H817</f>
        <v>0</v>
      </c>
      <c r="AR817" s="147" t="s">
        <v>158</v>
      </c>
      <c r="AT817" s="147" t="s">
        <v>154</v>
      </c>
      <c r="AU817" s="147" t="s">
        <v>159</v>
      </c>
      <c r="AY817" s="17" t="s">
        <v>151</v>
      </c>
      <c r="BE817" s="148">
        <f>IF(N817="základná",J817,0)</f>
        <v>0</v>
      </c>
      <c r="BF817" s="148">
        <f>IF(N817="znížená",J817,0)</f>
        <v>0</v>
      </c>
      <c r="BG817" s="148">
        <f>IF(N817="zákl. prenesená",J817,0)</f>
        <v>0</v>
      </c>
      <c r="BH817" s="148">
        <f>IF(N817="zníž. prenesená",J817,0)</f>
        <v>0</v>
      </c>
      <c r="BI817" s="148">
        <f>IF(N817="nulová",J817,0)</f>
        <v>0</v>
      </c>
      <c r="BJ817" s="17" t="s">
        <v>159</v>
      </c>
      <c r="BK817" s="148">
        <f>ROUND(I817*H817,2)</f>
        <v>0</v>
      </c>
      <c r="BL817" s="17" t="s">
        <v>158</v>
      </c>
      <c r="BM817" s="147" t="s">
        <v>968</v>
      </c>
    </row>
    <row r="818" spans="2:65" s="11" customFormat="1" ht="22.9" customHeight="1">
      <c r="B818" s="122"/>
      <c r="D818" s="123" t="s">
        <v>73</v>
      </c>
      <c r="E818" s="132" t="s">
        <v>969</v>
      </c>
      <c r="F818" s="132" t="s">
        <v>970</v>
      </c>
      <c r="I818" s="125"/>
      <c r="J818" s="133">
        <f>BK818</f>
        <v>0</v>
      </c>
      <c r="L818" s="122"/>
      <c r="M818" s="127"/>
      <c r="P818" s="128">
        <f>SUM(P819:P827)</f>
        <v>0</v>
      </c>
      <c r="R818" s="128">
        <f>SUM(R819:R827)</f>
        <v>4.4799999999999996E-3</v>
      </c>
      <c r="T818" s="129">
        <f>SUM(T819:T827)</f>
        <v>0</v>
      </c>
      <c r="AR818" s="123" t="s">
        <v>82</v>
      </c>
      <c r="AT818" s="130" t="s">
        <v>73</v>
      </c>
      <c r="AU818" s="130" t="s">
        <v>82</v>
      </c>
      <c r="AY818" s="123" t="s">
        <v>151</v>
      </c>
      <c r="BK818" s="131">
        <f>SUM(BK819:BK827)</f>
        <v>0</v>
      </c>
    </row>
    <row r="819" spans="2:65" s="1" customFormat="1" ht="24.2" customHeight="1">
      <c r="B819" s="134"/>
      <c r="C819" s="135" t="s">
        <v>971</v>
      </c>
      <c r="D819" s="135" t="s">
        <v>154</v>
      </c>
      <c r="E819" s="136" t="s">
        <v>972</v>
      </c>
      <c r="F819" s="137" t="s">
        <v>973</v>
      </c>
      <c r="G819" s="138" t="s">
        <v>571</v>
      </c>
      <c r="H819" s="139">
        <v>1</v>
      </c>
      <c r="I819" s="140"/>
      <c r="J819" s="141">
        <f>ROUND(I819*H819,2)</f>
        <v>0</v>
      </c>
      <c r="K819" s="142"/>
      <c r="L819" s="32"/>
      <c r="M819" s="143" t="s">
        <v>1</v>
      </c>
      <c r="N819" s="144" t="s">
        <v>40</v>
      </c>
      <c r="P819" s="145">
        <f>O819*H819</f>
        <v>0</v>
      </c>
      <c r="Q819" s="145">
        <v>1.1199999999999999E-3</v>
      </c>
      <c r="R819" s="145">
        <f>Q819*H819</f>
        <v>1.1199999999999999E-3</v>
      </c>
      <c r="S819" s="145">
        <v>0</v>
      </c>
      <c r="T819" s="146">
        <f>S819*H819</f>
        <v>0</v>
      </c>
      <c r="AR819" s="147" t="s">
        <v>158</v>
      </c>
      <c r="AT819" s="147" t="s">
        <v>154</v>
      </c>
      <c r="AU819" s="147" t="s">
        <v>159</v>
      </c>
      <c r="AY819" s="17" t="s">
        <v>151</v>
      </c>
      <c r="BE819" s="148">
        <f>IF(N819="základná",J819,0)</f>
        <v>0</v>
      </c>
      <c r="BF819" s="148">
        <f>IF(N819="znížená",J819,0)</f>
        <v>0</v>
      </c>
      <c r="BG819" s="148">
        <f>IF(N819="zákl. prenesená",J819,0)</f>
        <v>0</v>
      </c>
      <c r="BH819" s="148">
        <f>IF(N819="zníž. prenesená",J819,0)</f>
        <v>0</v>
      </c>
      <c r="BI819" s="148">
        <f>IF(N819="nulová",J819,0)</f>
        <v>0</v>
      </c>
      <c r="BJ819" s="17" t="s">
        <v>159</v>
      </c>
      <c r="BK819" s="148">
        <f>ROUND(I819*H819,2)</f>
        <v>0</v>
      </c>
      <c r="BL819" s="17" t="s">
        <v>158</v>
      </c>
      <c r="BM819" s="147" t="s">
        <v>974</v>
      </c>
    </row>
    <row r="820" spans="2:65" s="12" customFormat="1">
      <c r="B820" s="149"/>
      <c r="D820" s="150" t="s">
        <v>161</v>
      </c>
      <c r="E820" s="151" t="s">
        <v>1</v>
      </c>
      <c r="F820" s="152" t="s">
        <v>749</v>
      </c>
      <c r="H820" s="151" t="s">
        <v>1</v>
      </c>
      <c r="I820" s="153"/>
      <c r="L820" s="149"/>
      <c r="M820" s="154"/>
      <c r="T820" s="155"/>
      <c r="AT820" s="151" t="s">
        <v>161</v>
      </c>
      <c r="AU820" s="151" t="s">
        <v>159</v>
      </c>
      <c r="AV820" s="12" t="s">
        <v>82</v>
      </c>
      <c r="AW820" s="12" t="s">
        <v>31</v>
      </c>
      <c r="AX820" s="12" t="s">
        <v>74</v>
      </c>
      <c r="AY820" s="151" t="s">
        <v>151</v>
      </c>
    </row>
    <row r="821" spans="2:65" s="13" customFormat="1">
      <c r="B821" s="156"/>
      <c r="D821" s="150" t="s">
        <v>161</v>
      </c>
      <c r="E821" s="157" t="s">
        <v>1</v>
      </c>
      <c r="F821" s="158" t="s">
        <v>793</v>
      </c>
      <c r="H821" s="159">
        <v>1</v>
      </c>
      <c r="I821" s="160"/>
      <c r="L821" s="156"/>
      <c r="M821" s="161"/>
      <c r="T821" s="162"/>
      <c r="AT821" s="157" t="s">
        <v>161</v>
      </c>
      <c r="AU821" s="157" t="s">
        <v>159</v>
      </c>
      <c r="AV821" s="13" t="s">
        <v>159</v>
      </c>
      <c r="AW821" s="13" t="s">
        <v>31</v>
      </c>
      <c r="AX821" s="13" t="s">
        <v>82</v>
      </c>
      <c r="AY821" s="157" t="s">
        <v>151</v>
      </c>
    </row>
    <row r="822" spans="2:65" s="1" customFormat="1" ht="24.2" customHeight="1">
      <c r="B822" s="134"/>
      <c r="C822" s="135" t="s">
        <v>975</v>
      </c>
      <c r="D822" s="135" t="s">
        <v>154</v>
      </c>
      <c r="E822" s="136" t="s">
        <v>976</v>
      </c>
      <c r="F822" s="137" t="s">
        <v>977</v>
      </c>
      <c r="G822" s="138" t="s">
        <v>571</v>
      </c>
      <c r="H822" s="139">
        <v>1</v>
      </c>
      <c r="I822" s="140"/>
      <c r="J822" s="141">
        <f>ROUND(I822*H822,2)</f>
        <v>0</v>
      </c>
      <c r="K822" s="142"/>
      <c r="L822" s="32"/>
      <c r="M822" s="143" t="s">
        <v>1</v>
      </c>
      <c r="N822" s="144" t="s">
        <v>40</v>
      </c>
      <c r="P822" s="145">
        <f>O822*H822</f>
        <v>0</v>
      </c>
      <c r="Q822" s="145">
        <v>1.1199999999999999E-3</v>
      </c>
      <c r="R822" s="145">
        <f>Q822*H822</f>
        <v>1.1199999999999999E-3</v>
      </c>
      <c r="S822" s="145">
        <v>0</v>
      </c>
      <c r="T822" s="146">
        <f>S822*H822</f>
        <v>0</v>
      </c>
      <c r="AR822" s="147" t="s">
        <v>158</v>
      </c>
      <c r="AT822" s="147" t="s">
        <v>154</v>
      </c>
      <c r="AU822" s="147" t="s">
        <v>159</v>
      </c>
      <c r="AY822" s="17" t="s">
        <v>151</v>
      </c>
      <c r="BE822" s="148">
        <f>IF(N822="základná",J822,0)</f>
        <v>0</v>
      </c>
      <c r="BF822" s="148">
        <f>IF(N822="znížená",J822,0)</f>
        <v>0</v>
      </c>
      <c r="BG822" s="148">
        <f>IF(N822="zákl. prenesená",J822,0)</f>
        <v>0</v>
      </c>
      <c r="BH822" s="148">
        <f>IF(N822="zníž. prenesená",J822,0)</f>
        <v>0</v>
      </c>
      <c r="BI822" s="148">
        <f>IF(N822="nulová",J822,0)</f>
        <v>0</v>
      </c>
      <c r="BJ822" s="17" t="s">
        <v>159</v>
      </c>
      <c r="BK822" s="148">
        <f>ROUND(I822*H822,2)</f>
        <v>0</v>
      </c>
      <c r="BL822" s="17" t="s">
        <v>158</v>
      </c>
      <c r="BM822" s="147" t="s">
        <v>978</v>
      </c>
    </row>
    <row r="823" spans="2:65" s="12" customFormat="1">
      <c r="B823" s="149"/>
      <c r="D823" s="150" t="s">
        <v>161</v>
      </c>
      <c r="E823" s="151" t="s">
        <v>1</v>
      </c>
      <c r="F823" s="152" t="s">
        <v>749</v>
      </c>
      <c r="H823" s="151" t="s">
        <v>1</v>
      </c>
      <c r="I823" s="153"/>
      <c r="L823" s="149"/>
      <c r="M823" s="154"/>
      <c r="T823" s="155"/>
      <c r="AT823" s="151" t="s">
        <v>161</v>
      </c>
      <c r="AU823" s="151" t="s">
        <v>159</v>
      </c>
      <c r="AV823" s="12" t="s">
        <v>82</v>
      </c>
      <c r="AW823" s="12" t="s">
        <v>31</v>
      </c>
      <c r="AX823" s="12" t="s">
        <v>74</v>
      </c>
      <c r="AY823" s="151" t="s">
        <v>151</v>
      </c>
    </row>
    <row r="824" spans="2:65" s="13" customFormat="1">
      <c r="B824" s="156"/>
      <c r="D824" s="150" t="s">
        <v>161</v>
      </c>
      <c r="E824" s="157" t="s">
        <v>1</v>
      </c>
      <c r="F824" s="158" t="s">
        <v>793</v>
      </c>
      <c r="H824" s="159">
        <v>1</v>
      </c>
      <c r="I824" s="160"/>
      <c r="L824" s="156"/>
      <c r="M824" s="161"/>
      <c r="T824" s="162"/>
      <c r="AT824" s="157" t="s">
        <v>161</v>
      </c>
      <c r="AU824" s="157" t="s">
        <v>159</v>
      </c>
      <c r="AV824" s="13" t="s">
        <v>159</v>
      </c>
      <c r="AW824" s="13" t="s">
        <v>31</v>
      </c>
      <c r="AX824" s="13" t="s">
        <v>82</v>
      </c>
      <c r="AY824" s="157" t="s">
        <v>151</v>
      </c>
    </row>
    <row r="825" spans="2:65" s="1" customFormat="1" ht="24.2" customHeight="1">
      <c r="B825" s="134"/>
      <c r="C825" s="135" t="s">
        <v>979</v>
      </c>
      <c r="D825" s="135" t="s">
        <v>154</v>
      </c>
      <c r="E825" s="136" t="s">
        <v>980</v>
      </c>
      <c r="F825" s="137" t="s">
        <v>981</v>
      </c>
      <c r="G825" s="138" t="s">
        <v>571</v>
      </c>
      <c r="H825" s="139">
        <v>2</v>
      </c>
      <c r="I825" s="140"/>
      <c r="J825" s="141">
        <f>ROUND(I825*H825,2)</f>
        <v>0</v>
      </c>
      <c r="K825" s="142"/>
      <c r="L825" s="32"/>
      <c r="M825" s="143" t="s">
        <v>1</v>
      </c>
      <c r="N825" s="144" t="s">
        <v>40</v>
      </c>
      <c r="P825" s="145">
        <f>O825*H825</f>
        <v>0</v>
      </c>
      <c r="Q825" s="145">
        <v>1.1199999999999999E-3</v>
      </c>
      <c r="R825" s="145">
        <f>Q825*H825</f>
        <v>2.2399999999999998E-3</v>
      </c>
      <c r="S825" s="145">
        <v>0</v>
      </c>
      <c r="T825" s="146">
        <f>S825*H825</f>
        <v>0</v>
      </c>
      <c r="AR825" s="147" t="s">
        <v>158</v>
      </c>
      <c r="AT825" s="147" t="s">
        <v>154</v>
      </c>
      <c r="AU825" s="147" t="s">
        <v>159</v>
      </c>
      <c r="AY825" s="17" t="s">
        <v>151</v>
      </c>
      <c r="BE825" s="148">
        <f>IF(N825="základná",J825,0)</f>
        <v>0</v>
      </c>
      <c r="BF825" s="148">
        <f>IF(N825="znížená",J825,0)</f>
        <v>0</v>
      </c>
      <c r="BG825" s="148">
        <f>IF(N825="zákl. prenesená",J825,0)</f>
        <v>0</v>
      </c>
      <c r="BH825" s="148">
        <f>IF(N825="zníž. prenesená",J825,0)</f>
        <v>0</v>
      </c>
      <c r="BI825" s="148">
        <f>IF(N825="nulová",J825,0)</f>
        <v>0</v>
      </c>
      <c r="BJ825" s="17" t="s">
        <v>159</v>
      </c>
      <c r="BK825" s="148">
        <f>ROUND(I825*H825,2)</f>
        <v>0</v>
      </c>
      <c r="BL825" s="17" t="s">
        <v>158</v>
      </c>
      <c r="BM825" s="147" t="s">
        <v>982</v>
      </c>
    </row>
    <row r="826" spans="2:65" s="12" customFormat="1">
      <c r="B826" s="149"/>
      <c r="D826" s="150" t="s">
        <v>161</v>
      </c>
      <c r="E826" s="151" t="s">
        <v>1</v>
      </c>
      <c r="F826" s="152" t="s">
        <v>749</v>
      </c>
      <c r="H826" s="151" t="s">
        <v>1</v>
      </c>
      <c r="I826" s="153"/>
      <c r="L826" s="149"/>
      <c r="M826" s="154"/>
      <c r="T826" s="155"/>
      <c r="AT826" s="151" t="s">
        <v>161</v>
      </c>
      <c r="AU826" s="151" t="s">
        <v>159</v>
      </c>
      <c r="AV826" s="12" t="s">
        <v>82</v>
      </c>
      <c r="AW826" s="12" t="s">
        <v>31</v>
      </c>
      <c r="AX826" s="12" t="s">
        <v>74</v>
      </c>
      <c r="AY826" s="151" t="s">
        <v>151</v>
      </c>
    </row>
    <row r="827" spans="2:65" s="13" customFormat="1">
      <c r="B827" s="156"/>
      <c r="D827" s="150" t="s">
        <v>161</v>
      </c>
      <c r="E827" s="157" t="s">
        <v>1</v>
      </c>
      <c r="F827" s="158" t="s">
        <v>983</v>
      </c>
      <c r="H827" s="159">
        <v>2</v>
      </c>
      <c r="I827" s="160"/>
      <c r="L827" s="156"/>
      <c r="M827" s="161"/>
      <c r="T827" s="162"/>
      <c r="AT827" s="157" t="s">
        <v>161</v>
      </c>
      <c r="AU827" s="157" t="s">
        <v>159</v>
      </c>
      <c r="AV827" s="13" t="s">
        <v>159</v>
      </c>
      <c r="AW827" s="13" t="s">
        <v>31</v>
      </c>
      <c r="AX827" s="13" t="s">
        <v>82</v>
      </c>
      <c r="AY827" s="157" t="s">
        <v>151</v>
      </c>
    </row>
    <row r="828" spans="2:65" s="11" customFormat="1" ht="25.9" customHeight="1">
      <c r="B828" s="122"/>
      <c r="D828" s="123" t="s">
        <v>73</v>
      </c>
      <c r="E828" s="124" t="s">
        <v>984</v>
      </c>
      <c r="F828" s="124" t="s">
        <v>985</v>
      </c>
      <c r="I828" s="125"/>
      <c r="J828" s="126">
        <f>BK828</f>
        <v>0</v>
      </c>
      <c r="L828" s="122"/>
      <c r="M828" s="127"/>
      <c r="P828" s="128">
        <f>P829+P836</f>
        <v>0</v>
      </c>
      <c r="R828" s="128">
        <f>R829+R836</f>
        <v>1594.2638400000001</v>
      </c>
      <c r="T828" s="129">
        <f>T829+T836</f>
        <v>0</v>
      </c>
      <c r="AR828" s="123" t="s">
        <v>82</v>
      </c>
      <c r="AT828" s="130" t="s">
        <v>73</v>
      </c>
      <c r="AU828" s="130" t="s">
        <v>74</v>
      </c>
      <c r="AY828" s="123" t="s">
        <v>151</v>
      </c>
      <c r="BK828" s="131">
        <f>BK829+BK836</f>
        <v>0</v>
      </c>
    </row>
    <row r="829" spans="2:65" s="11" customFormat="1" ht="22.9" customHeight="1">
      <c r="B829" s="122"/>
      <c r="D829" s="123" t="s">
        <v>73</v>
      </c>
      <c r="E829" s="132" t="s">
        <v>986</v>
      </c>
      <c r="F829" s="132" t="s">
        <v>987</v>
      </c>
      <c r="I829" s="125"/>
      <c r="J829" s="133">
        <f>BK829</f>
        <v>0</v>
      </c>
      <c r="L829" s="122"/>
      <c r="M829" s="127"/>
      <c r="P829" s="128">
        <f>SUM(P830:P835)</f>
        <v>0</v>
      </c>
      <c r="R829" s="128">
        <f>SUM(R830:R835)</f>
        <v>0</v>
      </c>
      <c r="T829" s="129">
        <f>SUM(T830:T835)</f>
        <v>0</v>
      </c>
      <c r="AR829" s="123" t="s">
        <v>82</v>
      </c>
      <c r="AT829" s="130" t="s">
        <v>73</v>
      </c>
      <c r="AU829" s="130" t="s">
        <v>82</v>
      </c>
      <c r="AY829" s="123" t="s">
        <v>151</v>
      </c>
      <c r="BK829" s="131">
        <f>SUM(BK830:BK835)</f>
        <v>0</v>
      </c>
    </row>
    <row r="830" spans="2:65" s="1" customFormat="1" ht="24.2" customHeight="1">
      <c r="B830" s="134"/>
      <c r="C830" s="135" t="s">
        <v>988</v>
      </c>
      <c r="D830" s="135" t="s">
        <v>154</v>
      </c>
      <c r="E830" s="136" t="s">
        <v>989</v>
      </c>
      <c r="F830" s="137" t="s">
        <v>990</v>
      </c>
      <c r="G830" s="138" t="s">
        <v>571</v>
      </c>
      <c r="H830" s="139">
        <v>2</v>
      </c>
      <c r="I830" s="140"/>
      <c r="J830" s="141">
        <f t="shared" ref="J830:J835" si="0">ROUND(I830*H830,2)</f>
        <v>0</v>
      </c>
      <c r="K830" s="142"/>
      <c r="L830" s="32"/>
      <c r="M830" s="143" t="s">
        <v>1</v>
      </c>
      <c r="N830" s="144" t="s">
        <v>40</v>
      </c>
      <c r="P830" s="145">
        <f t="shared" ref="P830:P835" si="1">O830*H830</f>
        <v>0</v>
      </c>
      <c r="Q830" s="145">
        <v>0</v>
      </c>
      <c r="R830" s="145">
        <f t="shared" ref="R830:R835" si="2">Q830*H830</f>
        <v>0</v>
      </c>
      <c r="S830" s="145">
        <v>0</v>
      </c>
      <c r="T830" s="146">
        <f t="shared" ref="T830:T835" si="3">S830*H830</f>
        <v>0</v>
      </c>
      <c r="AR830" s="147" t="s">
        <v>158</v>
      </c>
      <c r="AT830" s="147" t="s">
        <v>154</v>
      </c>
      <c r="AU830" s="147" t="s">
        <v>159</v>
      </c>
      <c r="AY830" s="17" t="s">
        <v>151</v>
      </c>
      <c r="BE830" s="148">
        <f t="shared" ref="BE830:BE835" si="4">IF(N830="základná",J830,0)</f>
        <v>0</v>
      </c>
      <c r="BF830" s="148">
        <f t="shared" ref="BF830:BF835" si="5">IF(N830="znížená",J830,0)</f>
        <v>0</v>
      </c>
      <c r="BG830" s="148">
        <f t="shared" ref="BG830:BG835" si="6">IF(N830="zákl. prenesená",J830,0)</f>
        <v>0</v>
      </c>
      <c r="BH830" s="148">
        <f t="shared" ref="BH830:BH835" si="7">IF(N830="zníž. prenesená",J830,0)</f>
        <v>0</v>
      </c>
      <c r="BI830" s="148">
        <f t="shared" ref="BI830:BI835" si="8">IF(N830="nulová",J830,0)</f>
        <v>0</v>
      </c>
      <c r="BJ830" s="17" t="s">
        <v>159</v>
      </c>
      <c r="BK830" s="148">
        <f t="shared" ref="BK830:BK835" si="9">ROUND(I830*H830,2)</f>
        <v>0</v>
      </c>
      <c r="BL830" s="17" t="s">
        <v>158</v>
      </c>
      <c r="BM830" s="147" t="s">
        <v>991</v>
      </c>
    </row>
    <row r="831" spans="2:65" s="1" customFormat="1" ht="24.2" customHeight="1">
      <c r="B831" s="134"/>
      <c r="C831" s="135" t="s">
        <v>992</v>
      </c>
      <c r="D831" s="135" t="s">
        <v>154</v>
      </c>
      <c r="E831" s="136" t="s">
        <v>993</v>
      </c>
      <c r="F831" s="137" t="s">
        <v>994</v>
      </c>
      <c r="G831" s="138" t="s">
        <v>571</v>
      </c>
      <c r="H831" s="139">
        <v>2</v>
      </c>
      <c r="I831" s="140"/>
      <c r="J831" s="141">
        <f t="shared" si="0"/>
        <v>0</v>
      </c>
      <c r="K831" s="142"/>
      <c r="L831" s="32"/>
      <c r="M831" s="143" t="s">
        <v>1</v>
      </c>
      <c r="N831" s="144" t="s">
        <v>40</v>
      </c>
      <c r="P831" s="145">
        <f t="shared" si="1"/>
        <v>0</v>
      </c>
      <c r="Q831" s="145">
        <v>0</v>
      </c>
      <c r="R831" s="145">
        <f t="shared" si="2"/>
        <v>0</v>
      </c>
      <c r="S831" s="145">
        <v>0</v>
      </c>
      <c r="T831" s="146">
        <f t="shared" si="3"/>
        <v>0</v>
      </c>
      <c r="AR831" s="147" t="s">
        <v>158</v>
      </c>
      <c r="AT831" s="147" t="s">
        <v>154</v>
      </c>
      <c r="AU831" s="147" t="s">
        <v>159</v>
      </c>
      <c r="AY831" s="17" t="s">
        <v>151</v>
      </c>
      <c r="BE831" s="148">
        <f t="shared" si="4"/>
        <v>0</v>
      </c>
      <c r="BF831" s="148">
        <f t="shared" si="5"/>
        <v>0</v>
      </c>
      <c r="BG831" s="148">
        <f t="shared" si="6"/>
        <v>0</v>
      </c>
      <c r="BH831" s="148">
        <f t="shared" si="7"/>
        <v>0</v>
      </c>
      <c r="BI831" s="148">
        <f t="shared" si="8"/>
        <v>0</v>
      </c>
      <c r="BJ831" s="17" t="s">
        <v>159</v>
      </c>
      <c r="BK831" s="148">
        <f t="shared" si="9"/>
        <v>0</v>
      </c>
      <c r="BL831" s="17" t="s">
        <v>158</v>
      </c>
      <c r="BM831" s="147" t="s">
        <v>995</v>
      </c>
    </row>
    <row r="832" spans="2:65" s="1" customFormat="1" ht="24.2" customHeight="1">
      <c r="B832" s="134"/>
      <c r="C832" s="135" t="s">
        <v>996</v>
      </c>
      <c r="D832" s="135" t="s">
        <v>154</v>
      </c>
      <c r="E832" s="136" t="s">
        <v>997</v>
      </c>
      <c r="F832" s="137" t="s">
        <v>998</v>
      </c>
      <c r="G832" s="138" t="s">
        <v>571</v>
      </c>
      <c r="H832" s="139">
        <v>1</v>
      </c>
      <c r="I832" s="140"/>
      <c r="J832" s="141">
        <f t="shared" si="0"/>
        <v>0</v>
      </c>
      <c r="K832" s="142"/>
      <c r="L832" s="32"/>
      <c r="M832" s="143" t="s">
        <v>1</v>
      </c>
      <c r="N832" s="144" t="s">
        <v>40</v>
      </c>
      <c r="P832" s="145">
        <f t="shared" si="1"/>
        <v>0</v>
      </c>
      <c r="Q832" s="145">
        <v>0</v>
      </c>
      <c r="R832" s="145">
        <f t="shared" si="2"/>
        <v>0</v>
      </c>
      <c r="S832" s="145">
        <v>0</v>
      </c>
      <c r="T832" s="146">
        <f t="shared" si="3"/>
        <v>0</v>
      </c>
      <c r="AR832" s="147" t="s">
        <v>158</v>
      </c>
      <c r="AT832" s="147" t="s">
        <v>154</v>
      </c>
      <c r="AU832" s="147" t="s">
        <v>159</v>
      </c>
      <c r="AY832" s="17" t="s">
        <v>151</v>
      </c>
      <c r="BE832" s="148">
        <f t="shared" si="4"/>
        <v>0</v>
      </c>
      <c r="BF832" s="148">
        <f t="shared" si="5"/>
        <v>0</v>
      </c>
      <c r="BG832" s="148">
        <f t="shared" si="6"/>
        <v>0</v>
      </c>
      <c r="BH832" s="148">
        <f t="shared" si="7"/>
        <v>0</v>
      </c>
      <c r="BI832" s="148">
        <f t="shared" si="8"/>
        <v>0</v>
      </c>
      <c r="BJ832" s="17" t="s">
        <v>159</v>
      </c>
      <c r="BK832" s="148">
        <f t="shared" si="9"/>
        <v>0</v>
      </c>
      <c r="BL832" s="17" t="s">
        <v>158</v>
      </c>
      <c r="BM832" s="147" t="s">
        <v>999</v>
      </c>
    </row>
    <row r="833" spans="2:65" s="1" customFormat="1" ht="24.2" customHeight="1">
      <c r="B833" s="134"/>
      <c r="C833" s="135" t="s">
        <v>1000</v>
      </c>
      <c r="D833" s="135" t="s">
        <v>154</v>
      </c>
      <c r="E833" s="136" t="s">
        <v>1001</v>
      </c>
      <c r="F833" s="137" t="s">
        <v>1002</v>
      </c>
      <c r="G833" s="138" t="s">
        <v>571</v>
      </c>
      <c r="H833" s="139">
        <v>1</v>
      </c>
      <c r="I833" s="140"/>
      <c r="J833" s="141">
        <f t="shared" si="0"/>
        <v>0</v>
      </c>
      <c r="K833" s="142"/>
      <c r="L833" s="32"/>
      <c r="M833" s="143" t="s">
        <v>1</v>
      </c>
      <c r="N833" s="144" t="s">
        <v>40</v>
      </c>
      <c r="P833" s="145">
        <f t="shared" si="1"/>
        <v>0</v>
      </c>
      <c r="Q833" s="145">
        <v>0</v>
      </c>
      <c r="R833" s="145">
        <f t="shared" si="2"/>
        <v>0</v>
      </c>
      <c r="S833" s="145">
        <v>0</v>
      </c>
      <c r="T833" s="146">
        <f t="shared" si="3"/>
        <v>0</v>
      </c>
      <c r="AR833" s="147" t="s">
        <v>158</v>
      </c>
      <c r="AT833" s="147" t="s">
        <v>154</v>
      </c>
      <c r="AU833" s="147" t="s">
        <v>159</v>
      </c>
      <c r="AY833" s="17" t="s">
        <v>151</v>
      </c>
      <c r="BE833" s="148">
        <f t="shared" si="4"/>
        <v>0</v>
      </c>
      <c r="BF833" s="148">
        <f t="shared" si="5"/>
        <v>0</v>
      </c>
      <c r="BG833" s="148">
        <f t="shared" si="6"/>
        <v>0</v>
      </c>
      <c r="BH833" s="148">
        <f t="shared" si="7"/>
        <v>0</v>
      </c>
      <c r="BI833" s="148">
        <f t="shared" si="8"/>
        <v>0</v>
      </c>
      <c r="BJ833" s="17" t="s">
        <v>159</v>
      </c>
      <c r="BK833" s="148">
        <f t="shared" si="9"/>
        <v>0</v>
      </c>
      <c r="BL833" s="17" t="s">
        <v>158</v>
      </c>
      <c r="BM833" s="147" t="s">
        <v>1003</v>
      </c>
    </row>
    <row r="834" spans="2:65" s="1" customFormat="1" ht="44.25" customHeight="1">
      <c r="B834" s="134"/>
      <c r="C834" s="135" t="s">
        <v>1004</v>
      </c>
      <c r="D834" s="135" t="s">
        <v>154</v>
      </c>
      <c r="E834" s="136" t="s">
        <v>1005</v>
      </c>
      <c r="F834" s="137" t="s">
        <v>1006</v>
      </c>
      <c r="G834" s="138" t="s">
        <v>1007</v>
      </c>
      <c r="H834" s="139">
        <v>40</v>
      </c>
      <c r="I834" s="140"/>
      <c r="J834" s="141">
        <f t="shared" si="0"/>
        <v>0</v>
      </c>
      <c r="K834" s="142"/>
      <c r="L834" s="32"/>
      <c r="M834" s="143" t="s">
        <v>1</v>
      </c>
      <c r="N834" s="144" t="s">
        <v>40</v>
      </c>
      <c r="P834" s="145">
        <f t="shared" si="1"/>
        <v>0</v>
      </c>
      <c r="Q834" s="145">
        <v>0</v>
      </c>
      <c r="R834" s="145">
        <f t="shared" si="2"/>
        <v>0</v>
      </c>
      <c r="S834" s="145">
        <v>0</v>
      </c>
      <c r="T834" s="146">
        <f t="shared" si="3"/>
        <v>0</v>
      </c>
      <c r="AR834" s="147" t="s">
        <v>158</v>
      </c>
      <c r="AT834" s="147" t="s">
        <v>154</v>
      </c>
      <c r="AU834" s="147" t="s">
        <v>159</v>
      </c>
      <c r="AY834" s="17" t="s">
        <v>151</v>
      </c>
      <c r="BE834" s="148">
        <f t="shared" si="4"/>
        <v>0</v>
      </c>
      <c r="BF834" s="148">
        <f t="shared" si="5"/>
        <v>0</v>
      </c>
      <c r="BG834" s="148">
        <f t="shared" si="6"/>
        <v>0</v>
      </c>
      <c r="BH834" s="148">
        <f t="shared" si="7"/>
        <v>0</v>
      </c>
      <c r="BI834" s="148">
        <f t="shared" si="8"/>
        <v>0</v>
      </c>
      <c r="BJ834" s="17" t="s">
        <v>159</v>
      </c>
      <c r="BK834" s="148">
        <f t="shared" si="9"/>
        <v>0</v>
      </c>
      <c r="BL834" s="17" t="s">
        <v>158</v>
      </c>
      <c r="BM834" s="147" t="s">
        <v>1008</v>
      </c>
    </row>
    <row r="835" spans="2:65" s="1" customFormat="1" ht="24.2" customHeight="1">
      <c r="B835" s="134"/>
      <c r="C835" s="135" t="s">
        <v>1009</v>
      </c>
      <c r="D835" s="135" t="s">
        <v>154</v>
      </c>
      <c r="E835" s="136" t="s">
        <v>1010</v>
      </c>
      <c r="F835" s="137" t="s">
        <v>1011</v>
      </c>
      <c r="G835" s="138" t="s">
        <v>1007</v>
      </c>
      <c r="H835" s="139">
        <v>12</v>
      </c>
      <c r="I835" s="140"/>
      <c r="J835" s="141">
        <f t="shared" si="0"/>
        <v>0</v>
      </c>
      <c r="K835" s="142"/>
      <c r="L835" s="32"/>
      <c r="M835" s="143" t="s">
        <v>1</v>
      </c>
      <c r="N835" s="144" t="s">
        <v>40</v>
      </c>
      <c r="P835" s="145">
        <f t="shared" si="1"/>
        <v>0</v>
      </c>
      <c r="Q835" s="145">
        <v>0</v>
      </c>
      <c r="R835" s="145">
        <f t="shared" si="2"/>
        <v>0</v>
      </c>
      <c r="S835" s="145">
        <v>0</v>
      </c>
      <c r="T835" s="146">
        <f t="shared" si="3"/>
        <v>0</v>
      </c>
      <c r="AR835" s="147" t="s">
        <v>158</v>
      </c>
      <c r="AT835" s="147" t="s">
        <v>154</v>
      </c>
      <c r="AU835" s="147" t="s">
        <v>159</v>
      </c>
      <c r="AY835" s="17" t="s">
        <v>151</v>
      </c>
      <c r="BE835" s="148">
        <f t="shared" si="4"/>
        <v>0</v>
      </c>
      <c r="BF835" s="148">
        <f t="shared" si="5"/>
        <v>0</v>
      </c>
      <c r="BG835" s="148">
        <f t="shared" si="6"/>
        <v>0</v>
      </c>
      <c r="BH835" s="148">
        <f t="shared" si="7"/>
        <v>0</v>
      </c>
      <c r="BI835" s="148">
        <f t="shared" si="8"/>
        <v>0</v>
      </c>
      <c r="BJ835" s="17" t="s">
        <v>159</v>
      </c>
      <c r="BK835" s="148">
        <f t="shared" si="9"/>
        <v>0</v>
      </c>
      <c r="BL835" s="17" t="s">
        <v>158</v>
      </c>
      <c r="BM835" s="147" t="s">
        <v>1012</v>
      </c>
    </row>
    <row r="836" spans="2:65" s="11" customFormat="1" ht="22.9" customHeight="1">
      <c r="B836" s="122"/>
      <c r="D836" s="123" t="s">
        <v>73</v>
      </c>
      <c r="E836" s="132" t="s">
        <v>1013</v>
      </c>
      <c r="F836" s="132" t="s">
        <v>1014</v>
      </c>
      <c r="I836" s="125"/>
      <c r="J836" s="133">
        <f>BK836</f>
        <v>0</v>
      </c>
      <c r="L836" s="122"/>
      <c r="M836" s="127"/>
      <c r="P836" s="128">
        <f>SUM(P837:P854)</f>
        <v>0</v>
      </c>
      <c r="R836" s="128">
        <f>SUM(R837:R854)</f>
        <v>1594.2638400000001</v>
      </c>
      <c r="T836" s="129">
        <f>SUM(T837:T854)</f>
        <v>0</v>
      </c>
      <c r="AR836" s="123" t="s">
        <v>82</v>
      </c>
      <c r="AT836" s="130" t="s">
        <v>73</v>
      </c>
      <c r="AU836" s="130" t="s">
        <v>82</v>
      </c>
      <c r="AY836" s="123" t="s">
        <v>151</v>
      </c>
      <c r="BK836" s="131">
        <f>SUM(BK837:BK854)</f>
        <v>0</v>
      </c>
    </row>
    <row r="837" spans="2:65" s="1" customFormat="1" ht="16.5" customHeight="1">
      <c r="B837" s="134"/>
      <c r="C837" s="135" t="s">
        <v>1015</v>
      </c>
      <c r="D837" s="135" t="s">
        <v>154</v>
      </c>
      <c r="E837" s="136" t="s">
        <v>1016</v>
      </c>
      <c r="F837" s="137" t="s">
        <v>1017</v>
      </c>
      <c r="G837" s="138" t="s">
        <v>1018</v>
      </c>
      <c r="H837" s="139">
        <v>18529</v>
      </c>
      <c r="I837" s="140"/>
      <c r="J837" s="141">
        <f>ROUND(I837*H837,2)</f>
        <v>0</v>
      </c>
      <c r="K837" s="142"/>
      <c r="L837" s="32"/>
      <c r="M837" s="143" t="s">
        <v>1</v>
      </c>
      <c r="N837" s="144" t="s">
        <v>40</v>
      </c>
      <c r="P837" s="145">
        <f>O837*H837</f>
        <v>0</v>
      </c>
      <c r="Q837" s="145">
        <v>2.8680000000000001E-2</v>
      </c>
      <c r="R837" s="145">
        <f>Q837*H837</f>
        <v>531.41172000000006</v>
      </c>
      <c r="S837" s="145">
        <v>0</v>
      </c>
      <c r="T837" s="146">
        <f>S837*H837</f>
        <v>0</v>
      </c>
      <c r="AR837" s="147" t="s">
        <v>158</v>
      </c>
      <c r="AT837" s="147" t="s">
        <v>154</v>
      </c>
      <c r="AU837" s="147" t="s">
        <v>159</v>
      </c>
      <c r="AY837" s="17" t="s">
        <v>151</v>
      </c>
      <c r="BE837" s="148">
        <f>IF(N837="základná",J837,0)</f>
        <v>0</v>
      </c>
      <c r="BF837" s="148">
        <f>IF(N837="znížená",J837,0)</f>
        <v>0</v>
      </c>
      <c r="BG837" s="148">
        <f>IF(N837="zákl. prenesená",J837,0)</f>
        <v>0</v>
      </c>
      <c r="BH837" s="148">
        <f>IF(N837="zníž. prenesená",J837,0)</f>
        <v>0</v>
      </c>
      <c r="BI837" s="148">
        <f>IF(N837="nulová",J837,0)</f>
        <v>0</v>
      </c>
      <c r="BJ837" s="17" t="s">
        <v>159</v>
      </c>
      <c r="BK837" s="148">
        <f>ROUND(I837*H837,2)</f>
        <v>0</v>
      </c>
      <c r="BL837" s="17" t="s">
        <v>158</v>
      </c>
      <c r="BM837" s="147" t="s">
        <v>1019</v>
      </c>
    </row>
    <row r="838" spans="2:65" s="12" customFormat="1">
      <c r="B838" s="149"/>
      <c r="D838" s="150" t="s">
        <v>161</v>
      </c>
      <c r="E838" s="151" t="s">
        <v>1</v>
      </c>
      <c r="F838" s="152" t="s">
        <v>1020</v>
      </c>
      <c r="H838" s="151" t="s">
        <v>1</v>
      </c>
      <c r="I838" s="153"/>
      <c r="L838" s="149"/>
      <c r="M838" s="154"/>
      <c r="T838" s="155"/>
      <c r="AT838" s="151" t="s">
        <v>161</v>
      </c>
      <c r="AU838" s="151" t="s">
        <v>159</v>
      </c>
      <c r="AV838" s="12" t="s">
        <v>82</v>
      </c>
      <c r="AW838" s="12" t="s">
        <v>31</v>
      </c>
      <c r="AX838" s="12" t="s">
        <v>74</v>
      </c>
      <c r="AY838" s="151" t="s">
        <v>151</v>
      </c>
    </row>
    <row r="839" spans="2:65" s="13" customFormat="1" ht="22.5">
      <c r="B839" s="156"/>
      <c r="D839" s="150" t="s">
        <v>161</v>
      </c>
      <c r="E839" s="157" t="s">
        <v>1</v>
      </c>
      <c r="F839" s="158" t="s">
        <v>1021</v>
      </c>
      <c r="H839" s="159">
        <v>6440</v>
      </c>
      <c r="I839" s="160"/>
      <c r="L839" s="156"/>
      <c r="M839" s="161"/>
      <c r="T839" s="162"/>
      <c r="AT839" s="157" t="s">
        <v>161</v>
      </c>
      <c r="AU839" s="157" t="s">
        <v>159</v>
      </c>
      <c r="AV839" s="13" t="s">
        <v>159</v>
      </c>
      <c r="AW839" s="13" t="s">
        <v>31</v>
      </c>
      <c r="AX839" s="13" t="s">
        <v>74</v>
      </c>
      <c r="AY839" s="157" t="s">
        <v>151</v>
      </c>
    </row>
    <row r="840" spans="2:65" s="13" customFormat="1">
      <c r="B840" s="156"/>
      <c r="D840" s="150" t="s">
        <v>161</v>
      </c>
      <c r="E840" s="157" t="s">
        <v>1</v>
      </c>
      <c r="F840" s="158" t="s">
        <v>1022</v>
      </c>
      <c r="H840" s="159">
        <v>170</v>
      </c>
      <c r="I840" s="160"/>
      <c r="L840" s="156"/>
      <c r="M840" s="161"/>
      <c r="T840" s="162"/>
      <c r="AT840" s="157" t="s">
        <v>161</v>
      </c>
      <c r="AU840" s="157" t="s">
        <v>159</v>
      </c>
      <c r="AV840" s="13" t="s">
        <v>159</v>
      </c>
      <c r="AW840" s="13" t="s">
        <v>31</v>
      </c>
      <c r="AX840" s="13" t="s">
        <v>74</v>
      </c>
      <c r="AY840" s="157" t="s">
        <v>151</v>
      </c>
    </row>
    <row r="841" spans="2:65" s="15" customFormat="1">
      <c r="B841" s="170"/>
      <c r="D841" s="150" t="s">
        <v>161</v>
      </c>
      <c r="E841" s="171" t="s">
        <v>1</v>
      </c>
      <c r="F841" s="172" t="s">
        <v>1023</v>
      </c>
      <c r="H841" s="173">
        <v>6610</v>
      </c>
      <c r="I841" s="174"/>
      <c r="L841" s="170"/>
      <c r="M841" s="175"/>
      <c r="T841" s="176"/>
      <c r="AT841" s="171" t="s">
        <v>161</v>
      </c>
      <c r="AU841" s="171" t="s">
        <v>159</v>
      </c>
      <c r="AV841" s="15" t="s">
        <v>170</v>
      </c>
      <c r="AW841" s="15" t="s">
        <v>31</v>
      </c>
      <c r="AX841" s="15" t="s">
        <v>74</v>
      </c>
      <c r="AY841" s="171" t="s">
        <v>151</v>
      </c>
    </row>
    <row r="842" spans="2:65" s="12" customFormat="1">
      <c r="B842" s="149"/>
      <c r="D842" s="150" t="s">
        <v>161</v>
      </c>
      <c r="E842" s="151" t="s">
        <v>1</v>
      </c>
      <c r="F842" s="152" t="s">
        <v>1024</v>
      </c>
      <c r="H842" s="151" t="s">
        <v>1</v>
      </c>
      <c r="I842" s="153"/>
      <c r="L842" s="149"/>
      <c r="M842" s="154"/>
      <c r="T842" s="155"/>
      <c r="AT842" s="151" t="s">
        <v>161</v>
      </c>
      <c r="AU842" s="151" t="s">
        <v>159</v>
      </c>
      <c r="AV842" s="12" t="s">
        <v>82</v>
      </c>
      <c r="AW842" s="12" t="s">
        <v>31</v>
      </c>
      <c r="AX842" s="12" t="s">
        <v>74</v>
      </c>
      <c r="AY842" s="151" t="s">
        <v>151</v>
      </c>
    </row>
    <row r="843" spans="2:65" s="13" customFormat="1" ht="22.5">
      <c r="B843" s="156"/>
      <c r="D843" s="150" t="s">
        <v>161</v>
      </c>
      <c r="E843" s="157" t="s">
        <v>1</v>
      </c>
      <c r="F843" s="158" t="s">
        <v>1025</v>
      </c>
      <c r="H843" s="159">
        <v>9100</v>
      </c>
      <c r="I843" s="160"/>
      <c r="L843" s="156"/>
      <c r="M843" s="161"/>
      <c r="T843" s="162"/>
      <c r="AT843" s="157" t="s">
        <v>161</v>
      </c>
      <c r="AU843" s="157" t="s">
        <v>159</v>
      </c>
      <c r="AV843" s="13" t="s">
        <v>159</v>
      </c>
      <c r="AW843" s="13" t="s">
        <v>31</v>
      </c>
      <c r="AX843" s="13" t="s">
        <v>74</v>
      </c>
      <c r="AY843" s="157" t="s">
        <v>151</v>
      </c>
    </row>
    <row r="844" spans="2:65" s="15" customFormat="1">
      <c r="B844" s="170"/>
      <c r="D844" s="150" t="s">
        <v>161</v>
      </c>
      <c r="E844" s="171" t="s">
        <v>1</v>
      </c>
      <c r="F844" s="172" t="s">
        <v>1026</v>
      </c>
      <c r="H844" s="173">
        <v>9100</v>
      </c>
      <c r="I844" s="174"/>
      <c r="L844" s="170"/>
      <c r="M844" s="175"/>
      <c r="T844" s="176"/>
      <c r="AT844" s="171" t="s">
        <v>161</v>
      </c>
      <c r="AU844" s="171" t="s">
        <v>159</v>
      </c>
      <c r="AV844" s="15" t="s">
        <v>170</v>
      </c>
      <c r="AW844" s="15" t="s">
        <v>31</v>
      </c>
      <c r="AX844" s="15" t="s">
        <v>74</v>
      </c>
      <c r="AY844" s="171" t="s">
        <v>151</v>
      </c>
    </row>
    <row r="845" spans="2:65" s="12" customFormat="1">
      <c r="B845" s="149"/>
      <c r="D845" s="150" t="s">
        <v>161</v>
      </c>
      <c r="E845" s="151" t="s">
        <v>1</v>
      </c>
      <c r="F845" s="152" t="s">
        <v>1027</v>
      </c>
      <c r="H845" s="151" t="s">
        <v>1</v>
      </c>
      <c r="I845" s="153"/>
      <c r="L845" s="149"/>
      <c r="M845" s="154"/>
      <c r="T845" s="155"/>
      <c r="AT845" s="151" t="s">
        <v>161</v>
      </c>
      <c r="AU845" s="151" t="s">
        <v>159</v>
      </c>
      <c r="AV845" s="12" t="s">
        <v>82</v>
      </c>
      <c r="AW845" s="12" t="s">
        <v>31</v>
      </c>
      <c r="AX845" s="12" t="s">
        <v>74</v>
      </c>
      <c r="AY845" s="151" t="s">
        <v>151</v>
      </c>
    </row>
    <row r="846" spans="2:65" s="13" customFormat="1">
      <c r="B846" s="156"/>
      <c r="D846" s="150" t="s">
        <v>161</v>
      </c>
      <c r="E846" s="157" t="s">
        <v>1</v>
      </c>
      <c r="F846" s="158" t="s">
        <v>1028</v>
      </c>
      <c r="H846" s="159">
        <v>960</v>
      </c>
      <c r="I846" s="160"/>
      <c r="L846" s="156"/>
      <c r="M846" s="161"/>
      <c r="T846" s="162"/>
      <c r="AT846" s="157" t="s">
        <v>161</v>
      </c>
      <c r="AU846" s="157" t="s">
        <v>159</v>
      </c>
      <c r="AV846" s="13" t="s">
        <v>159</v>
      </c>
      <c r="AW846" s="13" t="s">
        <v>31</v>
      </c>
      <c r="AX846" s="13" t="s">
        <v>74</v>
      </c>
      <c r="AY846" s="157" t="s">
        <v>151</v>
      </c>
    </row>
    <row r="847" spans="2:65" s="13" customFormat="1" ht="22.5">
      <c r="B847" s="156"/>
      <c r="D847" s="150" t="s">
        <v>161</v>
      </c>
      <c r="E847" s="157" t="s">
        <v>1</v>
      </c>
      <c r="F847" s="158" t="s">
        <v>1029</v>
      </c>
      <c r="H847" s="159">
        <v>1008</v>
      </c>
      <c r="I847" s="160"/>
      <c r="L847" s="156"/>
      <c r="M847" s="161"/>
      <c r="T847" s="162"/>
      <c r="AT847" s="157" t="s">
        <v>161</v>
      </c>
      <c r="AU847" s="157" t="s">
        <v>159</v>
      </c>
      <c r="AV847" s="13" t="s">
        <v>159</v>
      </c>
      <c r="AW847" s="13" t="s">
        <v>31</v>
      </c>
      <c r="AX847" s="13" t="s">
        <v>74</v>
      </c>
      <c r="AY847" s="157" t="s">
        <v>151</v>
      </c>
    </row>
    <row r="848" spans="2:65" s="13" customFormat="1">
      <c r="B848" s="156"/>
      <c r="D848" s="150" t="s">
        <v>161</v>
      </c>
      <c r="E848" s="157" t="s">
        <v>1</v>
      </c>
      <c r="F848" s="158" t="s">
        <v>1030</v>
      </c>
      <c r="H848" s="159">
        <v>272</v>
      </c>
      <c r="I848" s="160"/>
      <c r="L848" s="156"/>
      <c r="M848" s="161"/>
      <c r="T848" s="162"/>
      <c r="AT848" s="157" t="s">
        <v>161</v>
      </c>
      <c r="AU848" s="157" t="s">
        <v>159</v>
      </c>
      <c r="AV848" s="13" t="s">
        <v>159</v>
      </c>
      <c r="AW848" s="13" t="s">
        <v>31</v>
      </c>
      <c r="AX848" s="13" t="s">
        <v>74</v>
      </c>
      <c r="AY848" s="157" t="s">
        <v>151</v>
      </c>
    </row>
    <row r="849" spans="2:65" s="13" customFormat="1" ht="22.5">
      <c r="B849" s="156"/>
      <c r="D849" s="150" t="s">
        <v>161</v>
      </c>
      <c r="E849" s="157" t="s">
        <v>1</v>
      </c>
      <c r="F849" s="158" t="s">
        <v>1031</v>
      </c>
      <c r="H849" s="159">
        <v>579</v>
      </c>
      <c r="I849" s="160"/>
      <c r="L849" s="156"/>
      <c r="M849" s="161"/>
      <c r="T849" s="162"/>
      <c r="AT849" s="157" t="s">
        <v>161</v>
      </c>
      <c r="AU849" s="157" t="s">
        <v>159</v>
      </c>
      <c r="AV849" s="13" t="s">
        <v>159</v>
      </c>
      <c r="AW849" s="13" t="s">
        <v>31</v>
      </c>
      <c r="AX849" s="13" t="s">
        <v>74</v>
      </c>
      <c r="AY849" s="157" t="s">
        <v>151</v>
      </c>
    </row>
    <row r="850" spans="2:65" s="15" customFormat="1">
      <c r="B850" s="170"/>
      <c r="D850" s="150" t="s">
        <v>161</v>
      </c>
      <c r="E850" s="171" t="s">
        <v>1</v>
      </c>
      <c r="F850" s="172" t="s">
        <v>1032</v>
      </c>
      <c r="H850" s="173">
        <v>2819</v>
      </c>
      <c r="I850" s="174"/>
      <c r="L850" s="170"/>
      <c r="M850" s="175"/>
      <c r="T850" s="176"/>
      <c r="AT850" s="171" t="s">
        <v>161</v>
      </c>
      <c r="AU850" s="171" t="s">
        <v>159</v>
      </c>
      <c r="AV850" s="15" t="s">
        <v>170</v>
      </c>
      <c r="AW850" s="15" t="s">
        <v>31</v>
      </c>
      <c r="AX850" s="15" t="s">
        <v>74</v>
      </c>
      <c r="AY850" s="171" t="s">
        <v>151</v>
      </c>
    </row>
    <row r="851" spans="2:65" s="14" customFormat="1">
      <c r="B851" s="163"/>
      <c r="D851" s="150" t="s">
        <v>161</v>
      </c>
      <c r="E851" s="164" t="s">
        <v>1</v>
      </c>
      <c r="F851" s="165" t="s">
        <v>507</v>
      </c>
      <c r="H851" s="166">
        <v>18529</v>
      </c>
      <c r="I851" s="167"/>
      <c r="L851" s="163"/>
      <c r="M851" s="168"/>
      <c r="T851" s="169"/>
      <c r="AT851" s="164" t="s">
        <v>161</v>
      </c>
      <c r="AU851" s="164" t="s">
        <v>159</v>
      </c>
      <c r="AV851" s="14" t="s">
        <v>158</v>
      </c>
      <c r="AW851" s="14" t="s">
        <v>31</v>
      </c>
      <c r="AX851" s="14" t="s">
        <v>82</v>
      </c>
      <c r="AY851" s="164" t="s">
        <v>151</v>
      </c>
    </row>
    <row r="852" spans="2:65" s="1" customFormat="1" ht="24.2" customHeight="1">
      <c r="B852" s="134"/>
      <c r="C852" s="135" t="s">
        <v>1033</v>
      </c>
      <c r="D852" s="135" t="s">
        <v>154</v>
      </c>
      <c r="E852" s="136" t="s">
        <v>1034</v>
      </c>
      <c r="F852" s="137" t="s">
        <v>1035</v>
      </c>
      <c r="G852" s="138" t="s">
        <v>1018</v>
      </c>
      <c r="H852" s="139">
        <v>18529</v>
      </c>
      <c r="I852" s="140"/>
      <c r="J852" s="141">
        <f>ROUND(I852*H852,2)</f>
        <v>0</v>
      </c>
      <c r="K852" s="142"/>
      <c r="L852" s="32"/>
      <c r="M852" s="143" t="s">
        <v>1</v>
      </c>
      <c r="N852" s="144" t="s">
        <v>40</v>
      </c>
      <c r="P852" s="145">
        <f>O852*H852</f>
        <v>0</v>
      </c>
      <c r="Q852" s="145">
        <v>2.8680000000000001E-2</v>
      </c>
      <c r="R852" s="145">
        <f>Q852*H852</f>
        <v>531.41172000000006</v>
      </c>
      <c r="S852" s="145">
        <v>0</v>
      </c>
      <c r="T852" s="146">
        <f>S852*H852</f>
        <v>0</v>
      </c>
      <c r="AR852" s="147" t="s">
        <v>158</v>
      </c>
      <c r="AT852" s="147" t="s">
        <v>154</v>
      </c>
      <c r="AU852" s="147" t="s">
        <v>159</v>
      </c>
      <c r="AY852" s="17" t="s">
        <v>151</v>
      </c>
      <c r="BE852" s="148">
        <f>IF(N852="základná",J852,0)</f>
        <v>0</v>
      </c>
      <c r="BF852" s="148">
        <f>IF(N852="znížená",J852,0)</f>
        <v>0</v>
      </c>
      <c r="BG852" s="148">
        <f>IF(N852="zákl. prenesená",J852,0)</f>
        <v>0</v>
      </c>
      <c r="BH852" s="148">
        <f>IF(N852="zníž. prenesená",J852,0)</f>
        <v>0</v>
      </c>
      <c r="BI852" s="148">
        <f>IF(N852="nulová",J852,0)</f>
        <v>0</v>
      </c>
      <c r="BJ852" s="17" t="s">
        <v>159</v>
      </c>
      <c r="BK852" s="148">
        <f>ROUND(I852*H852,2)</f>
        <v>0</v>
      </c>
      <c r="BL852" s="17" t="s">
        <v>158</v>
      </c>
      <c r="BM852" s="147" t="s">
        <v>1036</v>
      </c>
    </row>
    <row r="853" spans="2:65" s="1" customFormat="1" ht="16.5" customHeight="1">
      <c r="B853" s="134"/>
      <c r="C853" s="135" t="s">
        <v>1037</v>
      </c>
      <c r="D853" s="135" t="s">
        <v>154</v>
      </c>
      <c r="E853" s="136" t="s">
        <v>1038</v>
      </c>
      <c r="F853" s="137" t="s">
        <v>1039</v>
      </c>
      <c r="G853" s="138" t="s">
        <v>1018</v>
      </c>
      <c r="H853" s="139">
        <v>18529</v>
      </c>
      <c r="I853" s="140"/>
      <c r="J853" s="141">
        <f>ROUND(I853*H853,2)</f>
        <v>0</v>
      </c>
      <c r="K853" s="142"/>
      <c r="L853" s="32"/>
      <c r="M853" s="143" t="s">
        <v>1</v>
      </c>
      <c r="N853" s="144" t="s">
        <v>40</v>
      </c>
      <c r="P853" s="145">
        <f>O853*H853</f>
        <v>0</v>
      </c>
      <c r="Q853" s="145">
        <v>2.8680000000000001E-2</v>
      </c>
      <c r="R853" s="145">
        <f>Q853*H853</f>
        <v>531.41172000000006</v>
      </c>
      <c r="S853" s="145">
        <v>0</v>
      </c>
      <c r="T853" s="146">
        <f>S853*H853</f>
        <v>0</v>
      </c>
      <c r="AR853" s="147" t="s">
        <v>158</v>
      </c>
      <c r="AT853" s="147" t="s">
        <v>154</v>
      </c>
      <c r="AU853" s="147" t="s">
        <v>159</v>
      </c>
      <c r="AY853" s="17" t="s">
        <v>151</v>
      </c>
      <c r="BE853" s="148">
        <f>IF(N853="základná",J853,0)</f>
        <v>0</v>
      </c>
      <c r="BF853" s="148">
        <f>IF(N853="znížená",J853,0)</f>
        <v>0</v>
      </c>
      <c r="BG853" s="148">
        <f>IF(N853="zákl. prenesená",J853,0)</f>
        <v>0</v>
      </c>
      <c r="BH853" s="148">
        <f>IF(N853="zníž. prenesená",J853,0)</f>
        <v>0</v>
      </c>
      <c r="BI853" s="148">
        <f>IF(N853="nulová",J853,0)</f>
        <v>0</v>
      </c>
      <c r="BJ853" s="17" t="s">
        <v>159</v>
      </c>
      <c r="BK853" s="148">
        <f>ROUND(I853*H853,2)</f>
        <v>0</v>
      </c>
      <c r="BL853" s="17" t="s">
        <v>158</v>
      </c>
      <c r="BM853" s="147" t="s">
        <v>1040</v>
      </c>
    </row>
    <row r="854" spans="2:65" s="1" customFormat="1" ht="21.75" customHeight="1">
      <c r="B854" s="134"/>
      <c r="C854" s="135" t="s">
        <v>1041</v>
      </c>
      <c r="D854" s="135" t="s">
        <v>154</v>
      </c>
      <c r="E854" s="136" t="s">
        <v>1042</v>
      </c>
      <c r="F854" s="137" t="s">
        <v>1043</v>
      </c>
      <c r="G854" s="138" t="s">
        <v>1044</v>
      </c>
      <c r="H854" s="139">
        <v>1</v>
      </c>
      <c r="I854" s="140"/>
      <c r="J854" s="141">
        <f>ROUND(I854*H854,2)</f>
        <v>0</v>
      </c>
      <c r="K854" s="142"/>
      <c r="L854" s="32"/>
      <c r="M854" s="143" t="s">
        <v>1</v>
      </c>
      <c r="N854" s="144" t="s">
        <v>40</v>
      </c>
      <c r="P854" s="145">
        <f>O854*H854</f>
        <v>0</v>
      </c>
      <c r="Q854" s="145">
        <v>2.8680000000000001E-2</v>
      </c>
      <c r="R854" s="145">
        <f>Q854*H854</f>
        <v>2.8680000000000001E-2</v>
      </c>
      <c r="S854" s="145">
        <v>0</v>
      </c>
      <c r="T854" s="146">
        <f>S854*H854</f>
        <v>0</v>
      </c>
      <c r="AR854" s="147" t="s">
        <v>158</v>
      </c>
      <c r="AT854" s="147" t="s">
        <v>154</v>
      </c>
      <c r="AU854" s="147" t="s">
        <v>159</v>
      </c>
      <c r="AY854" s="17" t="s">
        <v>151</v>
      </c>
      <c r="BE854" s="148">
        <f>IF(N854="základná",J854,0)</f>
        <v>0</v>
      </c>
      <c r="BF854" s="148">
        <f>IF(N854="znížená",J854,0)</f>
        <v>0</v>
      </c>
      <c r="BG854" s="148">
        <f>IF(N854="zákl. prenesená",J854,0)</f>
        <v>0</v>
      </c>
      <c r="BH854" s="148">
        <f>IF(N854="zníž. prenesená",J854,0)</f>
        <v>0</v>
      </c>
      <c r="BI854" s="148">
        <f>IF(N854="nulová",J854,0)</f>
        <v>0</v>
      </c>
      <c r="BJ854" s="17" t="s">
        <v>159</v>
      </c>
      <c r="BK854" s="148">
        <f>ROUND(I854*H854,2)</f>
        <v>0</v>
      </c>
      <c r="BL854" s="17" t="s">
        <v>158</v>
      </c>
      <c r="BM854" s="147" t="s">
        <v>1045</v>
      </c>
    </row>
    <row r="855" spans="2:65" s="11" customFormat="1" ht="25.9" customHeight="1">
      <c r="B855" s="122"/>
      <c r="D855" s="123" t="s">
        <v>73</v>
      </c>
      <c r="E855" s="124" t="s">
        <v>1046</v>
      </c>
      <c r="F855" s="124" t="s">
        <v>1047</v>
      </c>
      <c r="I855" s="125"/>
      <c r="J855" s="126">
        <f>BK855</f>
        <v>0</v>
      </c>
      <c r="L855" s="122"/>
      <c r="M855" s="127"/>
      <c r="P855" s="128">
        <f>P856+P862+P890+P902</f>
        <v>0</v>
      </c>
      <c r="R855" s="128">
        <f>R856+R862+R890+R902</f>
        <v>8.1600000000000006E-3</v>
      </c>
      <c r="T855" s="129">
        <f>T856+T862+T890+T902</f>
        <v>0</v>
      </c>
      <c r="AR855" s="123" t="s">
        <v>82</v>
      </c>
      <c r="AT855" s="130" t="s">
        <v>73</v>
      </c>
      <c r="AU855" s="130" t="s">
        <v>74</v>
      </c>
      <c r="AY855" s="123" t="s">
        <v>151</v>
      </c>
      <c r="BK855" s="131">
        <f>BK856+BK862+BK890+BK902</f>
        <v>0</v>
      </c>
    </row>
    <row r="856" spans="2:65" s="11" customFormat="1" ht="22.9" customHeight="1">
      <c r="B856" s="122"/>
      <c r="D856" s="123" t="s">
        <v>73</v>
      </c>
      <c r="E856" s="132" t="s">
        <v>1048</v>
      </c>
      <c r="F856" s="132" t="s">
        <v>1049</v>
      </c>
      <c r="I856" s="125"/>
      <c r="J856" s="133">
        <f>BK856</f>
        <v>0</v>
      </c>
      <c r="L856" s="122"/>
      <c r="M856" s="127"/>
      <c r="P856" s="128">
        <f>SUM(P857:P861)</f>
        <v>0</v>
      </c>
      <c r="R856" s="128">
        <f>SUM(R857:R861)</f>
        <v>0</v>
      </c>
      <c r="T856" s="129">
        <f>SUM(T857:T861)</f>
        <v>0</v>
      </c>
      <c r="AR856" s="123" t="s">
        <v>82</v>
      </c>
      <c r="AT856" s="130" t="s">
        <v>73</v>
      </c>
      <c r="AU856" s="130" t="s">
        <v>82</v>
      </c>
      <c r="AY856" s="123" t="s">
        <v>151</v>
      </c>
      <c r="BK856" s="131">
        <f>SUM(BK857:BK861)</f>
        <v>0</v>
      </c>
    </row>
    <row r="857" spans="2:65" s="1" customFormat="1" ht="37.9" customHeight="1">
      <c r="B857" s="134"/>
      <c r="C857" s="135" t="s">
        <v>1050</v>
      </c>
      <c r="D857" s="135" t="s">
        <v>154</v>
      </c>
      <c r="E857" s="136" t="s">
        <v>1051</v>
      </c>
      <c r="F857" s="137" t="s">
        <v>1052</v>
      </c>
      <c r="G857" s="138" t="s">
        <v>1044</v>
      </c>
      <c r="H857" s="139">
        <v>1</v>
      </c>
      <c r="I857" s="140"/>
      <c r="J857" s="141">
        <f>ROUND(I857*H857,2)</f>
        <v>0</v>
      </c>
      <c r="K857" s="142"/>
      <c r="L857" s="32"/>
      <c r="M857" s="143" t="s">
        <v>1</v>
      </c>
      <c r="N857" s="144" t="s">
        <v>40</v>
      </c>
      <c r="P857" s="145">
        <f>O857*H857</f>
        <v>0</v>
      </c>
      <c r="Q857" s="145">
        <v>0</v>
      </c>
      <c r="R857" s="145">
        <f>Q857*H857</f>
        <v>0</v>
      </c>
      <c r="S857" s="145">
        <v>0</v>
      </c>
      <c r="T857" s="146">
        <f>S857*H857</f>
        <v>0</v>
      </c>
      <c r="AR857" s="147" t="s">
        <v>158</v>
      </c>
      <c r="AT857" s="147" t="s">
        <v>154</v>
      </c>
      <c r="AU857" s="147" t="s">
        <v>159</v>
      </c>
      <c r="AY857" s="17" t="s">
        <v>151</v>
      </c>
      <c r="BE857" s="148">
        <f>IF(N857="základná",J857,0)</f>
        <v>0</v>
      </c>
      <c r="BF857" s="148">
        <f>IF(N857="znížená",J857,0)</f>
        <v>0</v>
      </c>
      <c r="BG857" s="148">
        <f>IF(N857="zákl. prenesená",J857,0)</f>
        <v>0</v>
      </c>
      <c r="BH857" s="148">
        <f>IF(N857="zníž. prenesená",J857,0)</f>
        <v>0</v>
      </c>
      <c r="BI857" s="148">
        <f>IF(N857="nulová",J857,0)</f>
        <v>0</v>
      </c>
      <c r="BJ857" s="17" t="s">
        <v>159</v>
      </c>
      <c r="BK857" s="148">
        <f>ROUND(I857*H857,2)</f>
        <v>0</v>
      </c>
      <c r="BL857" s="17" t="s">
        <v>158</v>
      </c>
      <c r="BM857" s="147" t="s">
        <v>1053</v>
      </c>
    </row>
    <row r="858" spans="2:65" s="1" customFormat="1" ht="24.2" customHeight="1">
      <c r="B858" s="134"/>
      <c r="C858" s="135" t="s">
        <v>1054</v>
      </c>
      <c r="D858" s="135" t="s">
        <v>154</v>
      </c>
      <c r="E858" s="136" t="s">
        <v>1055</v>
      </c>
      <c r="F858" s="137" t="s">
        <v>1056</v>
      </c>
      <c r="G858" s="138" t="s">
        <v>157</v>
      </c>
      <c r="H858" s="139">
        <v>3.8</v>
      </c>
      <c r="I858" s="140"/>
      <c r="J858" s="141">
        <f>ROUND(I858*H858,2)</f>
        <v>0</v>
      </c>
      <c r="K858" s="142"/>
      <c r="L858" s="32"/>
      <c r="M858" s="143" t="s">
        <v>1</v>
      </c>
      <c r="N858" s="144" t="s">
        <v>40</v>
      </c>
      <c r="P858" s="145">
        <f>O858*H858</f>
        <v>0</v>
      </c>
      <c r="Q858" s="145">
        <v>0</v>
      </c>
      <c r="R858" s="145">
        <f>Q858*H858</f>
        <v>0</v>
      </c>
      <c r="S858" s="145">
        <v>0</v>
      </c>
      <c r="T858" s="146">
        <f>S858*H858</f>
        <v>0</v>
      </c>
      <c r="AR858" s="147" t="s">
        <v>158</v>
      </c>
      <c r="AT858" s="147" t="s">
        <v>154</v>
      </c>
      <c r="AU858" s="147" t="s">
        <v>159</v>
      </c>
      <c r="AY858" s="17" t="s">
        <v>151</v>
      </c>
      <c r="BE858" s="148">
        <f>IF(N858="základná",J858,0)</f>
        <v>0</v>
      </c>
      <c r="BF858" s="148">
        <f>IF(N858="znížená",J858,0)</f>
        <v>0</v>
      </c>
      <c r="BG858" s="148">
        <f>IF(N858="zákl. prenesená",J858,0)</f>
        <v>0</v>
      </c>
      <c r="BH858" s="148">
        <f>IF(N858="zníž. prenesená",J858,0)</f>
        <v>0</v>
      </c>
      <c r="BI858" s="148">
        <f>IF(N858="nulová",J858,0)</f>
        <v>0</v>
      </c>
      <c r="BJ858" s="17" t="s">
        <v>159</v>
      </c>
      <c r="BK858" s="148">
        <f>ROUND(I858*H858,2)</f>
        <v>0</v>
      </c>
      <c r="BL858" s="17" t="s">
        <v>158</v>
      </c>
      <c r="BM858" s="147" t="s">
        <v>1057</v>
      </c>
    </row>
    <row r="859" spans="2:65" s="1" customFormat="1" ht="24.2" customHeight="1">
      <c r="B859" s="134"/>
      <c r="C859" s="135" t="s">
        <v>1058</v>
      </c>
      <c r="D859" s="135" t="s">
        <v>154</v>
      </c>
      <c r="E859" s="136" t="s">
        <v>1059</v>
      </c>
      <c r="F859" s="137" t="s">
        <v>1060</v>
      </c>
      <c r="G859" s="138" t="s">
        <v>157</v>
      </c>
      <c r="H859" s="139">
        <v>3.33</v>
      </c>
      <c r="I859" s="140"/>
      <c r="J859" s="141">
        <f>ROUND(I859*H859,2)</f>
        <v>0</v>
      </c>
      <c r="K859" s="142"/>
      <c r="L859" s="32"/>
      <c r="M859" s="143" t="s">
        <v>1</v>
      </c>
      <c r="N859" s="144" t="s">
        <v>40</v>
      </c>
      <c r="P859" s="145">
        <f>O859*H859</f>
        <v>0</v>
      </c>
      <c r="Q859" s="145">
        <v>0</v>
      </c>
      <c r="R859" s="145">
        <f>Q859*H859</f>
        <v>0</v>
      </c>
      <c r="S859" s="145">
        <v>0</v>
      </c>
      <c r="T859" s="146">
        <f>S859*H859</f>
        <v>0</v>
      </c>
      <c r="AR859" s="147" t="s">
        <v>158</v>
      </c>
      <c r="AT859" s="147" t="s">
        <v>154</v>
      </c>
      <c r="AU859" s="147" t="s">
        <v>159</v>
      </c>
      <c r="AY859" s="17" t="s">
        <v>151</v>
      </c>
      <c r="BE859" s="148">
        <f>IF(N859="základná",J859,0)</f>
        <v>0</v>
      </c>
      <c r="BF859" s="148">
        <f>IF(N859="znížená",J859,0)</f>
        <v>0</v>
      </c>
      <c r="BG859" s="148">
        <f>IF(N859="zákl. prenesená",J859,0)</f>
        <v>0</v>
      </c>
      <c r="BH859" s="148">
        <f>IF(N859="zníž. prenesená",J859,0)</f>
        <v>0</v>
      </c>
      <c r="BI859" s="148">
        <f>IF(N859="nulová",J859,0)</f>
        <v>0</v>
      </c>
      <c r="BJ859" s="17" t="s">
        <v>159</v>
      </c>
      <c r="BK859" s="148">
        <f>ROUND(I859*H859,2)</f>
        <v>0</v>
      </c>
      <c r="BL859" s="17" t="s">
        <v>158</v>
      </c>
      <c r="BM859" s="147" t="s">
        <v>1061</v>
      </c>
    </row>
    <row r="860" spans="2:65" s="1" customFormat="1" ht="16.5" customHeight="1">
      <c r="B860" s="134"/>
      <c r="C860" s="135" t="s">
        <v>1062</v>
      </c>
      <c r="D860" s="135" t="s">
        <v>154</v>
      </c>
      <c r="E860" s="136" t="s">
        <v>1063</v>
      </c>
      <c r="F860" s="137" t="s">
        <v>1064</v>
      </c>
      <c r="G860" s="138" t="s">
        <v>571</v>
      </c>
      <c r="H860" s="139">
        <v>2</v>
      </c>
      <c r="I860" s="140"/>
      <c r="J860" s="141">
        <f>ROUND(I860*H860,2)</f>
        <v>0</v>
      </c>
      <c r="K860" s="142"/>
      <c r="L860" s="32"/>
      <c r="M860" s="143" t="s">
        <v>1</v>
      </c>
      <c r="N860" s="144" t="s">
        <v>40</v>
      </c>
      <c r="P860" s="145">
        <f>O860*H860</f>
        <v>0</v>
      </c>
      <c r="Q860" s="145">
        <v>0</v>
      </c>
      <c r="R860" s="145">
        <f>Q860*H860</f>
        <v>0</v>
      </c>
      <c r="S860" s="145">
        <v>0</v>
      </c>
      <c r="T860" s="146">
        <f>S860*H860</f>
        <v>0</v>
      </c>
      <c r="AR860" s="147" t="s">
        <v>158</v>
      </c>
      <c r="AT860" s="147" t="s">
        <v>154</v>
      </c>
      <c r="AU860" s="147" t="s">
        <v>159</v>
      </c>
      <c r="AY860" s="17" t="s">
        <v>151</v>
      </c>
      <c r="BE860" s="148">
        <f>IF(N860="základná",J860,0)</f>
        <v>0</v>
      </c>
      <c r="BF860" s="148">
        <f>IF(N860="znížená",J860,0)</f>
        <v>0</v>
      </c>
      <c r="BG860" s="148">
        <f>IF(N860="zákl. prenesená",J860,0)</f>
        <v>0</v>
      </c>
      <c r="BH860" s="148">
        <f>IF(N860="zníž. prenesená",J860,0)</f>
        <v>0</v>
      </c>
      <c r="BI860" s="148">
        <f>IF(N860="nulová",J860,0)</f>
        <v>0</v>
      </c>
      <c r="BJ860" s="17" t="s">
        <v>159</v>
      </c>
      <c r="BK860" s="148">
        <f>ROUND(I860*H860,2)</f>
        <v>0</v>
      </c>
      <c r="BL860" s="17" t="s">
        <v>158</v>
      </c>
      <c r="BM860" s="147" t="s">
        <v>1065</v>
      </c>
    </row>
    <row r="861" spans="2:65" s="1" customFormat="1" ht="16.5" customHeight="1">
      <c r="B861" s="134"/>
      <c r="C861" s="135" t="s">
        <v>1066</v>
      </c>
      <c r="D861" s="135" t="s">
        <v>154</v>
      </c>
      <c r="E861" s="136" t="s">
        <v>1067</v>
      </c>
      <c r="F861" s="137" t="s">
        <v>1068</v>
      </c>
      <c r="G861" s="138" t="s">
        <v>571</v>
      </c>
      <c r="H861" s="139">
        <v>1</v>
      </c>
      <c r="I861" s="140"/>
      <c r="J861" s="141">
        <f>ROUND(I861*H861,2)</f>
        <v>0</v>
      </c>
      <c r="K861" s="142"/>
      <c r="L861" s="32"/>
      <c r="M861" s="143" t="s">
        <v>1</v>
      </c>
      <c r="N861" s="144" t="s">
        <v>40</v>
      </c>
      <c r="P861" s="145">
        <f>O861*H861</f>
        <v>0</v>
      </c>
      <c r="Q861" s="145">
        <v>0</v>
      </c>
      <c r="R861" s="145">
        <f>Q861*H861</f>
        <v>0</v>
      </c>
      <c r="S861" s="145">
        <v>0</v>
      </c>
      <c r="T861" s="146">
        <f>S861*H861</f>
        <v>0</v>
      </c>
      <c r="AR861" s="147" t="s">
        <v>158</v>
      </c>
      <c r="AT861" s="147" t="s">
        <v>154</v>
      </c>
      <c r="AU861" s="147" t="s">
        <v>159</v>
      </c>
      <c r="AY861" s="17" t="s">
        <v>151</v>
      </c>
      <c r="BE861" s="148">
        <f>IF(N861="základná",J861,0)</f>
        <v>0</v>
      </c>
      <c r="BF861" s="148">
        <f>IF(N861="znížená",J861,0)</f>
        <v>0</v>
      </c>
      <c r="BG861" s="148">
        <f>IF(N861="zákl. prenesená",J861,0)</f>
        <v>0</v>
      </c>
      <c r="BH861" s="148">
        <f>IF(N861="zníž. prenesená",J861,0)</f>
        <v>0</v>
      </c>
      <c r="BI861" s="148">
        <f>IF(N861="nulová",J861,0)</f>
        <v>0</v>
      </c>
      <c r="BJ861" s="17" t="s">
        <v>159</v>
      </c>
      <c r="BK861" s="148">
        <f>ROUND(I861*H861,2)</f>
        <v>0</v>
      </c>
      <c r="BL861" s="17" t="s">
        <v>158</v>
      </c>
      <c r="BM861" s="147" t="s">
        <v>1069</v>
      </c>
    </row>
    <row r="862" spans="2:65" s="11" customFormat="1" ht="22.9" customHeight="1">
      <c r="B862" s="122"/>
      <c r="D862" s="123" t="s">
        <v>73</v>
      </c>
      <c r="E862" s="132" t="s">
        <v>1070</v>
      </c>
      <c r="F862" s="132" t="s">
        <v>1071</v>
      </c>
      <c r="I862" s="125"/>
      <c r="J862" s="133">
        <f>BK862</f>
        <v>0</v>
      </c>
      <c r="L862" s="122"/>
      <c r="M862" s="127"/>
      <c r="P862" s="128">
        <f>SUM(P863:P889)</f>
        <v>0</v>
      </c>
      <c r="R862" s="128">
        <f>SUM(R863:R889)</f>
        <v>8.1600000000000006E-3</v>
      </c>
      <c r="T862" s="129">
        <f>SUM(T863:T889)</f>
        <v>0</v>
      </c>
      <c r="AR862" s="123" t="s">
        <v>82</v>
      </c>
      <c r="AT862" s="130" t="s">
        <v>73</v>
      </c>
      <c r="AU862" s="130" t="s">
        <v>82</v>
      </c>
      <c r="AY862" s="123" t="s">
        <v>151</v>
      </c>
      <c r="BK862" s="131">
        <f>SUM(BK863:BK889)</f>
        <v>0</v>
      </c>
    </row>
    <row r="863" spans="2:65" s="1" customFormat="1" ht="24.2" customHeight="1">
      <c r="B863" s="134"/>
      <c r="C863" s="135" t="s">
        <v>1072</v>
      </c>
      <c r="D863" s="135" t="s">
        <v>154</v>
      </c>
      <c r="E863" s="136" t="s">
        <v>1073</v>
      </c>
      <c r="F863" s="137" t="s">
        <v>1074</v>
      </c>
      <c r="G863" s="138" t="s">
        <v>571</v>
      </c>
      <c r="H863" s="139">
        <v>2</v>
      </c>
      <c r="I863" s="140"/>
      <c r="J863" s="141">
        <f>ROUND(I863*H863,2)</f>
        <v>0</v>
      </c>
      <c r="K863" s="142"/>
      <c r="L863" s="32"/>
      <c r="M863" s="143" t="s">
        <v>1</v>
      </c>
      <c r="N863" s="144" t="s">
        <v>40</v>
      </c>
      <c r="P863" s="145">
        <f>O863*H863</f>
        <v>0</v>
      </c>
      <c r="Q863" s="145">
        <v>0</v>
      </c>
      <c r="R863" s="145">
        <f>Q863*H863</f>
        <v>0</v>
      </c>
      <c r="S863" s="145">
        <v>0</v>
      </c>
      <c r="T863" s="146">
        <f>S863*H863</f>
        <v>0</v>
      </c>
      <c r="AR863" s="147" t="s">
        <v>158</v>
      </c>
      <c r="AT863" s="147" t="s">
        <v>154</v>
      </c>
      <c r="AU863" s="147" t="s">
        <v>159</v>
      </c>
      <c r="AY863" s="17" t="s">
        <v>151</v>
      </c>
      <c r="BE863" s="148">
        <f>IF(N863="základná",J863,0)</f>
        <v>0</v>
      </c>
      <c r="BF863" s="148">
        <f>IF(N863="znížená",J863,0)</f>
        <v>0</v>
      </c>
      <c r="BG863" s="148">
        <f>IF(N863="zákl. prenesená",J863,0)</f>
        <v>0</v>
      </c>
      <c r="BH863" s="148">
        <f>IF(N863="zníž. prenesená",J863,0)</f>
        <v>0</v>
      </c>
      <c r="BI863" s="148">
        <f>IF(N863="nulová",J863,0)</f>
        <v>0</v>
      </c>
      <c r="BJ863" s="17" t="s">
        <v>159</v>
      </c>
      <c r="BK863" s="148">
        <f>ROUND(I863*H863,2)</f>
        <v>0</v>
      </c>
      <c r="BL863" s="17" t="s">
        <v>158</v>
      </c>
      <c r="BM863" s="147" t="s">
        <v>1075</v>
      </c>
    </row>
    <row r="864" spans="2:65" s="1" customFormat="1" ht="16.5" customHeight="1">
      <c r="B864" s="134"/>
      <c r="C864" s="135" t="s">
        <v>1076</v>
      </c>
      <c r="D864" s="135" t="s">
        <v>154</v>
      </c>
      <c r="E864" s="136" t="s">
        <v>1077</v>
      </c>
      <c r="F864" s="137" t="s">
        <v>1078</v>
      </c>
      <c r="G864" s="138" t="s">
        <v>571</v>
      </c>
      <c r="H864" s="139">
        <v>8</v>
      </c>
      <c r="I864" s="140"/>
      <c r="J864" s="141">
        <f>ROUND(I864*H864,2)</f>
        <v>0</v>
      </c>
      <c r="K864" s="142"/>
      <c r="L864" s="32"/>
      <c r="M864" s="143" t="s">
        <v>1</v>
      </c>
      <c r="N864" s="144" t="s">
        <v>40</v>
      </c>
      <c r="P864" s="145">
        <f>O864*H864</f>
        <v>0</v>
      </c>
      <c r="Q864" s="145">
        <v>0</v>
      </c>
      <c r="R864" s="145">
        <f>Q864*H864</f>
        <v>0</v>
      </c>
      <c r="S864" s="145">
        <v>0</v>
      </c>
      <c r="T864" s="146">
        <f>S864*H864</f>
        <v>0</v>
      </c>
      <c r="AR864" s="147" t="s">
        <v>158</v>
      </c>
      <c r="AT864" s="147" t="s">
        <v>154</v>
      </c>
      <c r="AU864" s="147" t="s">
        <v>159</v>
      </c>
      <c r="AY864" s="17" t="s">
        <v>151</v>
      </c>
      <c r="BE864" s="148">
        <f>IF(N864="základná",J864,0)</f>
        <v>0</v>
      </c>
      <c r="BF864" s="148">
        <f>IF(N864="znížená",J864,0)</f>
        <v>0</v>
      </c>
      <c r="BG864" s="148">
        <f>IF(N864="zákl. prenesená",J864,0)</f>
        <v>0</v>
      </c>
      <c r="BH864" s="148">
        <f>IF(N864="zníž. prenesená",J864,0)</f>
        <v>0</v>
      </c>
      <c r="BI864" s="148">
        <f>IF(N864="nulová",J864,0)</f>
        <v>0</v>
      </c>
      <c r="BJ864" s="17" t="s">
        <v>159</v>
      </c>
      <c r="BK864" s="148">
        <f>ROUND(I864*H864,2)</f>
        <v>0</v>
      </c>
      <c r="BL864" s="17" t="s">
        <v>158</v>
      </c>
      <c r="BM864" s="147" t="s">
        <v>1079</v>
      </c>
    </row>
    <row r="865" spans="2:65" s="1" customFormat="1" ht="24.2" customHeight="1">
      <c r="B865" s="134"/>
      <c r="C865" s="135" t="s">
        <v>1080</v>
      </c>
      <c r="D865" s="135" t="s">
        <v>154</v>
      </c>
      <c r="E865" s="136" t="s">
        <v>1081</v>
      </c>
      <c r="F865" s="137" t="s">
        <v>1082</v>
      </c>
      <c r="G865" s="138" t="s">
        <v>571</v>
      </c>
      <c r="H865" s="139">
        <v>8</v>
      </c>
      <c r="I865" s="140"/>
      <c r="J865" s="141">
        <f>ROUND(I865*H865,2)</f>
        <v>0</v>
      </c>
      <c r="K865" s="142"/>
      <c r="L865" s="32"/>
      <c r="M865" s="143" t="s">
        <v>1</v>
      </c>
      <c r="N865" s="144" t="s">
        <v>40</v>
      </c>
      <c r="P865" s="145">
        <f>O865*H865</f>
        <v>0</v>
      </c>
      <c r="Q865" s="145">
        <v>0</v>
      </c>
      <c r="R865" s="145">
        <f>Q865*H865</f>
        <v>0</v>
      </c>
      <c r="S865" s="145">
        <v>0</v>
      </c>
      <c r="T865" s="146">
        <f>S865*H865</f>
        <v>0</v>
      </c>
      <c r="AR865" s="147" t="s">
        <v>158</v>
      </c>
      <c r="AT865" s="147" t="s">
        <v>154</v>
      </c>
      <c r="AU865" s="147" t="s">
        <v>159</v>
      </c>
      <c r="AY865" s="17" t="s">
        <v>151</v>
      </c>
      <c r="BE865" s="148">
        <f>IF(N865="základná",J865,0)</f>
        <v>0</v>
      </c>
      <c r="BF865" s="148">
        <f>IF(N865="znížená",J865,0)</f>
        <v>0</v>
      </c>
      <c r="BG865" s="148">
        <f>IF(N865="zákl. prenesená",J865,0)</f>
        <v>0</v>
      </c>
      <c r="BH865" s="148">
        <f>IF(N865="zníž. prenesená",J865,0)</f>
        <v>0</v>
      </c>
      <c r="BI865" s="148">
        <f>IF(N865="nulová",J865,0)</f>
        <v>0</v>
      </c>
      <c r="BJ865" s="17" t="s">
        <v>159</v>
      </c>
      <c r="BK865" s="148">
        <f>ROUND(I865*H865,2)</f>
        <v>0</v>
      </c>
      <c r="BL865" s="17" t="s">
        <v>158</v>
      </c>
      <c r="BM865" s="147" t="s">
        <v>1083</v>
      </c>
    </row>
    <row r="866" spans="2:65" s="1" customFormat="1" ht="24.2" customHeight="1">
      <c r="B866" s="134"/>
      <c r="C866" s="135" t="s">
        <v>1084</v>
      </c>
      <c r="D866" s="135" t="s">
        <v>154</v>
      </c>
      <c r="E866" s="136" t="s">
        <v>1085</v>
      </c>
      <c r="F866" s="137" t="s">
        <v>760</v>
      </c>
      <c r="G866" s="138" t="s">
        <v>157</v>
      </c>
      <c r="H866" s="139">
        <v>8</v>
      </c>
      <c r="I866" s="140"/>
      <c r="J866" s="141">
        <f>ROUND(I866*H866,2)</f>
        <v>0</v>
      </c>
      <c r="K866" s="142"/>
      <c r="L866" s="32"/>
      <c r="M866" s="143" t="s">
        <v>1</v>
      </c>
      <c r="N866" s="144" t="s">
        <v>40</v>
      </c>
      <c r="P866" s="145">
        <f>O866*H866</f>
        <v>0</v>
      </c>
      <c r="Q866" s="145">
        <v>1.7000000000000001E-4</v>
      </c>
      <c r="R866" s="145">
        <f>Q866*H866</f>
        <v>1.3600000000000001E-3</v>
      </c>
      <c r="S866" s="145">
        <v>0</v>
      </c>
      <c r="T866" s="146">
        <f>S866*H866</f>
        <v>0</v>
      </c>
      <c r="AR866" s="147" t="s">
        <v>158</v>
      </c>
      <c r="AT866" s="147" t="s">
        <v>154</v>
      </c>
      <c r="AU866" s="147" t="s">
        <v>159</v>
      </c>
      <c r="AY866" s="17" t="s">
        <v>151</v>
      </c>
      <c r="BE866" s="148">
        <f>IF(N866="základná",J866,0)</f>
        <v>0</v>
      </c>
      <c r="BF866" s="148">
        <f>IF(N866="znížená",J866,0)</f>
        <v>0</v>
      </c>
      <c r="BG866" s="148">
        <f>IF(N866="zákl. prenesená",J866,0)</f>
        <v>0</v>
      </c>
      <c r="BH866" s="148">
        <f>IF(N866="zníž. prenesená",J866,0)</f>
        <v>0</v>
      </c>
      <c r="BI866" s="148">
        <f>IF(N866="nulová",J866,0)</f>
        <v>0</v>
      </c>
      <c r="BJ866" s="17" t="s">
        <v>159</v>
      </c>
      <c r="BK866" s="148">
        <f>ROUND(I866*H866,2)</f>
        <v>0</v>
      </c>
      <c r="BL866" s="17" t="s">
        <v>158</v>
      </c>
      <c r="BM866" s="147" t="s">
        <v>1086</v>
      </c>
    </row>
    <row r="867" spans="2:65" s="12" customFormat="1">
      <c r="B867" s="149"/>
      <c r="D867" s="150" t="s">
        <v>161</v>
      </c>
      <c r="E867" s="151" t="s">
        <v>1</v>
      </c>
      <c r="F867" s="152" t="s">
        <v>749</v>
      </c>
      <c r="H867" s="151" t="s">
        <v>1</v>
      </c>
      <c r="I867" s="153"/>
      <c r="L867" s="149"/>
      <c r="M867" s="154"/>
      <c r="T867" s="155"/>
      <c r="AT867" s="151" t="s">
        <v>161</v>
      </c>
      <c r="AU867" s="151" t="s">
        <v>159</v>
      </c>
      <c r="AV867" s="12" t="s">
        <v>82</v>
      </c>
      <c r="AW867" s="12" t="s">
        <v>31</v>
      </c>
      <c r="AX867" s="12" t="s">
        <v>74</v>
      </c>
      <c r="AY867" s="151" t="s">
        <v>151</v>
      </c>
    </row>
    <row r="868" spans="2:65" s="12" customFormat="1">
      <c r="B868" s="149"/>
      <c r="D868" s="150" t="s">
        <v>161</v>
      </c>
      <c r="E868" s="151" t="s">
        <v>1</v>
      </c>
      <c r="F868" s="152" t="s">
        <v>750</v>
      </c>
      <c r="H868" s="151" t="s">
        <v>1</v>
      </c>
      <c r="I868" s="153"/>
      <c r="L868" s="149"/>
      <c r="M868" s="154"/>
      <c r="T868" s="155"/>
      <c r="AT868" s="151" t="s">
        <v>161</v>
      </c>
      <c r="AU868" s="151" t="s">
        <v>159</v>
      </c>
      <c r="AV868" s="12" t="s">
        <v>82</v>
      </c>
      <c r="AW868" s="12" t="s">
        <v>31</v>
      </c>
      <c r="AX868" s="12" t="s">
        <v>74</v>
      </c>
      <c r="AY868" s="151" t="s">
        <v>151</v>
      </c>
    </row>
    <row r="869" spans="2:65" s="12" customFormat="1">
      <c r="B869" s="149"/>
      <c r="D869" s="150" t="s">
        <v>161</v>
      </c>
      <c r="E869" s="151" t="s">
        <v>1</v>
      </c>
      <c r="F869" s="152" t="s">
        <v>762</v>
      </c>
      <c r="H869" s="151" t="s">
        <v>1</v>
      </c>
      <c r="I869" s="153"/>
      <c r="L869" s="149"/>
      <c r="M869" s="154"/>
      <c r="T869" s="155"/>
      <c r="AT869" s="151" t="s">
        <v>161</v>
      </c>
      <c r="AU869" s="151" t="s">
        <v>159</v>
      </c>
      <c r="AV869" s="12" t="s">
        <v>82</v>
      </c>
      <c r="AW869" s="12" t="s">
        <v>31</v>
      </c>
      <c r="AX869" s="12" t="s">
        <v>74</v>
      </c>
      <c r="AY869" s="151" t="s">
        <v>151</v>
      </c>
    </row>
    <row r="870" spans="2:65" s="12" customFormat="1">
      <c r="B870" s="149"/>
      <c r="D870" s="150" t="s">
        <v>161</v>
      </c>
      <c r="E870" s="151" t="s">
        <v>1</v>
      </c>
      <c r="F870" s="152" t="s">
        <v>763</v>
      </c>
      <c r="H870" s="151" t="s">
        <v>1</v>
      </c>
      <c r="I870" s="153"/>
      <c r="L870" s="149"/>
      <c r="M870" s="154"/>
      <c r="T870" s="155"/>
      <c r="AT870" s="151" t="s">
        <v>161</v>
      </c>
      <c r="AU870" s="151" t="s">
        <v>159</v>
      </c>
      <c r="AV870" s="12" t="s">
        <v>82</v>
      </c>
      <c r="AW870" s="12" t="s">
        <v>31</v>
      </c>
      <c r="AX870" s="12" t="s">
        <v>74</v>
      </c>
      <c r="AY870" s="151" t="s">
        <v>151</v>
      </c>
    </row>
    <row r="871" spans="2:65" s="13" customFormat="1">
      <c r="B871" s="156"/>
      <c r="D871" s="150" t="s">
        <v>161</v>
      </c>
      <c r="E871" s="157" t="s">
        <v>1</v>
      </c>
      <c r="F871" s="158" t="s">
        <v>1087</v>
      </c>
      <c r="H871" s="159">
        <v>8</v>
      </c>
      <c r="I871" s="160"/>
      <c r="L871" s="156"/>
      <c r="M871" s="161"/>
      <c r="T871" s="162"/>
      <c r="AT871" s="157" t="s">
        <v>161</v>
      </c>
      <c r="AU871" s="157" t="s">
        <v>159</v>
      </c>
      <c r="AV871" s="13" t="s">
        <v>159</v>
      </c>
      <c r="AW871" s="13" t="s">
        <v>31</v>
      </c>
      <c r="AX871" s="13" t="s">
        <v>82</v>
      </c>
      <c r="AY871" s="157" t="s">
        <v>151</v>
      </c>
    </row>
    <row r="872" spans="2:65" s="1" customFormat="1" ht="24.2" customHeight="1">
      <c r="B872" s="134"/>
      <c r="C872" s="135" t="s">
        <v>1088</v>
      </c>
      <c r="D872" s="135" t="s">
        <v>154</v>
      </c>
      <c r="E872" s="136" t="s">
        <v>1089</v>
      </c>
      <c r="F872" s="137" t="s">
        <v>767</v>
      </c>
      <c r="G872" s="138" t="s">
        <v>157</v>
      </c>
      <c r="H872" s="139">
        <v>8</v>
      </c>
      <c r="I872" s="140"/>
      <c r="J872" s="141">
        <f>ROUND(I872*H872,2)</f>
        <v>0</v>
      </c>
      <c r="K872" s="142"/>
      <c r="L872" s="32"/>
      <c r="M872" s="143" t="s">
        <v>1</v>
      </c>
      <c r="N872" s="144" t="s">
        <v>40</v>
      </c>
      <c r="P872" s="145">
        <f>O872*H872</f>
        <v>0</v>
      </c>
      <c r="Q872" s="145">
        <v>1.7000000000000001E-4</v>
      </c>
      <c r="R872" s="145">
        <f>Q872*H872</f>
        <v>1.3600000000000001E-3</v>
      </c>
      <c r="S872" s="145">
        <v>0</v>
      </c>
      <c r="T872" s="146">
        <f>S872*H872</f>
        <v>0</v>
      </c>
      <c r="AR872" s="147" t="s">
        <v>158</v>
      </c>
      <c r="AT872" s="147" t="s">
        <v>154</v>
      </c>
      <c r="AU872" s="147" t="s">
        <v>159</v>
      </c>
      <c r="AY872" s="17" t="s">
        <v>151</v>
      </c>
      <c r="BE872" s="148">
        <f>IF(N872="základná",J872,0)</f>
        <v>0</v>
      </c>
      <c r="BF872" s="148">
        <f>IF(N872="znížená",J872,0)</f>
        <v>0</v>
      </c>
      <c r="BG872" s="148">
        <f>IF(N872="zákl. prenesená",J872,0)</f>
        <v>0</v>
      </c>
      <c r="BH872" s="148">
        <f>IF(N872="zníž. prenesená",J872,0)</f>
        <v>0</v>
      </c>
      <c r="BI872" s="148">
        <f>IF(N872="nulová",J872,0)</f>
        <v>0</v>
      </c>
      <c r="BJ872" s="17" t="s">
        <v>159</v>
      </c>
      <c r="BK872" s="148">
        <f>ROUND(I872*H872,2)</f>
        <v>0</v>
      </c>
      <c r="BL872" s="17" t="s">
        <v>158</v>
      </c>
      <c r="BM872" s="147" t="s">
        <v>1090</v>
      </c>
    </row>
    <row r="873" spans="2:65" s="12" customFormat="1">
      <c r="B873" s="149"/>
      <c r="D873" s="150" t="s">
        <v>161</v>
      </c>
      <c r="E873" s="151" t="s">
        <v>1</v>
      </c>
      <c r="F873" s="152" t="s">
        <v>749</v>
      </c>
      <c r="H873" s="151" t="s">
        <v>1</v>
      </c>
      <c r="I873" s="153"/>
      <c r="L873" s="149"/>
      <c r="M873" s="154"/>
      <c r="T873" s="155"/>
      <c r="AT873" s="151" t="s">
        <v>161</v>
      </c>
      <c r="AU873" s="151" t="s">
        <v>159</v>
      </c>
      <c r="AV873" s="12" t="s">
        <v>82</v>
      </c>
      <c r="AW873" s="12" t="s">
        <v>31</v>
      </c>
      <c r="AX873" s="12" t="s">
        <v>74</v>
      </c>
      <c r="AY873" s="151" t="s">
        <v>151</v>
      </c>
    </row>
    <row r="874" spans="2:65" s="12" customFormat="1">
      <c r="B874" s="149"/>
      <c r="D874" s="150" t="s">
        <v>161</v>
      </c>
      <c r="E874" s="151" t="s">
        <v>1</v>
      </c>
      <c r="F874" s="152" t="s">
        <v>750</v>
      </c>
      <c r="H874" s="151" t="s">
        <v>1</v>
      </c>
      <c r="I874" s="153"/>
      <c r="L874" s="149"/>
      <c r="M874" s="154"/>
      <c r="T874" s="155"/>
      <c r="AT874" s="151" t="s">
        <v>161</v>
      </c>
      <c r="AU874" s="151" t="s">
        <v>159</v>
      </c>
      <c r="AV874" s="12" t="s">
        <v>82</v>
      </c>
      <c r="AW874" s="12" t="s">
        <v>31</v>
      </c>
      <c r="AX874" s="12" t="s">
        <v>74</v>
      </c>
      <c r="AY874" s="151" t="s">
        <v>151</v>
      </c>
    </row>
    <row r="875" spans="2:65" s="12" customFormat="1" ht="22.5">
      <c r="B875" s="149"/>
      <c r="D875" s="150" t="s">
        <v>161</v>
      </c>
      <c r="E875" s="151" t="s">
        <v>1</v>
      </c>
      <c r="F875" s="152" t="s">
        <v>769</v>
      </c>
      <c r="H875" s="151" t="s">
        <v>1</v>
      </c>
      <c r="I875" s="153"/>
      <c r="L875" s="149"/>
      <c r="M875" s="154"/>
      <c r="T875" s="155"/>
      <c r="AT875" s="151" t="s">
        <v>161</v>
      </c>
      <c r="AU875" s="151" t="s">
        <v>159</v>
      </c>
      <c r="AV875" s="12" t="s">
        <v>82</v>
      </c>
      <c r="AW875" s="12" t="s">
        <v>31</v>
      </c>
      <c r="AX875" s="12" t="s">
        <v>74</v>
      </c>
      <c r="AY875" s="151" t="s">
        <v>151</v>
      </c>
    </row>
    <row r="876" spans="2:65" s="12" customFormat="1">
      <c r="B876" s="149"/>
      <c r="D876" s="150" t="s">
        <v>161</v>
      </c>
      <c r="E876" s="151" t="s">
        <v>1</v>
      </c>
      <c r="F876" s="152" t="s">
        <v>763</v>
      </c>
      <c r="H876" s="151" t="s">
        <v>1</v>
      </c>
      <c r="I876" s="153"/>
      <c r="L876" s="149"/>
      <c r="M876" s="154"/>
      <c r="T876" s="155"/>
      <c r="AT876" s="151" t="s">
        <v>161</v>
      </c>
      <c r="AU876" s="151" t="s">
        <v>159</v>
      </c>
      <c r="AV876" s="12" t="s">
        <v>82</v>
      </c>
      <c r="AW876" s="12" t="s">
        <v>31</v>
      </c>
      <c r="AX876" s="12" t="s">
        <v>74</v>
      </c>
      <c r="AY876" s="151" t="s">
        <v>151</v>
      </c>
    </row>
    <row r="877" spans="2:65" s="13" customFormat="1">
      <c r="B877" s="156"/>
      <c r="D877" s="150" t="s">
        <v>161</v>
      </c>
      <c r="E877" s="157" t="s">
        <v>1</v>
      </c>
      <c r="F877" s="158" t="s">
        <v>1087</v>
      </c>
      <c r="H877" s="159">
        <v>8</v>
      </c>
      <c r="I877" s="160"/>
      <c r="L877" s="156"/>
      <c r="M877" s="161"/>
      <c r="T877" s="162"/>
      <c r="AT877" s="157" t="s">
        <v>161</v>
      </c>
      <c r="AU877" s="157" t="s">
        <v>159</v>
      </c>
      <c r="AV877" s="13" t="s">
        <v>159</v>
      </c>
      <c r="AW877" s="13" t="s">
        <v>31</v>
      </c>
      <c r="AX877" s="13" t="s">
        <v>82</v>
      </c>
      <c r="AY877" s="157" t="s">
        <v>151</v>
      </c>
    </row>
    <row r="878" spans="2:65" s="1" customFormat="1" ht="24.2" customHeight="1">
      <c r="B878" s="134"/>
      <c r="C878" s="135" t="s">
        <v>1091</v>
      </c>
      <c r="D878" s="135" t="s">
        <v>154</v>
      </c>
      <c r="E878" s="136" t="s">
        <v>1092</v>
      </c>
      <c r="F878" s="137" t="s">
        <v>772</v>
      </c>
      <c r="G878" s="138" t="s">
        <v>157</v>
      </c>
      <c r="H878" s="139">
        <v>8</v>
      </c>
      <c r="I878" s="140"/>
      <c r="J878" s="141">
        <f>ROUND(I878*H878,2)</f>
        <v>0</v>
      </c>
      <c r="K878" s="142"/>
      <c r="L878" s="32"/>
      <c r="M878" s="143" t="s">
        <v>1</v>
      </c>
      <c r="N878" s="144" t="s">
        <v>40</v>
      </c>
      <c r="P878" s="145">
        <f>O878*H878</f>
        <v>0</v>
      </c>
      <c r="Q878" s="145">
        <v>1.7000000000000001E-4</v>
      </c>
      <c r="R878" s="145">
        <f>Q878*H878</f>
        <v>1.3600000000000001E-3</v>
      </c>
      <c r="S878" s="145">
        <v>0</v>
      </c>
      <c r="T878" s="146">
        <f>S878*H878</f>
        <v>0</v>
      </c>
      <c r="AR878" s="147" t="s">
        <v>158</v>
      </c>
      <c r="AT878" s="147" t="s">
        <v>154</v>
      </c>
      <c r="AU878" s="147" t="s">
        <v>159</v>
      </c>
      <c r="AY878" s="17" t="s">
        <v>151</v>
      </c>
      <c r="BE878" s="148">
        <f>IF(N878="základná",J878,0)</f>
        <v>0</v>
      </c>
      <c r="BF878" s="148">
        <f>IF(N878="znížená",J878,0)</f>
        <v>0</v>
      </c>
      <c r="BG878" s="148">
        <f>IF(N878="zákl. prenesená",J878,0)</f>
        <v>0</v>
      </c>
      <c r="BH878" s="148">
        <f>IF(N878="zníž. prenesená",J878,0)</f>
        <v>0</v>
      </c>
      <c r="BI878" s="148">
        <f>IF(N878="nulová",J878,0)</f>
        <v>0</v>
      </c>
      <c r="BJ878" s="17" t="s">
        <v>159</v>
      </c>
      <c r="BK878" s="148">
        <f>ROUND(I878*H878,2)</f>
        <v>0</v>
      </c>
      <c r="BL878" s="17" t="s">
        <v>158</v>
      </c>
      <c r="BM878" s="147" t="s">
        <v>1093</v>
      </c>
    </row>
    <row r="879" spans="2:65" s="12" customFormat="1">
      <c r="B879" s="149"/>
      <c r="D879" s="150" t="s">
        <v>161</v>
      </c>
      <c r="E879" s="151" t="s">
        <v>1</v>
      </c>
      <c r="F879" s="152" t="s">
        <v>749</v>
      </c>
      <c r="H879" s="151" t="s">
        <v>1</v>
      </c>
      <c r="I879" s="153"/>
      <c r="L879" s="149"/>
      <c r="M879" s="154"/>
      <c r="T879" s="155"/>
      <c r="AT879" s="151" t="s">
        <v>161</v>
      </c>
      <c r="AU879" s="151" t="s">
        <v>159</v>
      </c>
      <c r="AV879" s="12" t="s">
        <v>82</v>
      </c>
      <c r="AW879" s="12" t="s">
        <v>31</v>
      </c>
      <c r="AX879" s="12" t="s">
        <v>74</v>
      </c>
      <c r="AY879" s="151" t="s">
        <v>151</v>
      </c>
    </row>
    <row r="880" spans="2:65" s="12" customFormat="1">
      <c r="B880" s="149"/>
      <c r="D880" s="150" t="s">
        <v>161</v>
      </c>
      <c r="E880" s="151" t="s">
        <v>1</v>
      </c>
      <c r="F880" s="152" t="s">
        <v>750</v>
      </c>
      <c r="H880" s="151" t="s">
        <v>1</v>
      </c>
      <c r="I880" s="153"/>
      <c r="L880" s="149"/>
      <c r="M880" s="154"/>
      <c r="T880" s="155"/>
      <c r="AT880" s="151" t="s">
        <v>161</v>
      </c>
      <c r="AU880" s="151" t="s">
        <v>159</v>
      </c>
      <c r="AV880" s="12" t="s">
        <v>82</v>
      </c>
      <c r="AW880" s="12" t="s">
        <v>31</v>
      </c>
      <c r="AX880" s="12" t="s">
        <v>74</v>
      </c>
      <c r="AY880" s="151" t="s">
        <v>151</v>
      </c>
    </row>
    <row r="881" spans="2:65" s="12" customFormat="1">
      <c r="B881" s="149"/>
      <c r="D881" s="150" t="s">
        <v>161</v>
      </c>
      <c r="E881" s="151" t="s">
        <v>1</v>
      </c>
      <c r="F881" s="152" t="s">
        <v>774</v>
      </c>
      <c r="H881" s="151" t="s">
        <v>1</v>
      </c>
      <c r="I881" s="153"/>
      <c r="L881" s="149"/>
      <c r="M881" s="154"/>
      <c r="T881" s="155"/>
      <c r="AT881" s="151" t="s">
        <v>161</v>
      </c>
      <c r="AU881" s="151" t="s">
        <v>159</v>
      </c>
      <c r="AV881" s="12" t="s">
        <v>82</v>
      </c>
      <c r="AW881" s="12" t="s">
        <v>31</v>
      </c>
      <c r="AX881" s="12" t="s">
        <v>74</v>
      </c>
      <c r="AY881" s="151" t="s">
        <v>151</v>
      </c>
    </row>
    <row r="882" spans="2:65" s="12" customFormat="1">
      <c r="B882" s="149"/>
      <c r="D882" s="150" t="s">
        <v>161</v>
      </c>
      <c r="E882" s="151" t="s">
        <v>1</v>
      </c>
      <c r="F882" s="152" t="s">
        <v>775</v>
      </c>
      <c r="H882" s="151" t="s">
        <v>1</v>
      </c>
      <c r="I882" s="153"/>
      <c r="L882" s="149"/>
      <c r="M882" s="154"/>
      <c r="T882" s="155"/>
      <c r="AT882" s="151" t="s">
        <v>161</v>
      </c>
      <c r="AU882" s="151" t="s">
        <v>159</v>
      </c>
      <c r="AV882" s="12" t="s">
        <v>82</v>
      </c>
      <c r="AW882" s="12" t="s">
        <v>31</v>
      </c>
      <c r="AX882" s="12" t="s">
        <v>74</v>
      </c>
      <c r="AY882" s="151" t="s">
        <v>151</v>
      </c>
    </row>
    <row r="883" spans="2:65" s="13" customFormat="1">
      <c r="B883" s="156"/>
      <c r="D883" s="150" t="s">
        <v>161</v>
      </c>
      <c r="E883" s="157" t="s">
        <v>1</v>
      </c>
      <c r="F883" s="158" t="s">
        <v>1087</v>
      </c>
      <c r="H883" s="159">
        <v>8</v>
      </c>
      <c r="I883" s="160"/>
      <c r="L883" s="156"/>
      <c r="M883" s="161"/>
      <c r="T883" s="162"/>
      <c r="AT883" s="157" t="s">
        <v>161</v>
      </c>
      <c r="AU883" s="157" t="s">
        <v>159</v>
      </c>
      <c r="AV883" s="13" t="s">
        <v>159</v>
      </c>
      <c r="AW883" s="13" t="s">
        <v>31</v>
      </c>
      <c r="AX883" s="13" t="s">
        <v>82</v>
      </c>
      <c r="AY883" s="157" t="s">
        <v>151</v>
      </c>
    </row>
    <row r="884" spans="2:65" s="1" customFormat="1" ht="16.5" customHeight="1">
      <c r="B884" s="134"/>
      <c r="C884" s="135" t="s">
        <v>1094</v>
      </c>
      <c r="D884" s="135" t="s">
        <v>154</v>
      </c>
      <c r="E884" s="136" t="s">
        <v>1095</v>
      </c>
      <c r="F884" s="137" t="s">
        <v>1096</v>
      </c>
      <c r="G884" s="138" t="s">
        <v>157</v>
      </c>
      <c r="H884" s="139">
        <v>4</v>
      </c>
      <c r="I884" s="140"/>
      <c r="J884" s="141">
        <f t="shared" ref="J884:J889" si="10">ROUND(I884*H884,2)</f>
        <v>0</v>
      </c>
      <c r="K884" s="142"/>
      <c r="L884" s="32"/>
      <c r="M884" s="143" t="s">
        <v>1</v>
      </c>
      <c r="N884" s="144" t="s">
        <v>40</v>
      </c>
      <c r="P884" s="145">
        <f t="shared" ref="P884:P889" si="11">O884*H884</f>
        <v>0</v>
      </c>
      <c r="Q884" s="145">
        <v>1.7000000000000001E-4</v>
      </c>
      <c r="R884" s="145">
        <f t="shared" ref="R884:R889" si="12">Q884*H884</f>
        <v>6.8000000000000005E-4</v>
      </c>
      <c r="S884" s="145">
        <v>0</v>
      </c>
      <c r="T884" s="146">
        <f t="shared" ref="T884:T889" si="13">S884*H884</f>
        <v>0</v>
      </c>
      <c r="AR884" s="147" t="s">
        <v>158</v>
      </c>
      <c r="AT884" s="147" t="s">
        <v>154</v>
      </c>
      <c r="AU884" s="147" t="s">
        <v>159</v>
      </c>
      <c r="AY884" s="17" t="s">
        <v>151</v>
      </c>
      <c r="BE884" s="148">
        <f t="shared" ref="BE884:BE889" si="14">IF(N884="základná",J884,0)</f>
        <v>0</v>
      </c>
      <c r="BF884" s="148">
        <f t="shared" ref="BF884:BF889" si="15">IF(N884="znížená",J884,0)</f>
        <v>0</v>
      </c>
      <c r="BG884" s="148">
        <f t="shared" ref="BG884:BG889" si="16">IF(N884="zákl. prenesená",J884,0)</f>
        <v>0</v>
      </c>
      <c r="BH884" s="148">
        <f t="shared" ref="BH884:BH889" si="17">IF(N884="zníž. prenesená",J884,0)</f>
        <v>0</v>
      </c>
      <c r="BI884" s="148">
        <f t="shared" ref="BI884:BI889" si="18">IF(N884="nulová",J884,0)</f>
        <v>0</v>
      </c>
      <c r="BJ884" s="17" t="s">
        <v>159</v>
      </c>
      <c r="BK884" s="148">
        <f t="shared" ref="BK884:BK889" si="19">ROUND(I884*H884,2)</f>
        <v>0</v>
      </c>
      <c r="BL884" s="17" t="s">
        <v>158</v>
      </c>
      <c r="BM884" s="147" t="s">
        <v>1097</v>
      </c>
    </row>
    <row r="885" spans="2:65" s="1" customFormat="1" ht="16.5" customHeight="1">
      <c r="B885" s="134"/>
      <c r="C885" s="135" t="s">
        <v>1098</v>
      </c>
      <c r="D885" s="135" t="s">
        <v>154</v>
      </c>
      <c r="E885" s="136" t="s">
        <v>1099</v>
      </c>
      <c r="F885" s="137" t="s">
        <v>1100</v>
      </c>
      <c r="G885" s="138" t="s">
        <v>862</v>
      </c>
      <c r="H885" s="139">
        <v>20</v>
      </c>
      <c r="I885" s="140"/>
      <c r="J885" s="141">
        <f t="shared" si="10"/>
        <v>0</v>
      </c>
      <c r="K885" s="142"/>
      <c r="L885" s="32"/>
      <c r="M885" s="143" t="s">
        <v>1</v>
      </c>
      <c r="N885" s="144" t="s">
        <v>40</v>
      </c>
      <c r="P885" s="145">
        <f t="shared" si="11"/>
        <v>0</v>
      </c>
      <c r="Q885" s="145">
        <v>1.7000000000000001E-4</v>
      </c>
      <c r="R885" s="145">
        <f t="shared" si="12"/>
        <v>3.4000000000000002E-3</v>
      </c>
      <c r="S885" s="145">
        <v>0</v>
      </c>
      <c r="T885" s="146">
        <f t="shared" si="13"/>
        <v>0</v>
      </c>
      <c r="AR885" s="147" t="s">
        <v>158</v>
      </c>
      <c r="AT885" s="147" t="s">
        <v>154</v>
      </c>
      <c r="AU885" s="147" t="s">
        <v>159</v>
      </c>
      <c r="AY885" s="17" t="s">
        <v>151</v>
      </c>
      <c r="BE885" s="148">
        <f t="shared" si="14"/>
        <v>0</v>
      </c>
      <c r="BF885" s="148">
        <f t="shared" si="15"/>
        <v>0</v>
      </c>
      <c r="BG885" s="148">
        <f t="shared" si="16"/>
        <v>0</v>
      </c>
      <c r="BH885" s="148">
        <f t="shared" si="17"/>
        <v>0</v>
      </c>
      <c r="BI885" s="148">
        <f t="shared" si="18"/>
        <v>0</v>
      </c>
      <c r="BJ885" s="17" t="s">
        <v>159</v>
      </c>
      <c r="BK885" s="148">
        <f t="shared" si="19"/>
        <v>0</v>
      </c>
      <c r="BL885" s="17" t="s">
        <v>158</v>
      </c>
      <c r="BM885" s="147" t="s">
        <v>1101</v>
      </c>
    </row>
    <row r="886" spans="2:65" s="1" customFormat="1" ht="24.2" customHeight="1">
      <c r="B886" s="134"/>
      <c r="C886" s="135" t="s">
        <v>1102</v>
      </c>
      <c r="D886" s="135" t="s">
        <v>154</v>
      </c>
      <c r="E886" s="136" t="s">
        <v>1103</v>
      </c>
      <c r="F886" s="137" t="s">
        <v>1104</v>
      </c>
      <c r="G886" s="138" t="s">
        <v>157</v>
      </c>
      <c r="H886" s="139">
        <v>6</v>
      </c>
      <c r="I886" s="140"/>
      <c r="J886" s="141">
        <f t="shared" si="10"/>
        <v>0</v>
      </c>
      <c r="K886" s="142"/>
      <c r="L886" s="32"/>
      <c r="M886" s="143" t="s">
        <v>1</v>
      </c>
      <c r="N886" s="144" t="s">
        <v>40</v>
      </c>
      <c r="P886" s="145">
        <f t="shared" si="11"/>
        <v>0</v>
      </c>
      <c r="Q886" s="145">
        <v>0</v>
      </c>
      <c r="R886" s="145">
        <f t="shared" si="12"/>
        <v>0</v>
      </c>
      <c r="S886" s="145">
        <v>0</v>
      </c>
      <c r="T886" s="146">
        <f t="shared" si="13"/>
        <v>0</v>
      </c>
      <c r="AR886" s="147" t="s">
        <v>158</v>
      </c>
      <c r="AT886" s="147" t="s">
        <v>154</v>
      </c>
      <c r="AU886" s="147" t="s">
        <v>159</v>
      </c>
      <c r="AY886" s="17" t="s">
        <v>151</v>
      </c>
      <c r="BE886" s="148">
        <f t="shared" si="14"/>
        <v>0</v>
      </c>
      <c r="BF886" s="148">
        <f t="shared" si="15"/>
        <v>0</v>
      </c>
      <c r="BG886" s="148">
        <f t="shared" si="16"/>
        <v>0</v>
      </c>
      <c r="BH886" s="148">
        <f t="shared" si="17"/>
        <v>0</v>
      </c>
      <c r="BI886" s="148">
        <f t="shared" si="18"/>
        <v>0</v>
      </c>
      <c r="BJ886" s="17" t="s">
        <v>159</v>
      </c>
      <c r="BK886" s="148">
        <f t="shared" si="19"/>
        <v>0</v>
      </c>
      <c r="BL886" s="17" t="s">
        <v>158</v>
      </c>
      <c r="BM886" s="147" t="s">
        <v>1105</v>
      </c>
    </row>
    <row r="887" spans="2:65" s="1" customFormat="1" ht="24.2" customHeight="1">
      <c r="B887" s="134"/>
      <c r="C887" s="135" t="s">
        <v>1106</v>
      </c>
      <c r="D887" s="135" t="s">
        <v>154</v>
      </c>
      <c r="E887" s="136" t="s">
        <v>1107</v>
      </c>
      <c r="F887" s="137" t="s">
        <v>1108</v>
      </c>
      <c r="G887" s="138" t="s">
        <v>157</v>
      </c>
      <c r="H887" s="139">
        <v>5.0999999999999996</v>
      </c>
      <c r="I887" s="140"/>
      <c r="J887" s="141">
        <f t="shared" si="10"/>
        <v>0</v>
      </c>
      <c r="K887" s="142"/>
      <c r="L887" s="32"/>
      <c r="M887" s="143" t="s">
        <v>1</v>
      </c>
      <c r="N887" s="144" t="s">
        <v>40</v>
      </c>
      <c r="P887" s="145">
        <f t="shared" si="11"/>
        <v>0</v>
      </c>
      <c r="Q887" s="145">
        <v>0</v>
      </c>
      <c r="R887" s="145">
        <f t="shared" si="12"/>
        <v>0</v>
      </c>
      <c r="S887" s="145">
        <v>0</v>
      </c>
      <c r="T887" s="146">
        <f t="shared" si="13"/>
        <v>0</v>
      </c>
      <c r="AR887" s="147" t="s">
        <v>158</v>
      </c>
      <c r="AT887" s="147" t="s">
        <v>154</v>
      </c>
      <c r="AU887" s="147" t="s">
        <v>159</v>
      </c>
      <c r="AY887" s="17" t="s">
        <v>151</v>
      </c>
      <c r="BE887" s="148">
        <f t="shared" si="14"/>
        <v>0</v>
      </c>
      <c r="BF887" s="148">
        <f t="shared" si="15"/>
        <v>0</v>
      </c>
      <c r="BG887" s="148">
        <f t="shared" si="16"/>
        <v>0</v>
      </c>
      <c r="BH887" s="148">
        <f t="shared" si="17"/>
        <v>0</v>
      </c>
      <c r="BI887" s="148">
        <f t="shared" si="18"/>
        <v>0</v>
      </c>
      <c r="BJ887" s="17" t="s">
        <v>159</v>
      </c>
      <c r="BK887" s="148">
        <f t="shared" si="19"/>
        <v>0</v>
      </c>
      <c r="BL887" s="17" t="s">
        <v>158</v>
      </c>
      <c r="BM887" s="147" t="s">
        <v>1109</v>
      </c>
    </row>
    <row r="888" spans="2:65" s="1" customFormat="1" ht="16.5" customHeight="1">
      <c r="B888" s="134"/>
      <c r="C888" s="135" t="s">
        <v>1110</v>
      </c>
      <c r="D888" s="135" t="s">
        <v>154</v>
      </c>
      <c r="E888" s="136" t="s">
        <v>1111</v>
      </c>
      <c r="F888" s="137" t="s">
        <v>1064</v>
      </c>
      <c r="G888" s="138" t="s">
        <v>571</v>
      </c>
      <c r="H888" s="139">
        <v>2</v>
      </c>
      <c r="I888" s="140"/>
      <c r="J888" s="141">
        <f t="shared" si="10"/>
        <v>0</v>
      </c>
      <c r="K888" s="142"/>
      <c r="L888" s="32"/>
      <c r="M888" s="143" t="s">
        <v>1</v>
      </c>
      <c r="N888" s="144" t="s">
        <v>40</v>
      </c>
      <c r="P888" s="145">
        <f t="shared" si="11"/>
        <v>0</v>
      </c>
      <c r="Q888" s="145">
        <v>0</v>
      </c>
      <c r="R888" s="145">
        <f t="shared" si="12"/>
        <v>0</v>
      </c>
      <c r="S888" s="145">
        <v>0</v>
      </c>
      <c r="T888" s="146">
        <f t="shared" si="13"/>
        <v>0</v>
      </c>
      <c r="AR888" s="147" t="s">
        <v>158</v>
      </c>
      <c r="AT888" s="147" t="s">
        <v>154</v>
      </c>
      <c r="AU888" s="147" t="s">
        <v>159</v>
      </c>
      <c r="AY888" s="17" t="s">
        <v>151</v>
      </c>
      <c r="BE888" s="148">
        <f t="shared" si="14"/>
        <v>0</v>
      </c>
      <c r="BF888" s="148">
        <f t="shared" si="15"/>
        <v>0</v>
      </c>
      <c r="BG888" s="148">
        <f t="shared" si="16"/>
        <v>0</v>
      </c>
      <c r="BH888" s="148">
        <f t="shared" si="17"/>
        <v>0</v>
      </c>
      <c r="BI888" s="148">
        <f t="shared" si="18"/>
        <v>0</v>
      </c>
      <c r="BJ888" s="17" t="s">
        <v>159</v>
      </c>
      <c r="BK888" s="148">
        <f t="shared" si="19"/>
        <v>0</v>
      </c>
      <c r="BL888" s="17" t="s">
        <v>158</v>
      </c>
      <c r="BM888" s="147" t="s">
        <v>1112</v>
      </c>
    </row>
    <row r="889" spans="2:65" s="1" customFormat="1" ht="16.5" customHeight="1">
      <c r="B889" s="134"/>
      <c r="C889" s="135" t="s">
        <v>1113</v>
      </c>
      <c r="D889" s="135" t="s">
        <v>154</v>
      </c>
      <c r="E889" s="136" t="s">
        <v>1114</v>
      </c>
      <c r="F889" s="137" t="s">
        <v>1068</v>
      </c>
      <c r="G889" s="138" t="s">
        <v>571</v>
      </c>
      <c r="H889" s="139">
        <v>2</v>
      </c>
      <c r="I889" s="140"/>
      <c r="J889" s="141">
        <f t="shared" si="10"/>
        <v>0</v>
      </c>
      <c r="K889" s="142"/>
      <c r="L889" s="32"/>
      <c r="M889" s="143" t="s">
        <v>1</v>
      </c>
      <c r="N889" s="144" t="s">
        <v>40</v>
      </c>
      <c r="P889" s="145">
        <f t="shared" si="11"/>
        <v>0</v>
      </c>
      <c r="Q889" s="145">
        <v>0</v>
      </c>
      <c r="R889" s="145">
        <f t="shared" si="12"/>
        <v>0</v>
      </c>
      <c r="S889" s="145">
        <v>0</v>
      </c>
      <c r="T889" s="146">
        <f t="shared" si="13"/>
        <v>0</v>
      </c>
      <c r="AR889" s="147" t="s">
        <v>158</v>
      </c>
      <c r="AT889" s="147" t="s">
        <v>154</v>
      </c>
      <c r="AU889" s="147" t="s">
        <v>159</v>
      </c>
      <c r="AY889" s="17" t="s">
        <v>151</v>
      </c>
      <c r="BE889" s="148">
        <f t="shared" si="14"/>
        <v>0</v>
      </c>
      <c r="BF889" s="148">
        <f t="shared" si="15"/>
        <v>0</v>
      </c>
      <c r="BG889" s="148">
        <f t="shared" si="16"/>
        <v>0</v>
      </c>
      <c r="BH889" s="148">
        <f t="shared" si="17"/>
        <v>0</v>
      </c>
      <c r="BI889" s="148">
        <f t="shared" si="18"/>
        <v>0</v>
      </c>
      <c r="BJ889" s="17" t="s">
        <v>159</v>
      </c>
      <c r="BK889" s="148">
        <f t="shared" si="19"/>
        <v>0</v>
      </c>
      <c r="BL889" s="17" t="s">
        <v>158</v>
      </c>
      <c r="BM889" s="147" t="s">
        <v>1115</v>
      </c>
    </row>
    <row r="890" spans="2:65" s="11" customFormat="1" ht="22.9" customHeight="1">
      <c r="B890" s="122"/>
      <c r="D890" s="123" t="s">
        <v>73</v>
      </c>
      <c r="E890" s="132" t="s">
        <v>1116</v>
      </c>
      <c r="F890" s="132" t="s">
        <v>1117</v>
      </c>
      <c r="I890" s="125"/>
      <c r="J890" s="133">
        <f>BK890</f>
        <v>0</v>
      </c>
      <c r="L890" s="122"/>
      <c r="M890" s="127"/>
      <c r="P890" s="128">
        <f>SUM(P891:P901)</f>
        <v>0</v>
      </c>
      <c r="R890" s="128">
        <f>SUM(R891:R901)</f>
        <v>0</v>
      </c>
      <c r="T890" s="129">
        <f>SUM(T891:T901)</f>
        <v>0</v>
      </c>
      <c r="AR890" s="123" t="s">
        <v>82</v>
      </c>
      <c r="AT890" s="130" t="s">
        <v>73</v>
      </c>
      <c r="AU890" s="130" t="s">
        <v>82</v>
      </c>
      <c r="AY890" s="123" t="s">
        <v>151</v>
      </c>
      <c r="BK890" s="131">
        <f>SUM(BK891:BK901)</f>
        <v>0</v>
      </c>
    </row>
    <row r="891" spans="2:65" s="1" customFormat="1" ht="24.2" customHeight="1">
      <c r="B891" s="134"/>
      <c r="C891" s="135" t="s">
        <v>1118</v>
      </c>
      <c r="D891" s="135" t="s">
        <v>154</v>
      </c>
      <c r="E891" s="136" t="s">
        <v>1119</v>
      </c>
      <c r="F891" s="137" t="s">
        <v>1120</v>
      </c>
      <c r="G891" s="138" t="s">
        <v>1018</v>
      </c>
      <c r="H891" s="139">
        <v>3</v>
      </c>
      <c r="I891" s="140"/>
      <c r="J891" s="141">
        <f t="shared" ref="J891:J901" si="20">ROUND(I891*H891,2)</f>
        <v>0</v>
      </c>
      <c r="K891" s="142"/>
      <c r="L891" s="32"/>
      <c r="M891" s="143" t="s">
        <v>1</v>
      </c>
      <c r="N891" s="144" t="s">
        <v>40</v>
      </c>
      <c r="P891" s="145">
        <f t="shared" ref="P891:P901" si="21">O891*H891</f>
        <v>0</v>
      </c>
      <c r="Q891" s="145">
        <v>0</v>
      </c>
      <c r="R891" s="145">
        <f t="shared" ref="R891:R901" si="22">Q891*H891</f>
        <v>0</v>
      </c>
      <c r="S891" s="145">
        <v>0</v>
      </c>
      <c r="T891" s="146">
        <f t="shared" ref="T891:T901" si="23">S891*H891</f>
        <v>0</v>
      </c>
      <c r="AR891" s="147" t="s">
        <v>158</v>
      </c>
      <c r="AT891" s="147" t="s">
        <v>154</v>
      </c>
      <c r="AU891" s="147" t="s">
        <v>159</v>
      </c>
      <c r="AY891" s="17" t="s">
        <v>151</v>
      </c>
      <c r="BE891" s="148">
        <f t="shared" ref="BE891:BE901" si="24">IF(N891="základná",J891,0)</f>
        <v>0</v>
      </c>
      <c r="BF891" s="148">
        <f t="shared" ref="BF891:BF901" si="25">IF(N891="znížená",J891,0)</f>
        <v>0</v>
      </c>
      <c r="BG891" s="148">
        <f t="shared" ref="BG891:BG901" si="26">IF(N891="zákl. prenesená",J891,0)</f>
        <v>0</v>
      </c>
      <c r="BH891" s="148">
        <f t="shared" ref="BH891:BH901" si="27">IF(N891="zníž. prenesená",J891,0)</f>
        <v>0</v>
      </c>
      <c r="BI891" s="148">
        <f t="shared" ref="BI891:BI901" si="28">IF(N891="nulová",J891,0)</f>
        <v>0</v>
      </c>
      <c r="BJ891" s="17" t="s">
        <v>159</v>
      </c>
      <c r="BK891" s="148">
        <f t="shared" ref="BK891:BK901" si="29">ROUND(I891*H891,2)</f>
        <v>0</v>
      </c>
      <c r="BL891" s="17" t="s">
        <v>158</v>
      </c>
      <c r="BM891" s="147" t="s">
        <v>1121</v>
      </c>
    </row>
    <row r="892" spans="2:65" s="1" customFormat="1" ht="24.2" customHeight="1">
      <c r="B892" s="134"/>
      <c r="C892" s="135" t="s">
        <v>1122</v>
      </c>
      <c r="D892" s="135" t="s">
        <v>154</v>
      </c>
      <c r="E892" s="136" t="s">
        <v>1123</v>
      </c>
      <c r="F892" s="137" t="s">
        <v>1124</v>
      </c>
      <c r="G892" s="138" t="s">
        <v>1044</v>
      </c>
      <c r="H892" s="139">
        <v>1</v>
      </c>
      <c r="I892" s="140"/>
      <c r="J892" s="141">
        <f t="shared" si="20"/>
        <v>0</v>
      </c>
      <c r="K892" s="142"/>
      <c r="L892" s="32"/>
      <c r="M892" s="143" t="s">
        <v>1</v>
      </c>
      <c r="N892" s="144" t="s">
        <v>40</v>
      </c>
      <c r="P892" s="145">
        <f t="shared" si="21"/>
        <v>0</v>
      </c>
      <c r="Q892" s="145">
        <v>0</v>
      </c>
      <c r="R892" s="145">
        <f t="shared" si="22"/>
        <v>0</v>
      </c>
      <c r="S892" s="145">
        <v>0</v>
      </c>
      <c r="T892" s="146">
        <f t="shared" si="23"/>
        <v>0</v>
      </c>
      <c r="AR892" s="147" t="s">
        <v>158</v>
      </c>
      <c r="AT892" s="147" t="s">
        <v>154</v>
      </c>
      <c r="AU892" s="147" t="s">
        <v>159</v>
      </c>
      <c r="AY892" s="17" t="s">
        <v>151</v>
      </c>
      <c r="BE892" s="148">
        <f t="shared" si="24"/>
        <v>0</v>
      </c>
      <c r="BF892" s="148">
        <f t="shared" si="25"/>
        <v>0</v>
      </c>
      <c r="BG892" s="148">
        <f t="shared" si="26"/>
        <v>0</v>
      </c>
      <c r="BH892" s="148">
        <f t="shared" si="27"/>
        <v>0</v>
      </c>
      <c r="BI892" s="148">
        <f t="shared" si="28"/>
        <v>0</v>
      </c>
      <c r="BJ892" s="17" t="s">
        <v>159</v>
      </c>
      <c r="BK892" s="148">
        <f t="shared" si="29"/>
        <v>0</v>
      </c>
      <c r="BL892" s="17" t="s">
        <v>158</v>
      </c>
      <c r="BM892" s="147" t="s">
        <v>1125</v>
      </c>
    </row>
    <row r="893" spans="2:65" s="1" customFormat="1" ht="24.2" customHeight="1">
      <c r="B893" s="134"/>
      <c r="C893" s="135" t="s">
        <v>1126</v>
      </c>
      <c r="D893" s="135" t="s">
        <v>154</v>
      </c>
      <c r="E893" s="136" t="s">
        <v>1127</v>
      </c>
      <c r="F893" s="137" t="s">
        <v>1128</v>
      </c>
      <c r="G893" s="138" t="s">
        <v>1044</v>
      </c>
      <c r="H893" s="139">
        <v>1</v>
      </c>
      <c r="I893" s="140"/>
      <c r="J893" s="141">
        <f t="shared" si="20"/>
        <v>0</v>
      </c>
      <c r="K893" s="142"/>
      <c r="L893" s="32"/>
      <c r="M893" s="143" t="s">
        <v>1</v>
      </c>
      <c r="N893" s="144" t="s">
        <v>40</v>
      </c>
      <c r="P893" s="145">
        <f t="shared" si="21"/>
        <v>0</v>
      </c>
      <c r="Q893" s="145">
        <v>0</v>
      </c>
      <c r="R893" s="145">
        <f t="shared" si="22"/>
        <v>0</v>
      </c>
      <c r="S893" s="145">
        <v>0</v>
      </c>
      <c r="T893" s="146">
        <f t="shared" si="23"/>
        <v>0</v>
      </c>
      <c r="AR893" s="147" t="s">
        <v>158</v>
      </c>
      <c r="AT893" s="147" t="s">
        <v>154</v>
      </c>
      <c r="AU893" s="147" t="s">
        <v>159</v>
      </c>
      <c r="AY893" s="17" t="s">
        <v>151</v>
      </c>
      <c r="BE893" s="148">
        <f t="shared" si="24"/>
        <v>0</v>
      </c>
      <c r="BF893" s="148">
        <f t="shared" si="25"/>
        <v>0</v>
      </c>
      <c r="BG893" s="148">
        <f t="shared" si="26"/>
        <v>0</v>
      </c>
      <c r="BH893" s="148">
        <f t="shared" si="27"/>
        <v>0</v>
      </c>
      <c r="BI893" s="148">
        <f t="shared" si="28"/>
        <v>0</v>
      </c>
      <c r="BJ893" s="17" t="s">
        <v>159</v>
      </c>
      <c r="BK893" s="148">
        <f t="shared" si="29"/>
        <v>0</v>
      </c>
      <c r="BL893" s="17" t="s">
        <v>158</v>
      </c>
      <c r="BM893" s="147" t="s">
        <v>1129</v>
      </c>
    </row>
    <row r="894" spans="2:65" s="1" customFormat="1" ht="24.2" customHeight="1">
      <c r="B894" s="134"/>
      <c r="C894" s="135" t="s">
        <v>1130</v>
      </c>
      <c r="D894" s="135" t="s">
        <v>154</v>
      </c>
      <c r="E894" s="136" t="s">
        <v>1131</v>
      </c>
      <c r="F894" s="137" t="s">
        <v>1132</v>
      </c>
      <c r="G894" s="138" t="s">
        <v>571</v>
      </c>
      <c r="H894" s="139">
        <v>2</v>
      </c>
      <c r="I894" s="140"/>
      <c r="J894" s="141">
        <f t="shared" si="20"/>
        <v>0</v>
      </c>
      <c r="K894" s="142"/>
      <c r="L894" s="32"/>
      <c r="M894" s="143" t="s">
        <v>1</v>
      </c>
      <c r="N894" s="144" t="s">
        <v>40</v>
      </c>
      <c r="P894" s="145">
        <f t="shared" si="21"/>
        <v>0</v>
      </c>
      <c r="Q894" s="145">
        <v>0</v>
      </c>
      <c r="R894" s="145">
        <f t="shared" si="22"/>
        <v>0</v>
      </c>
      <c r="S894" s="145">
        <v>0</v>
      </c>
      <c r="T894" s="146">
        <f t="shared" si="23"/>
        <v>0</v>
      </c>
      <c r="AR894" s="147" t="s">
        <v>158</v>
      </c>
      <c r="AT894" s="147" t="s">
        <v>154</v>
      </c>
      <c r="AU894" s="147" t="s">
        <v>159</v>
      </c>
      <c r="AY894" s="17" t="s">
        <v>151</v>
      </c>
      <c r="BE894" s="148">
        <f t="shared" si="24"/>
        <v>0</v>
      </c>
      <c r="BF894" s="148">
        <f t="shared" si="25"/>
        <v>0</v>
      </c>
      <c r="BG894" s="148">
        <f t="shared" si="26"/>
        <v>0</v>
      </c>
      <c r="BH894" s="148">
        <f t="shared" si="27"/>
        <v>0</v>
      </c>
      <c r="BI894" s="148">
        <f t="shared" si="28"/>
        <v>0</v>
      </c>
      <c r="BJ894" s="17" t="s">
        <v>159</v>
      </c>
      <c r="BK894" s="148">
        <f t="shared" si="29"/>
        <v>0</v>
      </c>
      <c r="BL894" s="17" t="s">
        <v>158</v>
      </c>
      <c r="BM894" s="147" t="s">
        <v>1133</v>
      </c>
    </row>
    <row r="895" spans="2:65" s="1" customFormat="1" ht="16.5" customHeight="1">
      <c r="B895" s="134"/>
      <c r="C895" s="135" t="s">
        <v>1134</v>
      </c>
      <c r="D895" s="135" t="s">
        <v>154</v>
      </c>
      <c r="E895" s="136" t="s">
        <v>1135</v>
      </c>
      <c r="F895" s="137" t="s">
        <v>1136</v>
      </c>
      <c r="G895" s="138" t="s">
        <v>157</v>
      </c>
      <c r="H895" s="139">
        <v>1.5</v>
      </c>
      <c r="I895" s="140"/>
      <c r="J895" s="141">
        <f t="shared" si="20"/>
        <v>0</v>
      </c>
      <c r="K895" s="142"/>
      <c r="L895" s="32"/>
      <c r="M895" s="143" t="s">
        <v>1</v>
      </c>
      <c r="N895" s="144" t="s">
        <v>40</v>
      </c>
      <c r="P895" s="145">
        <f t="shared" si="21"/>
        <v>0</v>
      </c>
      <c r="Q895" s="145">
        <v>0</v>
      </c>
      <c r="R895" s="145">
        <f t="shared" si="22"/>
        <v>0</v>
      </c>
      <c r="S895" s="145">
        <v>0</v>
      </c>
      <c r="T895" s="146">
        <f t="shared" si="23"/>
        <v>0</v>
      </c>
      <c r="AR895" s="147" t="s">
        <v>158</v>
      </c>
      <c r="AT895" s="147" t="s">
        <v>154</v>
      </c>
      <c r="AU895" s="147" t="s">
        <v>159</v>
      </c>
      <c r="AY895" s="17" t="s">
        <v>151</v>
      </c>
      <c r="BE895" s="148">
        <f t="shared" si="24"/>
        <v>0</v>
      </c>
      <c r="BF895" s="148">
        <f t="shared" si="25"/>
        <v>0</v>
      </c>
      <c r="BG895" s="148">
        <f t="shared" si="26"/>
        <v>0</v>
      </c>
      <c r="BH895" s="148">
        <f t="shared" si="27"/>
        <v>0</v>
      </c>
      <c r="BI895" s="148">
        <f t="shared" si="28"/>
        <v>0</v>
      </c>
      <c r="BJ895" s="17" t="s">
        <v>159</v>
      </c>
      <c r="BK895" s="148">
        <f t="shared" si="29"/>
        <v>0</v>
      </c>
      <c r="BL895" s="17" t="s">
        <v>158</v>
      </c>
      <c r="BM895" s="147" t="s">
        <v>1137</v>
      </c>
    </row>
    <row r="896" spans="2:65" s="1" customFormat="1" ht="24.2" customHeight="1">
      <c r="B896" s="134"/>
      <c r="C896" s="135" t="s">
        <v>1138</v>
      </c>
      <c r="D896" s="135" t="s">
        <v>154</v>
      </c>
      <c r="E896" s="136" t="s">
        <v>1139</v>
      </c>
      <c r="F896" s="137" t="s">
        <v>1140</v>
      </c>
      <c r="G896" s="138" t="s">
        <v>157</v>
      </c>
      <c r="H896" s="139">
        <v>1</v>
      </c>
      <c r="I896" s="140"/>
      <c r="J896" s="141">
        <f t="shared" si="20"/>
        <v>0</v>
      </c>
      <c r="K896" s="142"/>
      <c r="L896" s="32"/>
      <c r="M896" s="143" t="s">
        <v>1</v>
      </c>
      <c r="N896" s="144" t="s">
        <v>40</v>
      </c>
      <c r="P896" s="145">
        <f t="shared" si="21"/>
        <v>0</v>
      </c>
      <c r="Q896" s="145">
        <v>0</v>
      </c>
      <c r="R896" s="145">
        <f t="shared" si="22"/>
        <v>0</v>
      </c>
      <c r="S896" s="145">
        <v>0</v>
      </c>
      <c r="T896" s="146">
        <f t="shared" si="23"/>
        <v>0</v>
      </c>
      <c r="AR896" s="147" t="s">
        <v>158</v>
      </c>
      <c r="AT896" s="147" t="s">
        <v>154</v>
      </c>
      <c r="AU896" s="147" t="s">
        <v>159</v>
      </c>
      <c r="AY896" s="17" t="s">
        <v>151</v>
      </c>
      <c r="BE896" s="148">
        <f t="shared" si="24"/>
        <v>0</v>
      </c>
      <c r="BF896" s="148">
        <f t="shared" si="25"/>
        <v>0</v>
      </c>
      <c r="BG896" s="148">
        <f t="shared" si="26"/>
        <v>0</v>
      </c>
      <c r="BH896" s="148">
        <f t="shared" si="27"/>
        <v>0</v>
      </c>
      <c r="BI896" s="148">
        <f t="shared" si="28"/>
        <v>0</v>
      </c>
      <c r="BJ896" s="17" t="s">
        <v>159</v>
      </c>
      <c r="BK896" s="148">
        <f t="shared" si="29"/>
        <v>0</v>
      </c>
      <c r="BL896" s="17" t="s">
        <v>158</v>
      </c>
      <c r="BM896" s="147" t="s">
        <v>1141</v>
      </c>
    </row>
    <row r="897" spans="2:65" s="1" customFormat="1" ht="24.2" customHeight="1">
      <c r="B897" s="134"/>
      <c r="C897" s="135" t="s">
        <v>1142</v>
      </c>
      <c r="D897" s="135" t="s">
        <v>154</v>
      </c>
      <c r="E897" s="136" t="s">
        <v>1143</v>
      </c>
      <c r="F897" s="137" t="s">
        <v>1144</v>
      </c>
      <c r="G897" s="138" t="s">
        <v>1018</v>
      </c>
      <c r="H897" s="139">
        <v>0.5</v>
      </c>
      <c r="I897" s="140"/>
      <c r="J897" s="141">
        <f t="shared" si="20"/>
        <v>0</v>
      </c>
      <c r="K897" s="142"/>
      <c r="L897" s="32"/>
      <c r="M897" s="143" t="s">
        <v>1</v>
      </c>
      <c r="N897" s="144" t="s">
        <v>40</v>
      </c>
      <c r="P897" s="145">
        <f t="shared" si="21"/>
        <v>0</v>
      </c>
      <c r="Q897" s="145">
        <v>0</v>
      </c>
      <c r="R897" s="145">
        <f t="shared" si="22"/>
        <v>0</v>
      </c>
      <c r="S897" s="145">
        <v>0</v>
      </c>
      <c r="T897" s="146">
        <f t="shared" si="23"/>
        <v>0</v>
      </c>
      <c r="AR897" s="147" t="s">
        <v>158</v>
      </c>
      <c r="AT897" s="147" t="s">
        <v>154</v>
      </c>
      <c r="AU897" s="147" t="s">
        <v>159</v>
      </c>
      <c r="AY897" s="17" t="s">
        <v>151</v>
      </c>
      <c r="BE897" s="148">
        <f t="shared" si="24"/>
        <v>0</v>
      </c>
      <c r="BF897" s="148">
        <f t="shared" si="25"/>
        <v>0</v>
      </c>
      <c r="BG897" s="148">
        <f t="shared" si="26"/>
        <v>0</v>
      </c>
      <c r="BH897" s="148">
        <f t="shared" si="27"/>
        <v>0</v>
      </c>
      <c r="BI897" s="148">
        <f t="shared" si="28"/>
        <v>0</v>
      </c>
      <c r="BJ897" s="17" t="s">
        <v>159</v>
      </c>
      <c r="BK897" s="148">
        <f t="shared" si="29"/>
        <v>0</v>
      </c>
      <c r="BL897" s="17" t="s">
        <v>158</v>
      </c>
      <c r="BM897" s="147" t="s">
        <v>1145</v>
      </c>
    </row>
    <row r="898" spans="2:65" s="1" customFormat="1" ht="16.5" customHeight="1">
      <c r="B898" s="134"/>
      <c r="C898" s="135" t="s">
        <v>1146</v>
      </c>
      <c r="D898" s="135" t="s">
        <v>154</v>
      </c>
      <c r="E898" s="136" t="s">
        <v>1147</v>
      </c>
      <c r="F898" s="137" t="s">
        <v>1148</v>
      </c>
      <c r="G898" s="138" t="s">
        <v>1149</v>
      </c>
      <c r="H898" s="139">
        <v>3</v>
      </c>
      <c r="I898" s="140"/>
      <c r="J898" s="141">
        <f t="shared" si="20"/>
        <v>0</v>
      </c>
      <c r="K898" s="142"/>
      <c r="L898" s="32"/>
      <c r="M898" s="143" t="s">
        <v>1</v>
      </c>
      <c r="N898" s="144" t="s">
        <v>40</v>
      </c>
      <c r="P898" s="145">
        <f t="shared" si="21"/>
        <v>0</v>
      </c>
      <c r="Q898" s="145">
        <v>0</v>
      </c>
      <c r="R898" s="145">
        <f t="shared" si="22"/>
        <v>0</v>
      </c>
      <c r="S898" s="145">
        <v>0</v>
      </c>
      <c r="T898" s="146">
        <f t="shared" si="23"/>
        <v>0</v>
      </c>
      <c r="AR898" s="147" t="s">
        <v>158</v>
      </c>
      <c r="AT898" s="147" t="s">
        <v>154</v>
      </c>
      <c r="AU898" s="147" t="s">
        <v>159</v>
      </c>
      <c r="AY898" s="17" t="s">
        <v>151</v>
      </c>
      <c r="BE898" s="148">
        <f t="shared" si="24"/>
        <v>0</v>
      </c>
      <c r="BF898" s="148">
        <f t="shared" si="25"/>
        <v>0</v>
      </c>
      <c r="BG898" s="148">
        <f t="shared" si="26"/>
        <v>0</v>
      </c>
      <c r="BH898" s="148">
        <f t="shared" si="27"/>
        <v>0</v>
      </c>
      <c r="BI898" s="148">
        <f t="shared" si="28"/>
        <v>0</v>
      </c>
      <c r="BJ898" s="17" t="s">
        <v>159</v>
      </c>
      <c r="BK898" s="148">
        <f t="shared" si="29"/>
        <v>0</v>
      </c>
      <c r="BL898" s="17" t="s">
        <v>158</v>
      </c>
      <c r="BM898" s="147" t="s">
        <v>1150</v>
      </c>
    </row>
    <row r="899" spans="2:65" s="1" customFormat="1" ht="24.2" customHeight="1">
      <c r="B899" s="134"/>
      <c r="C899" s="135" t="s">
        <v>1151</v>
      </c>
      <c r="D899" s="135" t="s">
        <v>154</v>
      </c>
      <c r="E899" s="136" t="s">
        <v>1152</v>
      </c>
      <c r="F899" s="137" t="s">
        <v>1153</v>
      </c>
      <c r="G899" s="138" t="s">
        <v>157</v>
      </c>
      <c r="H899" s="139">
        <v>5</v>
      </c>
      <c r="I899" s="140"/>
      <c r="J899" s="141">
        <f t="shared" si="20"/>
        <v>0</v>
      </c>
      <c r="K899" s="142"/>
      <c r="L899" s="32"/>
      <c r="M899" s="143" t="s">
        <v>1</v>
      </c>
      <c r="N899" s="144" t="s">
        <v>40</v>
      </c>
      <c r="P899" s="145">
        <f t="shared" si="21"/>
        <v>0</v>
      </c>
      <c r="Q899" s="145">
        <v>0</v>
      </c>
      <c r="R899" s="145">
        <f t="shared" si="22"/>
        <v>0</v>
      </c>
      <c r="S899" s="145">
        <v>0</v>
      </c>
      <c r="T899" s="146">
        <f t="shared" si="23"/>
        <v>0</v>
      </c>
      <c r="AR899" s="147" t="s">
        <v>158</v>
      </c>
      <c r="AT899" s="147" t="s">
        <v>154</v>
      </c>
      <c r="AU899" s="147" t="s">
        <v>159</v>
      </c>
      <c r="AY899" s="17" t="s">
        <v>151</v>
      </c>
      <c r="BE899" s="148">
        <f t="shared" si="24"/>
        <v>0</v>
      </c>
      <c r="BF899" s="148">
        <f t="shared" si="25"/>
        <v>0</v>
      </c>
      <c r="BG899" s="148">
        <f t="shared" si="26"/>
        <v>0</v>
      </c>
      <c r="BH899" s="148">
        <f t="shared" si="27"/>
        <v>0</v>
      </c>
      <c r="BI899" s="148">
        <f t="shared" si="28"/>
        <v>0</v>
      </c>
      <c r="BJ899" s="17" t="s">
        <v>159</v>
      </c>
      <c r="BK899" s="148">
        <f t="shared" si="29"/>
        <v>0</v>
      </c>
      <c r="BL899" s="17" t="s">
        <v>158</v>
      </c>
      <c r="BM899" s="147" t="s">
        <v>1154</v>
      </c>
    </row>
    <row r="900" spans="2:65" s="1" customFormat="1" ht="24.2" customHeight="1">
      <c r="B900" s="134"/>
      <c r="C900" s="135" t="s">
        <v>1155</v>
      </c>
      <c r="D900" s="135" t="s">
        <v>154</v>
      </c>
      <c r="E900" s="136" t="s">
        <v>1156</v>
      </c>
      <c r="F900" s="137" t="s">
        <v>1157</v>
      </c>
      <c r="G900" s="138" t="s">
        <v>157</v>
      </c>
      <c r="H900" s="139">
        <v>1.5</v>
      </c>
      <c r="I900" s="140"/>
      <c r="J900" s="141">
        <f t="shared" si="20"/>
        <v>0</v>
      </c>
      <c r="K900" s="142"/>
      <c r="L900" s="32"/>
      <c r="M900" s="143" t="s">
        <v>1</v>
      </c>
      <c r="N900" s="144" t="s">
        <v>40</v>
      </c>
      <c r="P900" s="145">
        <f t="shared" si="21"/>
        <v>0</v>
      </c>
      <c r="Q900" s="145">
        <v>0</v>
      </c>
      <c r="R900" s="145">
        <f t="shared" si="22"/>
        <v>0</v>
      </c>
      <c r="S900" s="145">
        <v>0</v>
      </c>
      <c r="T900" s="146">
        <f t="shared" si="23"/>
        <v>0</v>
      </c>
      <c r="AR900" s="147" t="s">
        <v>158</v>
      </c>
      <c r="AT900" s="147" t="s">
        <v>154</v>
      </c>
      <c r="AU900" s="147" t="s">
        <v>159</v>
      </c>
      <c r="AY900" s="17" t="s">
        <v>151</v>
      </c>
      <c r="BE900" s="148">
        <f t="shared" si="24"/>
        <v>0</v>
      </c>
      <c r="BF900" s="148">
        <f t="shared" si="25"/>
        <v>0</v>
      </c>
      <c r="BG900" s="148">
        <f t="shared" si="26"/>
        <v>0</v>
      </c>
      <c r="BH900" s="148">
        <f t="shared" si="27"/>
        <v>0</v>
      </c>
      <c r="BI900" s="148">
        <f t="shared" si="28"/>
        <v>0</v>
      </c>
      <c r="BJ900" s="17" t="s">
        <v>159</v>
      </c>
      <c r="BK900" s="148">
        <f t="shared" si="29"/>
        <v>0</v>
      </c>
      <c r="BL900" s="17" t="s">
        <v>158</v>
      </c>
      <c r="BM900" s="147" t="s">
        <v>1158</v>
      </c>
    </row>
    <row r="901" spans="2:65" s="1" customFormat="1" ht="24.2" customHeight="1">
      <c r="B901" s="134"/>
      <c r="C901" s="135" t="s">
        <v>1159</v>
      </c>
      <c r="D901" s="135" t="s">
        <v>154</v>
      </c>
      <c r="E901" s="136" t="s">
        <v>1160</v>
      </c>
      <c r="F901" s="137" t="s">
        <v>1161</v>
      </c>
      <c r="G901" s="138" t="s">
        <v>571</v>
      </c>
      <c r="H901" s="139">
        <v>3</v>
      </c>
      <c r="I901" s="140"/>
      <c r="J901" s="141">
        <f t="shared" si="20"/>
        <v>0</v>
      </c>
      <c r="K901" s="142"/>
      <c r="L901" s="32"/>
      <c r="M901" s="143" t="s">
        <v>1</v>
      </c>
      <c r="N901" s="144" t="s">
        <v>40</v>
      </c>
      <c r="P901" s="145">
        <f t="shared" si="21"/>
        <v>0</v>
      </c>
      <c r="Q901" s="145">
        <v>0</v>
      </c>
      <c r="R901" s="145">
        <f t="shared" si="22"/>
        <v>0</v>
      </c>
      <c r="S901" s="145">
        <v>0</v>
      </c>
      <c r="T901" s="146">
        <f t="shared" si="23"/>
        <v>0</v>
      </c>
      <c r="AR901" s="147" t="s">
        <v>158</v>
      </c>
      <c r="AT901" s="147" t="s">
        <v>154</v>
      </c>
      <c r="AU901" s="147" t="s">
        <v>159</v>
      </c>
      <c r="AY901" s="17" t="s">
        <v>151</v>
      </c>
      <c r="BE901" s="148">
        <f t="shared" si="24"/>
        <v>0</v>
      </c>
      <c r="BF901" s="148">
        <f t="shared" si="25"/>
        <v>0</v>
      </c>
      <c r="BG901" s="148">
        <f t="shared" si="26"/>
        <v>0</v>
      </c>
      <c r="BH901" s="148">
        <f t="shared" si="27"/>
        <v>0</v>
      </c>
      <c r="BI901" s="148">
        <f t="shared" si="28"/>
        <v>0</v>
      </c>
      <c r="BJ901" s="17" t="s">
        <v>159</v>
      </c>
      <c r="BK901" s="148">
        <f t="shared" si="29"/>
        <v>0</v>
      </c>
      <c r="BL901" s="17" t="s">
        <v>158</v>
      </c>
      <c r="BM901" s="147" t="s">
        <v>1162</v>
      </c>
    </row>
    <row r="902" spans="2:65" s="11" customFormat="1" ht="22.9" customHeight="1">
      <c r="B902" s="122"/>
      <c r="D902" s="123" t="s">
        <v>73</v>
      </c>
      <c r="E902" s="132" t="s">
        <v>1163</v>
      </c>
      <c r="F902" s="132" t="s">
        <v>1164</v>
      </c>
      <c r="I902" s="125"/>
      <c r="J902" s="133">
        <f>BK902</f>
        <v>0</v>
      </c>
      <c r="L902" s="122"/>
      <c r="M902" s="127"/>
      <c r="P902" s="128">
        <f>SUM(P903:P905)</f>
        <v>0</v>
      </c>
      <c r="R902" s="128">
        <f>SUM(R903:R905)</f>
        <v>0</v>
      </c>
      <c r="T902" s="129">
        <f>SUM(T903:T905)</f>
        <v>0</v>
      </c>
      <c r="AR902" s="123" t="s">
        <v>82</v>
      </c>
      <c r="AT902" s="130" t="s">
        <v>73</v>
      </c>
      <c r="AU902" s="130" t="s">
        <v>82</v>
      </c>
      <c r="AY902" s="123" t="s">
        <v>151</v>
      </c>
      <c r="BK902" s="131">
        <f>SUM(BK903:BK905)</f>
        <v>0</v>
      </c>
    </row>
    <row r="903" spans="2:65" s="1" customFormat="1" ht="24.2" customHeight="1">
      <c r="B903" s="134"/>
      <c r="C903" s="135" t="s">
        <v>1165</v>
      </c>
      <c r="D903" s="135" t="s">
        <v>154</v>
      </c>
      <c r="E903" s="136" t="s">
        <v>1166</v>
      </c>
      <c r="F903" s="137" t="s">
        <v>1144</v>
      </c>
      <c r="G903" s="138" t="s">
        <v>1018</v>
      </c>
      <c r="H903" s="139">
        <v>0.5</v>
      </c>
      <c r="I903" s="140"/>
      <c r="J903" s="141">
        <f>ROUND(I903*H903,2)</f>
        <v>0</v>
      </c>
      <c r="K903" s="142"/>
      <c r="L903" s="32"/>
      <c r="M903" s="143" t="s">
        <v>1</v>
      </c>
      <c r="N903" s="144" t="s">
        <v>40</v>
      </c>
      <c r="P903" s="145">
        <f>O903*H903</f>
        <v>0</v>
      </c>
      <c r="Q903" s="145">
        <v>0</v>
      </c>
      <c r="R903" s="145">
        <f>Q903*H903</f>
        <v>0</v>
      </c>
      <c r="S903" s="145">
        <v>0</v>
      </c>
      <c r="T903" s="146">
        <f>S903*H903</f>
        <v>0</v>
      </c>
      <c r="AR903" s="147" t="s">
        <v>158</v>
      </c>
      <c r="AT903" s="147" t="s">
        <v>154</v>
      </c>
      <c r="AU903" s="147" t="s">
        <v>159</v>
      </c>
      <c r="AY903" s="17" t="s">
        <v>151</v>
      </c>
      <c r="BE903" s="148">
        <f>IF(N903="základná",J903,0)</f>
        <v>0</v>
      </c>
      <c r="BF903" s="148">
        <f>IF(N903="znížená",J903,0)</f>
        <v>0</v>
      </c>
      <c r="BG903" s="148">
        <f>IF(N903="zákl. prenesená",J903,0)</f>
        <v>0</v>
      </c>
      <c r="BH903" s="148">
        <f>IF(N903="zníž. prenesená",J903,0)</f>
        <v>0</v>
      </c>
      <c r="BI903" s="148">
        <f>IF(N903="nulová",J903,0)</f>
        <v>0</v>
      </c>
      <c r="BJ903" s="17" t="s">
        <v>159</v>
      </c>
      <c r="BK903" s="148">
        <f>ROUND(I903*H903,2)</f>
        <v>0</v>
      </c>
      <c r="BL903" s="17" t="s">
        <v>158</v>
      </c>
      <c r="BM903" s="147" t="s">
        <v>1167</v>
      </c>
    </row>
    <row r="904" spans="2:65" s="1" customFormat="1" ht="16.5" customHeight="1">
      <c r="B904" s="134"/>
      <c r="C904" s="135" t="s">
        <v>1168</v>
      </c>
      <c r="D904" s="135" t="s">
        <v>154</v>
      </c>
      <c r="E904" s="136" t="s">
        <v>1169</v>
      </c>
      <c r="F904" s="137" t="s">
        <v>1148</v>
      </c>
      <c r="G904" s="138" t="s">
        <v>1149</v>
      </c>
      <c r="H904" s="139">
        <v>3</v>
      </c>
      <c r="I904" s="140"/>
      <c r="J904" s="141">
        <f>ROUND(I904*H904,2)</f>
        <v>0</v>
      </c>
      <c r="K904" s="142"/>
      <c r="L904" s="32"/>
      <c r="M904" s="143" t="s">
        <v>1</v>
      </c>
      <c r="N904" s="144" t="s">
        <v>40</v>
      </c>
      <c r="P904" s="145">
        <f>O904*H904</f>
        <v>0</v>
      </c>
      <c r="Q904" s="145">
        <v>0</v>
      </c>
      <c r="R904" s="145">
        <f>Q904*H904</f>
        <v>0</v>
      </c>
      <c r="S904" s="145">
        <v>0</v>
      </c>
      <c r="T904" s="146">
        <f>S904*H904</f>
        <v>0</v>
      </c>
      <c r="AR904" s="147" t="s">
        <v>158</v>
      </c>
      <c r="AT904" s="147" t="s">
        <v>154</v>
      </c>
      <c r="AU904" s="147" t="s">
        <v>159</v>
      </c>
      <c r="AY904" s="17" t="s">
        <v>151</v>
      </c>
      <c r="BE904" s="148">
        <f>IF(N904="základná",J904,0)</f>
        <v>0</v>
      </c>
      <c r="BF904" s="148">
        <f>IF(N904="znížená",J904,0)</f>
        <v>0</v>
      </c>
      <c r="BG904" s="148">
        <f>IF(N904="zákl. prenesená",J904,0)</f>
        <v>0</v>
      </c>
      <c r="BH904" s="148">
        <f>IF(N904="zníž. prenesená",J904,0)</f>
        <v>0</v>
      </c>
      <c r="BI904" s="148">
        <f>IF(N904="nulová",J904,0)</f>
        <v>0</v>
      </c>
      <c r="BJ904" s="17" t="s">
        <v>159</v>
      </c>
      <c r="BK904" s="148">
        <f>ROUND(I904*H904,2)</f>
        <v>0</v>
      </c>
      <c r="BL904" s="17" t="s">
        <v>158</v>
      </c>
      <c r="BM904" s="147" t="s">
        <v>1170</v>
      </c>
    </row>
    <row r="905" spans="2:65" s="1" customFormat="1" ht="24.2" customHeight="1">
      <c r="B905" s="134"/>
      <c r="C905" s="135" t="s">
        <v>1171</v>
      </c>
      <c r="D905" s="135" t="s">
        <v>154</v>
      </c>
      <c r="E905" s="136" t="s">
        <v>1172</v>
      </c>
      <c r="F905" s="137" t="s">
        <v>1153</v>
      </c>
      <c r="G905" s="138" t="s">
        <v>157</v>
      </c>
      <c r="H905" s="139">
        <v>10</v>
      </c>
      <c r="I905" s="140"/>
      <c r="J905" s="141">
        <f>ROUND(I905*H905,2)</f>
        <v>0</v>
      </c>
      <c r="K905" s="142"/>
      <c r="L905" s="32"/>
      <c r="M905" s="143" t="s">
        <v>1</v>
      </c>
      <c r="N905" s="144" t="s">
        <v>40</v>
      </c>
      <c r="P905" s="145">
        <f>O905*H905</f>
        <v>0</v>
      </c>
      <c r="Q905" s="145">
        <v>0</v>
      </c>
      <c r="R905" s="145">
        <f>Q905*H905</f>
        <v>0</v>
      </c>
      <c r="S905" s="145">
        <v>0</v>
      </c>
      <c r="T905" s="146">
        <f>S905*H905</f>
        <v>0</v>
      </c>
      <c r="AR905" s="147" t="s">
        <v>158</v>
      </c>
      <c r="AT905" s="147" t="s">
        <v>154</v>
      </c>
      <c r="AU905" s="147" t="s">
        <v>159</v>
      </c>
      <c r="AY905" s="17" t="s">
        <v>151</v>
      </c>
      <c r="BE905" s="148">
        <f>IF(N905="základná",J905,0)</f>
        <v>0</v>
      </c>
      <c r="BF905" s="148">
        <f>IF(N905="znížená",J905,0)</f>
        <v>0</v>
      </c>
      <c r="BG905" s="148">
        <f>IF(N905="zákl. prenesená",J905,0)</f>
        <v>0</v>
      </c>
      <c r="BH905" s="148">
        <f>IF(N905="zníž. prenesená",J905,0)</f>
        <v>0</v>
      </c>
      <c r="BI905" s="148">
        <f>IF(N905="nulová",J905,0)</f>
        <v>0</v>
      </c>
      <c r="BJ905" s="17" t="s">
        <v>159</v>
      </c>
      <c r="BK905" s="148">
        <f>ROUND(I905*H905,2)</f>
        <v>0</v>
      </c>
      <c r="BL905" s="17" t="s">
        <v>158</v>
      </c>
      <c r="BM905" s="147" t="s">
        <v>1173</v>
      </c>
    </row>
    <row r="906" spans="2:65" s="11" customFormat="1" ht="25.9" customHeight="1">
      <c r="B906" s="122"/>
      <c r="D906" s="123" t="s">
        <v>73</v>
      </c>
      <c r="E906" s="124" t="s">
        <v>1174</v>
      </c>
      <c r="F906" s="124" t="s">
        <v>1175</v>
      </c>
      <c r="I906" s="125"/>
      <c r="J906" s="126">
        <f>BK906</f>
        <v>0</v>
      </c>
      <c r="L906" s="122"/>
      <c r="M906" s="127"/>
      <c r="P906" s="128">
        <f>SUM(P907:P911)</f>
        <v>0</v>
      </c>
      <c r="R906" s="128">
        <f>SUM(R907:R911)</f>
        <v>0</v>
      </c>
      <c r="T906" s="129">
        <f>SUM(T907:T911)</f>
        <v>0</v>
      </c>
      <c r="AR906" s="123" t="s">
        <v>82</v>
      </c>
      <c r="AT906" s="130" t="s">
        <v>73</v>
      </c>
      <c r="AU906" s="130" t="s">
        <v>74</v>
      </c>
      <c r="AY906" s="123" t="s">
        <v>151</v>
      </c>
      <c r="BK906" s="131">
        <f>SUM(BK907:BK911)</f>
        <v>0</v>
      </c>
    </row>
    <row r="907" spans="2:65" s="1" customFormat="1" ht="37.9" customHeight="1">
      <c r="B907" s="134"/>
      <c r="C907" s="135" t="s">
        <v>1176</v>
      </c>
      <c r="D907" s="135" t="s">
        <v>154</v>
      </c>
      <c r="E907" s="136" t="s">
        <v>1177</v>
      </c>
      <c r="F907" s="137" t="s">
        <v>1178</v>
      </c>
      <c r="G907" s="138" t="s">
        <v>1044</v>
      </c>
      <c r="H907" s="139">
        <v>1</v>
      </c>
      <c r="I907" s="140"/>
      <c r="J907" s="141">
        <f t="shared" ref="J907:J911" si="30">ROUND(I907*H907,2)</f>
        <v>0</v>
      </c>
      <c r="K907" s="142"/>
      <c r="L907" s="32"/>
      <c r="M907" s="143" t="s">
        <v>1</v>
      </c>
      <c r="N907" s="144" t="s">
        <v>40</v>
      </c>
      <c r="P907" s="145">
        <f t="shared" ref="P907:P911" si="31">O907*H907</f>
        <v>0</v>
      </c>
      <c r="Q907" s="145">
        <v>0</v>
      </c>
      <c r="R907" s="145">
        <f t="shared" ref="R907:R911" si="32">Q907*H907</f>
        <v>0</v>
      </c>
      <c r="S907" s="145">
        <v>0</v>
      </c>
      <c r="T907" s="146">
        <f t="shared" ref="T907:T911" si="33">S907*H907</f>
        <v>0</v>
      </c>
      <c r="AR907" s="147" t="s">
        <v>1179</v>
      </c>
      <c r="AT907" s="147" t="s">
        <v>154</v>
      </c>
      <c r="AU907" s="147" t="s">
        <v>82</v>
      </c>
      <c r="AY907" s="17" t="s">
        <v>151</v>
      </c>
      <c r="BE907" s="148">
        <f t="shared" ref="BE907:BE911" si="34">IF(N907="základná",J907,0)</f>
        <v>0</v>
      </c>
      <c r="BF907" s="148">
        <f t="shared" ref="BF907:BF911" si="35">IF(N907="znížená",J907,0)</f>
        <v>0</v>
      </c>
      <c r="BG907" s="148">
        <f t="shared" ref="BG907:BG911" si="36">IF(N907="zákl. prenesená",J907,0)</f>
        <v>0</v>
      </c>
      <c r="BH907" s="148">
        <f t="shared" ref="BH907:BH911" si="37">IF(N907="zníž. prenesená",J907,0)</f>
        <v>0</v>
      </c>
      <c r="BI907" s="148">
        <f t="shared" ref="BI907:BI911" si="38">IF(N907="nulová",J907,0)</f>
        <v>0</v>
      </c>
      <c r="BJ907" s="17" t="s">
        <v>159</v>
      </c>
      <c r="BK907" s="148">
        <f t="shared" ref="BK907:BK911" si="39">ROUND(I907*H907,2)</f>
        <v>0</v>
      </c>
      <c r="BL907" s="17" t="s">
        <v>1179</v>
      </c>
      <c r="BM907" s="147" t="s">
        <v>1180</v>
      </c>
    </row>
    <row r="908" spans="2:65" s="1" customFormat="1" ht="16.5" customHeight="1">
      <c r="B908" s="134"/>
      <c r="C908" s="135" t="s">
        <v>1181</v>
      </c>
      <c r="D908" s="135" t="s">
        <v>154</v>
      </c>
      <c r="E908" s="136" t="s">
        <v>1182</v>
      </c>
      <c r="F908" s="137" t="s">
        <v>1183</v>
      </c>
      <c r="G908" s="138" t="s">
        <v>1044</v>
      </c>
      <c r="H908" s="139">
        <v>1</v>
      </c>
      <c r="I908" s="140"/>
      <c r="J908" s="141">
        <f t="shared" si="30"/>
        <v>0</v>
      </c>
      <c r="K908" s="142"/>
      <c r="L908" s="32"/>
      <c r="M908" s="143" t="s">
        <v>1</v>
      </c>
      <c r="N908" s="144" t="s">
        <v>40</v>
      </c>
      <c r="P908" s="145">
        <f t="shared" si="31"/>
        <v>0</v>
      </c>
      <c r="Q908" s="145">
        <v>0</v>
      </c>
      <c r="R908" s="145">
        <f t="shared" si="32"/>
        <v>0</v>
      </c>
      <c r="S908" s="145">
        <v>0</v>
      </c>
      <c r="T908" s="146">
        <f t="shared" si="33"/>
        <v>0</v>
      </c>
      <c r="AR908" s="147" t="s">
        <v>1179</v>
      </c>
      <c r="AT908" s="147" t="s">
        <v>154</v>
      </c>
      <c r="AU908" s="147" t="s">
        <v>82</v>
      </c>
      <c r="AY908" s="17" t="s">
        <v>151</v>
      </c>
      <c r="BE908" s="148">
        <f t="shared" si="34"/>
        <v>0</v>
      </c>
      <c r="BF908" s="148">
        <f t="shared" si="35"/>
        <v>0</v>
      </c>
      <c r="BG908" s="148">
        <f t="shared" si="36"/>
        <v>0</v>
      </c>
      <c r="BH908" s="148">
        <f t="shared" si="37"/>
        <v>0</v>
      </c>
      <c r="BI908" s="148">
        <f t="shared" si="38"/>
        <v>0</v>
      </c>
      <c r="BJ908" s="17" t="s">
        <v>159</v>
      </c>
      <c r="BK908" s="148">
        <f t="shared" si="39"/>
        <v>0</v>
      </c>
      <c r="BL908" s="17" t="s">
        <v>1179</v>
      </c>
      <c r="BM908" s="147" t="s">
        <v>1184</v>
      </c>
    </row>
    <row r="909" spans="2:65" s="1" customFormat="1" ht="24.2" customHeight="1">
      <c r="B909" s="134"/>
      <c r="C909" s="135" t="s">
        <v>1185</v>
      </c>
      <c r="D909" s="135" t="s">
        <v>154</v>
      </c>
      <c r="E909" s="136" t="s">
        <v>1186</v>
      </c>
      <c r="F909" s="137" t="s">
        <v>1187</v>
      </c>
      <c r="G909" s="138" t="s">
        <v>1044</v>
      </c>
      <c r="H909" s="139">
        <v>1</v>
      </c>
      <c r="I909" s="140"/>
      <c r="J909" s="141">
        <f t="shared" si="30"/>
        <v>0</v>
      </c>
      <c r="K909" s="142"/>
      <c r="L909" s="32"/>
      <c r="M909" s="143" t="s">
        <v>1</v>
      </c>
      <c r="N909" s="144" t="s">
        <v>40</v>
      </c>
      <c r="P909" s="145">
        <f t="shared" si="31"/>
        <v>0</v>
      </c>
      <c r="Q909" s="145">
        <v>0</v>
      </c>
      <c r="R909" s="145">
        <f t="shared" si="32"/>
        <v>0</v>
      </c>
      <c r="S909" s="145">
        <v>0</v>
      </c>
      <c r="T909" s="146">
        <f t="shared" si="33"/>
        <v>0</v>
      </c>
      <c r="AR909" s="147" t="s">
        <v>1179</v>
      </c>
      <c r="AT909" s="147" t="s">
        <v>154</v>
      </c>
      <c r="AU909" s="147" t="s">
        <v>82</v>
      </c>
      <c r="AY909" s="17" t="s">
        <v>151</v>
      </c>
      <c r="BE909" s="148">
        <f t="shared" si="34"/>
        <v>0</v>
      </c>
      <c r="BF909" s="148">
        <f t="shared" si="35"/>
        <v>0</v>
      </c>
      <c r="BG909" s="148">
        <f t="shared" si="36"/>
        <v>0</v>
      </c>
      <c r="BH909" s="148">
        <f t="shared" si="37"/>
        <v>0</v>
      </c>
      <c r="BI909" s="148">
        <f t="shared" si="38"/>
        <v>0</v>
      </c>
      <c r="BJ909" s="17" t="s">
        <v>159</v>
      </c>
      <c r="BK909" s="148">
        <f t="shared" si="39"/>
        <v>0</v>
      </c>
      <c r="BL909" s="17" t="s">
        <v>1179</v>
      </c>
      <c r="BM909" s="147" t="s">
        <v>1188</v>
      </c>
    </row>
    <row r="910" spans="2:65" s="1" customFormat="1" ht="24.2" customHeight="1">
      <c r="B910" s="134"/>
      <c r="C910" s="135" t="s">
        <v>1189</v>
      </c>
      <c r="D910" s="135" t="s">
        <v>154</v>
      </c>
      <c r="E910" s="136" t="s">
        <v>1190</v>
      </c>
      <c r="F910" s="137" t="s">
        <v>1191</v>
      </c>
      <c r="G910" s="138" t="s">
        <v>1044</v>
      </c>
      <c r="H910" s="139">
        <v>1</v>
      </c>
      <c r="I910" s="140"/>
      <c r="J910" s="141">
        <f t="shared" si="30"/>
        <v>0</v>
      </c>
      <c r="K910" s="142"/>
      <c r="L910" s="32"/>
      <c r="M910" s="143" t="s">
        <v>1</v>
      </c>
      <c r="N910" s="144" t="s">
        <v>40</v>
      </c>
      <c r="P910" s="145">
        <f t="shared" si="31"/>
        <v>0</v>
      </c>
      <c r="Q910" s="145">
        <v>0</v>
      </c>
      <c r="R910" s="145">
        <f t="shared" si="32"/>
        <v>0</v>
      </c>
      <c r="S910" s="145">
        <v>0</v>
      </c>
      <c r="T910" s="146">
        <f t="shared" si="33"/>
        <v>0</v>
      </c>
      <c r="AR910" s="147" t="s">
        <v>1179</v>
      </c>
      <c r="AT910" s="147" t="s">
        <v>154</v>
      </c>
      <c r="AU910" s="147" t="s">
        <v>82</v>
      </c>
      <c r="AY910" s="17" t="s">
        <v>151</v>
      </c>
      <c r="BE910" s="148">
        <f t="shared" si="34"/>
        <v>0</v>
      </c>
      <c r="BF910" s="148">
        <f t="shared" si="35"/>
        <v>0</v>
      </c>
      <c r="BG910" s="148">
        <f t="shared" si="36"/>
        <v>0</v>
      </c>
      <c r="BH910" s="148">
        <f t="shared" si="37"/>
        <v>0</v>
      </c>
      <c r="BI910" s="148">
        <f t="shared" si="38"/>
        <v>0</v>
      </c>
      <c r="BJ910" s="17" t="s">
        <v>159</v>
      </c>
      <c r="BK910" s="148">
        <f t="shared" si="39"/>
        <v>0</v>
      </c>
      <c r="BL910" s="17" t="s">
        <v>1179</v>
      </c>
      <c r="BM910" s="147" t="s">
        <v>1192</v>
      </c>
    </row>
    <row r="911" spans="2:65" s="1" customFormat="1" ht="24.2" customHeight="1">
      <c r="B911" s="134"/>
      <c r="C911" s="135" t="s">
        <v>1193</v>
      </c>
      <c r="D911" s="135" t="s">
        <v>154</v>
      </c>
      <c r="E911" s="136" t="s">
        <v>1194</v>
      </c>
      <c r="F911" s="137" t="s">
        <v>1195</v>
      </c>
      <c r="G911" s="138" t="s">
        <v>1044</v>
      </c>
      <c r="H911" s="139">
        <v>2</v>
      </c>
      <c r="I911" s="140"/>
      <c r="J911" s="141">
        <f t="shared" si="30"/>
        <v>0</v>
      </c>
      <c r="K911" s="142"/>
      <c r="L911" s="32"/>
      <c r="M911" s="188" t="s">
        <v>1</v>
      </c>
      <c r="N911" s="189" t="s">
        <v>40</v>
      </c>
      <c r="O911" s="190"/>
      <c r="P911" s="191">
        <f t="shared" si="31"/>
        <v>0</v>
      </c>
      <c r="Q911" s="191">
        <v>0</v>
      </c>
      <c r="R911" s="191">
        <f t="shared" si="32"/>
        <v>0</v>
      </c>
      <c r="S911" s="191">
        <v>0</v>
      </c>
      <c r="T911" s="192">
        <f t="shared" si="33"/>
        <v>0</v>
      </c>
      <c r="AR911" s="147" t="s">
        <v>1179</v>
      </c>
      <c r="AT911" s="147" t="s">
        <v>154</v>
      </c>
      <c r="AU911" s="147" t="s">
        <v>82</v>
      </c>
      <c r="AY911" s="17" t="s">
        <v>151</v>
      </c>
      <c r="BE911" s="148">
        <f t="shared" si="34"/>
        <v>0</v>
      </c>
      <c r="BF911" s="148">
        <f t="shared" si="35"/>
        <v>0</v>
      </c>
      <c r="BG911" s="148">
        <f t="shared" si="36"/>
        <v>0</v>
      </c>
      <c r="BH911" s="148">
        <f t="shared" si="37"/>
        <v>0</v>
      </c>
      <c r="BI911" s="148">
        <f t="shared" si="38"/>
        <v>0</v>
      </c>
      <c r="BJ911" s="17" t="s">
        <v>159</v>
      </c>
      <c r="BK911" s="148">
        <f t="shared" si="39"/>
        <v>0</v>
      </c>
      <c r="BL911" s="17" t="s">
        <v>1179</v>
      </c>
      <c r="BM911" s="147" t="s">
        <v>1196</v>
      </c>
    </row>
    <row r="912" spans="2:65" s="1" customFormat="1" ht="6.95" customHeight="1">
      <c r="B912" s="45"/>
      <c r="C912" s="46"/>
      <c r="D912" s="46"/>
      <c r="E912" s="46"/>
      <c r="F912" s="46"/>
      <c r="G912" s="46"/>
      <c r="H912" s="46"/>
      <c r="I912" s="46"/>
      <c r="J912" s="46"/>
      <c r="K912" s="46"/>
      <c r="L912" s="32"/>
    </row>
  </sheetData>
  <autoFilter ref="C160:K911" xr:uid="{00000000-0009-0000-0000-000001000000}"/>
  <mergeCells count="9">
    <mergeCell ref="E87:H87"/>
    <mergeCell ref="E151:H151"/>
    <mergeCell ref="E153:H15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PS 01 - Potrubné rozvody</vt:lpstr>
      <vt:lpstr>'PS 01 - Potrubné rozvody'!Názvy_tlače</vt:lpstr>
      <vt:lpstr>'Rekapitulácia stavby'!Názvy_tlače</vt:lpstr>
      <vt:lpstr>'PS 01 - Potrubné rozvody'!Oblasť_tlače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HP-PAVILION\HP_Pavilion</dc:creator>
  <cp:lastModifiedBy>Mitterpák Zuzana</cp:lastModifiedBy>
  <cp:lastPrinted>2025-01-14T12:09:50Z</cp:lastPrinted>
  <dcterms:created xsi:type="dcterms:W3CDTF">2025-01-13T14:01:41Z</dcterms:created>
  <dcterms:modified xsi:type="dcterms:W3CDTF">2026-03-10T11:37:32Z</dcterms:modified>
</cp:coreProperties>
</file>