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ivana_koubova_mhth_sk/Documents/Pracovná plocha/Tendre/Sociálne zariadenia TT/"/>
    </mc:Choice>
  </mc:AlternateContent>
  <xr:revisionPtr revIDLastSave="0" documentId="8_{AB5178E6-BA17-4A77-B364-D6A2B8A08F8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bjekt0 - Rekonštrukcia p..." sheetId="2" r:id="rId1"/>
  </sheets>
  <definedNames>
    <definedName name="_xlnm._FilterDatabase" localSheetId="0" hidden="1">'Objekt0 - Rekonštrukcia p...'!$C$136:$K$285</definedName>
    <definedName name="_xlnm.Print_Titles" localSheetId="0">'Objekt0 - Rekonštrukcia p...'!$136:$136</definedName>
    <definedName name="_xlnm.Print_Area" localSheetId="0">'Objekt0 - Rekonštrukcia p...'!$C$4:$J$76,'Objekt0 - Rekonštrukcia p...'!$C$82:$J$118,'Objekt0 - Rekonštrukcia p...'!$C$124:$J$285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J35" i="2"/>
  <c r="BI285" i="2"/>
  <c r="BH285" i="2"/>
  <c r="BG285" i="2"/>
  <c r="BE285" i="2"/>
  <c r="T285" i="2"/>
  <c r="T284" i="2" s="1"/>
  <c r="R285" i="2"/>
  <c r="R284" i="2" s="1"/>
  <c r="P285" i="2"/>
  <c r="P284" i="2" s="1"/>
  <c r="BI283" i="2"/>
  <c r="BH283" i="2"/>
  <c r="BG283" i="2"/>
  <c r="BE283" i="2"/>
  <c r="T283" i="2"/>
  <c r="T282" i="2" s="1"/>
  <c r="R283" i="2"/>
  <c r="R282" i="2" s="1"/>
  <c r="P283" i="2"/>
  <c r="P282" i="2" s="1"/>
  <c r="BI281" i="2"/>
  <c r="BH281" i="2"/>
  <c r="BG281" i="2"/>
  <c r="BE281" i="2"/>
  <c r="T281" i="2"/>
  <c r="T280" i="2" s="1"/>
  <c r="T279" i="2" s="1"/>
  <c r="R281" i="2"/>
  <c r="R280" i="2"/>
  <c r="R279" i="2" s="1"/>
  <c r="P281" i="2"/>
  <c r="P280" i="2" s="1"/>
  <c r="P279" i="2" s="1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T247" i="2"/>
  <c r="R248" i="2"/>
  <c r="R247" i="2"/>
  <c r="P248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T194" i="2"/>
  <c r="R195" i="2"/>
  <c r="R194" i="2"/>
  <c r="P195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F131" i="2"/>
  <c r="E129" i="2"/>
  <c r="F89" i="2"/>
  <c r="E87" i="2"/>
  <c r="F92" i="2"/>
  <c r="F91" i="2"/>
  <c r="J131" i="2"/>
  <c r="E127" i="2"/>
  <c r="BK263" i="2"/>
  <c r="BK250" i="2"/>
  <c r="BK234" i="2"/>
  <c r="BK276" i="2"/>
  <c r="BK177" i="2"/>
  <c r="BK146" i="2"/>
  <c r="BK255" i="2"/>
  <c r="BK236" i="2"/>
  <c r="BK222" i="2"/>
  <c r="BK171" i="2"/>
  <c r="BK150" i="2"/>
  <c r="BK140" i="2"/>
  <c r="BK201" i="2"/>
  <c r="BK182" i="2"/>
  <c r="BK167" i="2"/>
  <c r="BK229" i="2"/>
  <c r="BK192" i="2"/>
  <c r="BK285" i="2"/>
  <c r="BK233" i="2"/>
  <c r="BK204" i="2"/>
  <c r="BK180" i="2"/>
  <c r="BK166" i="2"/>
  <c r="BK157" i="2"/>
  <c r="BK283" i="2"/>
  <c r="BK273" i="2"/>
  <c r="BK176" i="2"/>
  <c r="BK165" i="2"/>
  <c r="BK253" i="2"/>
  <c r="BK200" i="2"/>
  <c r="BK214" i="2"/>
  <c r="BK169" i="2"/>
  <c r="BK158" i="2"/>
  <c r="BK148" i="2"/>
  <c r="BK232" i="2"/>
  <c r="BK203" i="2"/>
  <c r="BK186" i="2"/>
  <c r="BK239" i="2"/>
  <c r="BK220" i="2"/>
  <c r="BK179" i="2"/>
  <c r="BK162" i="2"/>
  <c r="BK143" i="2"/>
  <c r="BK270" i="2"/>
  <c r="BK267" i="2"/>
  <c r="BK258" i="2"/>
  <c r="BK254" i="2"/>
  <c r="BK251" i="2"/>
  <c r="BK246" i="2"/>
  <c r="BK206" i="2"/>
  <c r="BK164" i="2"/>
  <c r="BK268" i="2"/>
  <c r="BK244" i="2"/>
  <c r="BK226" i="2"/>
  <c r="BK213" i="2"/>
  <c r="BK243" i="2"/>
  <c r="BK199" i="2"/>
  <c r="BK174" i="2"/>
  <c r="BK156" i="2"/>
  <c r="BK257" i="2"/>
  <c r="BK219" i="2"/>
  <c r="BK266" i="2"/>
  <c r="BK256" i="2"/>
  <c r="BK231" i="2"/>
  <c r="BK212" i="2"/>
  <c r="BK141" i="2"/>
  <c r="BK278" i="2"/>
  <c r="BK205" i="2"/>
  <c r="BK173" i="2"/>
  <c r="BK260" i="2"/>
  <c r="BK223" i="2"/>
  <c r="BK210" i="2"/>
  <c r="BK170" i="2"/>
  <c r="BK265" i="2"/>
  <c r="BK183" i="2"/>
  <c r="BK225" i="2"/>
  <c r="BK216" i="2"/>
  <c r="BK207" i="2"/>
  <c r="BK197" i="2"/>
  <c r="BK172" i="2"/>
  <c r="BK160" i="2"/>
  <c r="BK224" i="2"/>
  <c r="BK211" i="2"/>
  <c r="BK195" i="2"/>
  <c r="BK181" i="2"/>
  <c r="BK274" i="2"/>
  <c r="BK259" i="2"/>
  <c r="BK245" i="2"/>
  <c r="BK153" i="2"/>
  <c r="BK277" i="2"/>
  <c r="BK242" i="2"/>
  <c r="BK190" i="2"/>
  <c r="BK175" i="2"/>
  <c r="BK163" i="2"/>
  <c r="BK145" i="2"/>
  <c r="BK269" i="2"/>
  <c r="BK248" i="2"/>
  <c r="BK191" i="2"/>
  <c r="BK147" i="2"/>
  <c r="BK230" i="2"/>
  <c r="BK215" i="2"/>
  <c r="BK193" i="2"/>
  <c r="BK154" i="2"/>
  <c r="BK262" i="2"/>
  <c r="BK240" i="2"/>
  <c r="BK228" i="2"/>
  <c r="BK217" i="2"/>
  <c r="BK189" i="2"/>
  <c r="BK155" i="2"/>
  <c r="BK209" i="2"/>
  <c r="BK187" i="2"/>
  <c r="BK168" i="2"/>
  <c r="BK198" i="2"/>
  <c r="BK188" i="2"/>
  <c r="BK142" i="2"/>
  <c r="BK281" i="2"/>
  <c r="BK159" i="2"/>
  <c r="BK151" i="2"/>
  <c r="BK272" i="2"/>
  <c r="BK238" i="2"/>
  <c r="BK227" i="2"/>
  <c r="BK235" i="2"/>
  <c r="BK218" i="2"/>
  <c r="BK144" i="2"/>
  <c r="BK221" i="2"/>
  <c r="BK202" i="2"/>
  <c r="BK149" i="2"/>
  <c r="BK208" i="2"/>
  <c r="BK161" i="2"/>
  <c r="R152" i="2" l="1"/>
  <c r="P196" i="2"/>
  <c r="T237" i="2"/>
  <c r="BK252" i="2"/>
  <c r="BK264" i="2"/>
  <c r="R271" i="2"/>
  <c r="BK139" i="2"/>
  <c r="T139" i="2"/>
  <c r="BK178" i="2"/>
  <c r="BK196" i="2"/>
  <c r="P237" i="2"/>
  <c r="T252" i="2"/>
  <c r="P261" i="2"/>
  <c r="T264" i="2"/>
  <c r="T271" i="2"/>
  <c r="P139" i="2"/>
  <c r="R139" i="2"/>
  <c r="T178" i="2"/>
  <c r="P185" i="2"/>
  <c r="T185" i="2"/>
  <c r="R237" i="2"/>
  <c r="T241" i="2"/>
  <c r="BK249" i="2"/>
  <c r="P252" i="2"/>
  <c r="T261" i="2"/>
  <c r="BK275" i="2"/>
  <c r="P152" i="2"/>
  <c r="R178" i="2"/>
  <c r="T196" i="2"/>
  <c r="R241" i="2"/>
  <c r="T249" i="2"/>
  <c r="R261" i="2"/>
  <c r="BK271" i="2"/>
  <c r="P275" i="2"/>
  <c r="T152" i="2"/>
  <c r="R196" i="2"/>
  <c r="P241" i="2"/>
  <c r="P249" i="2"/>
  <c r="R252" i="2"/>
  <c r="P264" i="2"/>
  <c r="P271" i="2"/>
  <c r="R275" i="2"/>
  <c r="BK152" i="2"/>
  <c r="P178" i="2"/>
  <c r="BK185" i="2"/>
  <c r="R185" i="2"/>
  <c r="BK237" i="2"/>
  <c r="BK241" i="2"/>
  <c r="R249" i="2"/>
  <c r="BK261" i="2"/>
  <c r="R264" i="2"/>
  <c r="T275" i="2"/>
  <c r="BK194" i="2"/>
  <c r="BK280" i="2"/>
  <c r="BK247" i="2"/>
  <c r="BK282" i="2"/>
  <c r="BK284" i="2"/>
  <c r="J89" i="2"/>
  <c r="BF142" i="2"/>
  <c r="BF143" i="2"/>
  <c r="BF150" i="2"/>
  <c r="BF159" i="2"/>
  <c r="BF160" i="2"/>
  <c r="BF169" i="2"/>
  <c r="BF183" i="2"/>
  <c r="BF205" i="2"/>
  <c r="BF214" i="2"/>
  <c r="BF222" i="2"/>
  <c r="BF226" i="2"/>
  <c r="BF229" i="2"/>
  <c r="BF245" i="2"/>
  <c r="BF248" i="2"/>
  <c r="BF144" i="2"/>
  <c r="BF151" i="2"/>
  <c r="BF153" i="2"/>
  <c r="BF180" i="2"/>
  <c r="BF201" i="2"/>
  <c r="BF230" i="2"/>
  <c r="BF232" i="2"/>
  <c r="BF234" i="2"/>
  <c r="BF242" i="2"/>
  <c r="BF267" i="2"/>
  <c r="BF270" i="2"/>
  <c r="BF272" i="2"/>
  <c r="E85" i="2"/>
  <c r="F134" i="2"/>
  <c r="BF140" i="2"/>
  <c r="BF141" i="2"/>
  <c r="BF147" i="2"/>
  <c r="BF157" i="2"/>
  <c r="BF162" i="2"/>
  <c r="BF173" i="2"/>
  <c r="BF174" i="2"/>
  <c r="BF190" i="2"/>
  <c r="BF195" i="2"/>
  <c r="BF199" i="2"/>
  <c r="BF207" i="2"/>
  <c r="BF208" i="2"/>
  <c r="BF209" i="2"/>
  <c r="BF210" i="2"/>
  <c r="BF212" i="2"/>
  <c r="BF216" i="2"/>
  <c r="BF220" i="2"/>
  <c r="BF228" i="2"/>
  <c r="BF231" i="2"/>
  <c r="BF239" i="2"/>
  <c r="BF244" i="2"/>
  <c r="BF251" i="2"/>
  <c r="BF253" i="2"/>
  <c r="BF254" i="2"/>
  <c r="BF268" i="2"/>
  <c r="BF277" i="2"/>
  <c r="BF281" i="2"/>
  <c r="F133" i="2"/>
  <c r="BF149" i="2"/>
  <c r="BF155" i="2"/>
  <c r="BF163" i="2"/>
  <c r="BF172" i="2"/>
  <c r="BF179" i="2"/>
  <c r="BF187" i="2"/>
  <c r="BF189" i="2"/>
  <c r="BF193" i="2"/>
  <c r="BF197" i="2"/>
  <c r="BF198" i="2"/>
  <c r="BF200" i="2"/>
  <c r="BF203" i="2"/>
  <c r="BF204" i="2"/>
  <c r="BF206" i="2"/>
  <c r="BF215" i="2"/>
  <c r="BF218" i="2"/>
  <c r="BF235" i="2"/>
  <c r="BF236" i="2"/>
  <c r="BF243" i="2"/>
  <c r="BF246" i="2"/>
  <c r="BF256" i="2"/>
  <c r="BF259" i="2"/>
  <c r="BF265" i="2"/>
  <c r="BF274" i="2"/>
  <c r="BF276" i="2"/>
  <c r="BF285" i="2"/>
  <c r="BF154" i="2"/>
  <c r="BF161" i="2"/>
  <c r="BF164" i="2"/>
  <c r="BF165" i="2"/>
  <c r="BF166" i="2"/>
  <c r="BF167" i="2"/>
  <c r="BF182" i="2"/>
  <c r="BF191" i="2"/>
  <c r="BF192" i="2"/>
  <c r="BF211" i="2"/>
  <c r="BF213" i="2"/>
  <c r="BF217" i="2"/>
  <c r="BF219" i="2"/>
  <c r="BF223" i="2"/>
  <c r="BF225" i="2"/>
  <c r="BF240" i="2"/>
  <c r="BF250" i="2"/>
  <c r="BF260" i="2"/>
  <c r="BF266" i="2"/>
  <c r="BF269" i="2"/>
  <c r="BF278" i="2"/>
  <c r="BF283" i="2"/>
  <c r="BF145" i="2"/>
  <c r="BF146" i="2"/>
  <c r="BF148" i="2"/>
  <c r="BF156" i="2"/>
  <c r="BF158" i="2"/>
  <c r="BF168" i="2"/>
  <c r="BF170" i="2"/>
  <c r="BF171" i="2"/>
  <c r="BF175" i="2"/>
  <c r="BF176" i="2"/>
  <c r="BF177" i="2"/>
  <c r="BF181" i="2"/>
  <c r="BF186" i="2"/>
  <c r="BF188" i="2"/>
  <c r="BF202" i="2"/>
  <c r="BF221" i="2"/>
  <c r="BF224" i="2"/>
  <c r="BF227" i="2"/>
  <c r="BF233" i="2"/>
  <c r="BF238" i="2"/>
  <c r="BF255" i="2"/>
  <c r="BF257" i="2"/>
  <c r="BF258" i="2"/>
  <c r="BF262" i="2"/>
  <c r="BF263" i="2"/>
  <c r="BF273" i="2"/>
  <c r="F35" i="2"/>
  <c r="F37" i="2"/>
  <c r="F36" i="2"/>
  <c r="J33" i="2"/>
  <c r="F33" i="2"/>
  <c r="P138" i="2" l="1"/>
  <c r="R184" i="2"/>
  <c r="R137" i="2" s="1"/>
  <c r="P184" i="2"/>
  <c r="R138" i="2"/>
  <c r="T138" i="2"/>
  <c r="T184" i="2"/>
  <c r="BK138" i="2"/>
  <c r="BK184" i="2"/>
  <c r="BK279" i="2"/>
  <c r="F34" i="2"/>
  <c r="T137" i="2" l="1"/>
  <c r="P137" i="2"/>
  <c r="BK137" i="2"/>
</calcChain>
</file>

<file path=xl/sharedStrings.xml><?xml version="1.0" encoding="utf-8"?>
<sst xmlns="http://schemas.openxmlformats.org/spreadsheetml/2006/main" count="2048" uniqueCount="579">
  <si>
    <t/>
  </si>
  <si>
    <t>False</t>
  </si>
  <si>
    <t>&gt;&gt;  skryté stĺpce  &lt;&lt;</t>
  </si>
  <si>
    <t>23</t>
  </si>
  <si>
    <t>v ---  nižšie sa nachádzajú doplnkové a pomocné údaje k zostavám  --- v</t>
  </si>
  <si>
    <t>Stavba:</t>
  </si>
  <si>
    <t>JKSO:</t>
  </si>
  <si>
    <t>ČS: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</si>
  <si>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</si>
  <si>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</si>
  <si>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</si>
  <si>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</si>
  <si>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</si>
  <si>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</si>
  <si>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</si>
  <si>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</si>
  <si>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</si>
  <si>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</si>
  <si>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</si>
  <si>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</si>
  <si>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</si>
  <si>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</si>
  <si>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</si>
  <si>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</si>
  <si>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</si>
  <si>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</si>
  <si>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</si>
  <si>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</si>
  <si>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</si>
  <si>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</si>
  <si>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</si>
  <si>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</si>
  <si>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</si>
  <si>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</si>
  <si>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</si>
  <si>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</si>
  <si>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</si>
  <si>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</si>
  <si>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</si>
  <si>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</si>
  <si>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</si>
  <si>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</si>
  <si>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{4bfe171f-3620-4473-bbc9-e239bb63e4f0}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</si>
  <si>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</si>
  <si>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</si>
  <si>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</si>
  <si>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</si>
  <si>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</si>
  <si>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</si>
  <si>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</si>
  <si>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</si>
  <si>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</si>
  <si>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</si>
  <si>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</si>
  <si>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</si>
  <si>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</si>
  <si>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</si>
  <si>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</si>
  <si>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732 - Ústredné kúrenie - strojovne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</si>
  <si>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</si>
  <si>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</si>
  <si>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</si>
  <si>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</si>
  <si>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</si>
  <si>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</si>
  <si>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</si>
  <si>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</si>
  <si>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</si>
  <si>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</si>
  <si>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</si>
  <si>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</si>
  <si>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</si>
  <si>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</si>
  <si>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</si>
  <si>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</si>
  <si>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</si>
  <si>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</si>
  <si>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</si>
  <si>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</si>
  <si>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</si>
  <si>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</si>
  <si>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</si>
  <si>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</si>
  <si>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</si>
  <si>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</si>
  <si>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</si>
  <si>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</si>
  <si>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</si>
  <si>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</si>
  <si>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612451071.S</t>
  </si>
  <si>
    <t>Vyspravenie povrchu neomietaných betónových stien vnútorných maltou cementovou pre omietky</t>
  </si>
  <si>
    <t>m2</t>
  </si>
  <si>
    <t>4</t>
  </si>
  <si>
    <t>2</t>
  </si>
  <si>
    <t>612460124.S</t>
  </si>
  <si>
    <t>Príprava vnútorného podkladu stien penetráciou pod omietky a nátery</t>
  </si>
  <si>
    <t>3</t>
  </si>
  <si>
    <t>612460151.S</t>
  </si>
  <si>
    <t>Príprava vnútorného podkladu stien cementovým prednástrekom, hr. 3 mm</t>
  </si>
  <si>
    <t>612460247.S</t>
  </si>
  <si>
    <t>Vnútorná omietka stien vápennocementová jadrová (hrubá), hr. 40 mm</t>
  </si>
  <si>
    <t>8</t>
  </si>
  <si>
    <t>5</t>
  </si>
  <si>
    <t>612460383.S</t>
  </si>
  <si>
    <t>Vnútorná omietka stien vápennocementová štuková (jemná), hr. 3 mm</t>
  </si>
  <si>
    <t>10</t>
  </si>
  <si>
    <t>612481119.S</t>
  </si>
  <si>
    <t>Potiahnutie vnútorných stien sklotextilnou mriežkou s celoplošným prilepením</t>
  </si>
  <si>
    <t>12</t>
  </si>
  <si>
    <t>7</t>
  </si>
  <si>
    <t>632001011.S</t>
  </si>
  <si>
    <t>Zhotovenie separačnej fólie v podlahových vrstvách z PE</t>
  </si>
  <si>
    <t>14</t>
  </si>
  <si>
    <t>M</t>
  </si>
  <si>
    <t>283230007500.S</t>
  </si>
  <si>
    <t>Oddeľovacia fólia na potery</t>
  </si>
  <si>
    <t>16</t>
  </si>
  <si>
    <t>9</t>
  </si>
  <si>
    <t>632001051.S</t>
  </si>
  <si>
    <t>Zhotovenie jednonásobného penetračného náteru pre potery a stierky</t>
  </si>
  <si>
    <t>18</t>
  </si>
  <si>
    <t>585520008700.S</t>
  </si>
  <si>
    <t>Penetračný náter na nasiakavé podklady pod potery, samonivelizačné hmoty a stavebné lepidlá</t>
  </si>
  <si>
    <t>kg</t>
  </si>
  <si>
    <t>20</t>
  </si>
  <si>
    <t>11</t>
  </si>
  <si>
    <t>632452138.S</t>
  </si>
  <si>
    <t>Cementový poter z betonárky, pevnosti v tlaku 25 MPa, hr. 50 mm</t>
  </si>
  <si>
    <t>22</t>
  </si>
  <si>
    <t>632452611.S</t>
  </si>
  <si>
    <t>Cementová samonivelizačná stierka, pevnosti v tlaku 20 MPa, hr. 15 mm</t>
  </si>
  <si>
    <t>24</t>
  </si>
  <si>
    <t>Ostatné konštrukcie a práce-búranie</t>
  </si>
  <si>
    <t>13</t>
  </si>
  <si>
    <t>941955001.S</t>
  </si>
  <si>
    <t>Lešenie ľahké pracovné pomocné, s výškou lešeňovej podlahy do 1,20 m</t>
  </si>
  <si>
    <t>26</t>
  </si>
  <si>
    <t>952901111.S</t>
  </si>
  <si>
    <t>Vyčistenie budov pri výške podlaží do 4 m</t>
  </si>
  <si>
    <t>28</t>
  </si>
  <si>
    <t>15</t>
  </si>
  <si>
    <t>962031133.S</t>
  </si>
  <si>
    <t>Búranie priečok alebo vybúranie otvorov plochy nad 4 m2 z tehál pálených plných alebo dutých maloformátových na maltu vápennú alebo vápennocementovú hr. od 100 do 150 mm,  -0,261t</t>
  </si>
  <si>
    <t>30</t>
  </si>
  <si>
    <t>962032231.S</t>
  </si>
  <si>
    <t>Búranie muriva alebo vybúranie otvorov plochy nad 4 m2 nadzákladového z tehál pálených maloformátových alebo vápennopieskových, na maltu vápennú alebo vápennocementovú,  -1,800 t</t>
  </si>
  <si>
    <t>m3</t>
  </si>
  <si>
    <t>32</t>
  </si>
  <si>
    <t>17</t>
  </si>
  <si>
    <t>965044201.S</t>
  </si>
  <si>
    <t>Brúsenie existujúcich betónových podláh, zbrúsenie hrúbky do 3 mm -0,00600t</t>
  </si>
  <si>
    <t>34</t>
  </si>
  <si>
    <t>965044291.S</t>
  </si>
  <si>
    <t>Príplatok k brúseniu existujúcich betónových podláh, za každý ďalší 1 mm hrúbky -0,00200t</t>
  </si>
  <si>
    <t>36</t>
  </si>
  <si>
    <t>19</t>
  </si>
  <si>
    <t>965081712.S</t>
  </si>
  <si>
    <t>Búranie dlažieb, bez podklad. lôžka z xylolit., alebo keramických dlaždíc hr. do 10 mm,  -0,02000t</t>
  </si>
  <si>
    <t>38</t>
  </si>
  <si>
    <t>968061125.S</t>
  </si>
  <si>
    <t>Vyvesenie dreveného dverného krídla do suti plochy do 2 m2, -0,02400t</t>
  </si>
  <si>
    <t>ks</t>
  </si>
  <si>
    <t>40</t>
  </si>
  <si>
    <t>21</t>
  </si>
  <si>
    <t>968072455.S</t>
  </si>
  <si>
    <t>Vybúranie kovových dverových zárubní plochy do 2 m2,  -0,07600t</t>
  </si>
  <si>
    <t>42</t>
  </si>
  <si>
    <t>972046018.S</t>
  </si>
  <si>
    <t>Jadrové vrty diamantovými korunkami do D 200 mm do stropov - betónových, dlažieb -0,00069t</t>
  </si>
  <si>
    <t>cm</t>
  </si>
  <si>
    <t>50</t>
  </si>
  <si>
    <t>978013191.S</t>
  </si>
  <si>
    <t>Otlčenie omietok stien vnútorných vápenných alebo vápennocementových v rozsahu do 100 %,  -0,04600t</t>
  </si>
  <si>
    <t>52</t>
  </si>
  <si>
    <t>978059531.S</t>
  </si>
  <si>
    <t>Odsekanie a odobratie obkladov stien z obkladačiek vnútorných vrátane podkladovej omietky nad 2 m2,  -0,06800t</t>
  </si>
  <si>
    <t>54</t>
  </si>
  <si>
    <t>25</t>
  </si>
  <si>
    <t>979011111.S</t>
  </si>
  <si>
    <t>Zvislá doprava sutiny a vybúraných hmôt za prvé podlažie nad alebo pod základným podlažím</t>
  </si>
  <si>
    <t>t</t>
  </si>
  <si>
    <t>56</t>
  </si>
  <si>
    <t>979011121.S</t>
  </si>
  <si>
    <t>Zvislá doprava sutiny a vybúraných hmôt za každé ďalšie podlažie</t>
  </si>
  <si>
    <t>58</t>
  </si>
  <si>
    <t>27</t>
  </si>
  <si>
    <t>979011131.S</t>
  </si>
  <si>
    <t>Zvislá doprava sutiny po schodoch ručne do 3,5 m</t>
  </si>
  <si>
    <t>60</t>
  </si>
  <si>
    <t>979011141.S</t>
  </si>
  <si>
    <t>Zvislá doprava sutiny po schodoch ručne, príplatok za každých ďalších 3,5 m</t>
  </si>
  <si>
    <t>62</t>
  </si>
  <si>
    <t>29</t>
  </si>
  <si>
    <t>979081111.S</t>
  </si>
  <si>
    <t>Odvoz sutiny a vybúraných hmôt na skládku do 1 km</t>
  </si>
  <si>
    <t>64</t>
  </si>
  <si>
    <t>979081121.S</t>
  </si>
  <si>
    <t>Odvoz sutiny a vybúraných hmôt na skládku za každý ďalší 1 km</t>
  </si>
  <si>
    <t>66</t>
  </si>
  <si>
    <t>31</t>
  </si>
  <si>
    <t>979082111.S</t>
  </si>
  <si>
    <t>Vnútrostavenisková doprava sutiny a vybúraných hmôt do 10 m</t>
  </si>
  <si>
    <t>68</t>
  </si>
  <si>
    <t>979082121.S</t>
  </si>
  <si>
    <t>Vnútrostavenisková doprava sutiny a vybúraných hmôt za každých ďalších 5 m</t>
  </si>
  <si>
    <t>70</t>
  </si>
  <si>
    <t>33</t>
  </si>
  <si>
    <t>979087112.S</t>
  </si>
  <si>
    <t>Nakladanie na dopravný prostriedok pre vodorovnú dopravu sutiny</t>
  </si>
  <si>
    <t>72</t>
  </si>
  <si>
    <t>979089312.S</t>
  </si>
  <si>
    <t>Poplatok za skládku - kovy (meď, bronz, mosadz, atď.) (17 04), ostatné</t>
  </si>
  <si>
    <t>74</t>
  </si>
  <si>
    <t>35</t>
  </si>
  <si>
    <t>979089612.S</t>
  </si>
  <si>
    <t>Poplatok za skládku - iné odpady zo stavieb a demolácií (17 09), ostatné</t>
  </si>
  <si>
    <t>76</t>
  </si>
  <si>
    <t>979089713.S</t>
  </si>
  <si>
    <t>Prenájom kontajneru 7 m3</t>
  </si>
  <si>
    <t>78</t>
  </si>
  <si>
    <t>37</t>
  </si>
  <si>
    <t>989281321.S</t>
  </si>
  <si>
    <t>Vodorovné premiestnenie ručne fúrikom - murovací materiál tehlový, vodor. presun v úrovni do 10 m s naložením , vyložením a jazdou späť s prázdnym fúrikom</t>
  </si>
  <si>
    <t>80</t>
  </si>
  <si>
    <t>99</t>
  </si>
  <si>
    <t>Presun hmôt HSV</t>
  </si>
  <si>
    <t>998009001.S</t>
  </si>
  <si>
    <t>Presun hmôt lešenia pre budovy s výškou do 3,5 m</t>
  </si>
  <si>
    <t>82</t>
  </si>
  <si>
    <t>39</t>
  </si>
  <si>
    <t>998009009.S</t>
  </si>
  <si>
    <t>Príplatok za presun hmôt lešenia pre budovy s výškou do 3,5 m, za k.ď. začatých 3,5 m</t>
  </si>
  <si>
    <t>84</t>
  </si>
  <si>
    <t>998009010.S</t>
  </si>
  <si>
    <t>Príplatok za presun nad vymedzenú najväčšiu dopravnú vzdialenosť, lešenie, po stavenisku do 1 km</t>
  </si>
  <si>
    <t>86</t>
  </si>
  <si>
    <t>41</t>
  </si>
  <si>
    <t>999281111.S</t>
  </si>
  <si>
    <t>Presun hmôt pre opravy a údržbu objektov vrátane vonkajších plášťov výšky do 25 m</t>
  </si>
  <si>
    <t>88</t>
  </si>
  <si>
    <t>999281193.S</t>
  </si>
  <si>
    <t>Príplatok za zväčšený presun pre opravy a údržbu objektov vrátane vonkajších plášťov v odb. 801, 803, 811, 812, nad vymedzenú najväčšiu dopravnú vzdialenosť do 1000 m</t>
  </si>
  <si>
    <t>90</t>
  </si>
  <si>
    <t>PSV</t>
  </si>
  <si>
    <t>Práce a dodávky PSV</t>
  </si>
  <si>
    <t>711</t>
  </si>
  <si>
    <t>Izolácie proti vode a vlhkosti</t>
  </si>
  <si>
    <t>43</t>
  </si>
  <si>
    <t>711210100.S</t>
  </si>
  <si>
    <t>Zhotovenie dvojnásobnej izol. stierky pod keramické obklady v interiéri na ploche vodorovnej</t>
  </si>
  <si>
    <t>92</t>
  </si>
  <si>
    <t>44</t>
  </si>
  <si>
    <t>245610000400.S</t>
  </si>
  <si>
    <t>Stierka hydroizolačná na báze syntetickej živice, (tekutá hydroizolačná fólia)</t>
  </si>
  <si>
    <t>94</t>
  </si>
  <si>
    <t>45</t>
  </si>
  <si>
    <t>247710007700.S</t>
  </si>
  <si>
    <t>Pás tesniaci š. 120 mm, na utesnenie rohových a spojovacích škár pri aplikácii hydroizolácií</t>
  </si>
  <si>
    <t>m</t>
  </si>
  <si>
    <t>96</t>
  </si>
  <si>
    <t>46</t>
  </si>
  <si>
    <t>711210110.S</t>
  </si>
  <si>
    <t>Zhotovenie dvojnásobnej izol. stierky pod keramické obklady v interiéri na ploche zvislej</t>
  </si>
  <si>
    <t>98</t>
  </si>
  <si>
    <t>47</t>
  </si>
  <si>
    <t>100</t>
  </si>
  <si>
    <t>48</t>
  </si>
  <si>
    <t>102</t>
  </si>
  <si>
    <t>49</t>
  </si>
  <si>
    <t>998711103.S</t>
  </si>
  <si>
    <t>Presun hmôt pre izoláciu proti vode v objektoch výšky nad 12 do 60 m</t>
  </si>
  <si>
    <t>104</t>
  </si>
  <si>
    <t>998711194.S</t>
  </si>
  <si>
    <t>Izolácia proti vode, prípl.za presun nad vymedz. najväčšiu dopravnú vzdialenosť do 1000 m</t>
  </si>
  <si>
    <t>106</t>
  </si>
  <si>
    <t>721</t>
  </si>
  <si>
    <t>Zdravotechnika - vnútorná kanalizácia</t>
  </si>
  <si>
    <t>51</t>
  </si>
  <si>
    <t>721171109.S</t>
  </si>
  <si>
    <t>Potrubie z PVC - U odpadové ležaté hrdlové D 110 mm ( D+M )</t>
  </si>
  <si>
    <t>kpl</t>
  </si>
  <si>
    <t>108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</si>
  <si>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</si>
  <si>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</si>
  <si>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</si>
  <si>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</si>
  <si>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</si>
  <si>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110</t>
  </si>
  <si>
    <t>53</t>
  </si>
  <si>
    <t>725119109.S</t>
  </si>
  <si>
    <t>Montáž tlakového tlačidlového splachovača</t>
  </si>
  <si>
    <t>112</t>
  </si>
  <si>
    <t>552380001300.S</t>
  </si>
  <si>
    <t>Ovládacie tlačidlo podomietkové pre dvojité splachovanie</t>
  </si>
  <si>
    <t>114</t>
  </si>
  <si>
    <t>55</t>
  </si>
  <si>
    <t>725119410.S</t>
  </si>
  <si>
    <t>Montáž záchodovej misy keramickej zavesenej s rovným odpadom</t>
  </si>
  <si>
    <t>116</t>
  </si>
  <si>
    <t>642360000500.S</t>
  </si>
  <si>
    <t>Misa záchodová keramická závesná so splachovacím okruhom</t>
  </si>
  <si>
    <t>118</t>
  </si>
  <si>
    <t>57</t>
  </si>
  <si>
    <t>725129210.S</t>
  </si>
  <si>
    <t>Montáž pisoáru keramického s automatickým splachovaním</t>
  </si>
  <si>
    <t>120</t>
  </si>
  <si>
    <t>551790000620.S</t>
  </si>
  <si>
    <t>Napájací zdroj pre urinál 24V, DC, sieťové napájanie</t>
  </si>
  <si>
    <t>122</t>
  </si>
  <si>
    <t>59</t>
  </si>
  <si>
    <t>642510000200.S</t>
  </si>
  <si>
    <t>Pisoár so senzorom keramický</t>
  </si>
  <si>
    <t>124</t>
  </si>
  <si>
    <t>725149715.S</t>
  </si>
  <si>
    <t>Montáž predstenového systému záchodov do ľahkých stien s kovovou konštrukciou</t>
  </si>
  <si>
    <t>126</t>
  </si>
  <si>
    <t>61</t>
  </si>
  <si>
    <t>552370000100.S</t>
  </si>
  <si>
    <t>Predstenový systém pre závesné WC so splachovacou podomietkovou nádržou do ľahkých montovaných konštrukcií</t>
  </si>
  <si>
    <t>128</t>
  </si>
  <si>
    <t>725149740.S</t>
  </si>
  <si>
    <t>Montáž predstenového systému pisoárov do ľahkých stien s kovovou konštrukciou</t>
  </si>
  <si>
    <t>130</t>
  </si>
  <si>
    <t>63</t>
  </si>
  <si>
    <t>552370000900.S</t>
  </si>
  <si>
    <t>Predstenový systém pre pisoár do ľahkých montovaných konštrukcií</t>
  </si>
  <si>
    <t>132</t>
  </si>
  <si>
    <t>725210821.S</t>
  </si>
  <si>
    <t>Demontáž umývadiel alebo umývadielok bez výtokovej armatúry,  -0,01946t</t>
  </si>
  <si>
    <t>134</t>
  </si>
  <si>
    <t>65</t>
  </si>
  <si>
    <t>725219401.S</t>
  </si>
  <si>
    <t>Montáž umývadla keramického na skrutky do muriva, bez výtokovej armatúry</t>
  </si>
  <si>
    <t>136</t>
  </si>
  <si>
    <t>642110004300.S</t>
  </si>
  <si>
    <t>Umývadlo keramické bežný typ</t>
  </si>
  <si>
    <t>138</t>
  </si>
  <si>
    <t>67</t>
  </si>
  <si>
    <t>725240811.S</t>
  </si>
  <si>
    <t>Demontáž sprchovej kabíny a misy bez výtokových armatúr kabín,  -0,08800t</t>
  </si>
  <si>
    <t>140</t>
  </si>
  <si>
    <t>725241112.S</t>
  </si>
  <si>
    <t>Montáž sprchovej vaničky akrylátovej štvorcovej 900x900 mm</t>
  </si>
  <si>
    <t>142</t>
  </si>
  <si>
    <t>69</t>
  </si>
  <si>
    <t>554230002100.S</t>
  </si>
  <si>
    <t>Sprchová vanička štvorcová akrylátová s nožičkami rozmer 900x900 mm</t>
  </si>
  <si>
    <t>144</t>
  </si>
  <si>
    <t>725245103.S</t>
  </si>
  <si>
    <t>Montáž sprchových dverí do niky na vaničku, otváravé, jednokrídlové, so sklenenou výplňou, do výšky 2000 mm a šírky 900 mm</t>
  </si>
  <si>
    <t>146</t>
  </si>
  <si>
    <t>71</t>
  </si>
  <si>
    <t>552260001500.S</t>
  </si>
  <si>
    <t>Sprchové dvere jednodielne rozmer 900x1950 mm, 6 mm bezpečnostné sklo</t>
  </si>
  <si>
    <t>148</t>
  </si>
  <si>
    <t>725530826.S</t>
  </si>
  <si>
    <t>Demontáž elektrického zásobníkového ohrievača vody akumulačného do 800 l,  -0,69347t</t>
  </si>
  <si>
    <t>150</t>
  </si>
  <si>
    <t>73</t>
  </si>
  <si>
    <t>725810811.S</t>
  </si>
  <si>
    <t>Demontáž výtokového ventilu nástenných,  -0,00049t</t>
  </si>
  <si>
    <t>152</t>
  </si>
  <si>
    <t>725810812.S</t>
  </si>
  <si>
    <t>Demontáž výtokového ventilu stojankových,  -0,00054t</t>
  </si>
  <si>
    <t>154</t>
  </si>
  <si>
    <t>75</t>
  </si>
  <si>
    <t>725820810.S</t>
  </si>
  <si>
    <t>Demontáž batérie drezovej, umývadlovej nástennej,  -0,0026t</t>
  </si>
  <si>
    <t>156</t>
  </si>
  <si>
    <t>725829201.S</t>
  </si>
  <si>
    <t>Montáž batérie umývadlovej a drezovej nástennej pákovej alebo klasickej s mechanickým ovládaním</t>
  </si>
  <si>
    <t>158</t>
  </si>
  <si>
    <t>77</t>
  </si>
  <si>
    <t>551450000200.S</t>
  </si>
  <si>
    <t>Batéria drezová nástenná jednopáková, chróm</t>
  </si>
  <si>
    <t>160</t>
  </si>
  <si>
    <t>725840870.S</t>
  </si>
  <si>
    <t>Demontáž batérie vaňovej, sprchovej nástennej,  -0,00225t</t>
  </si>
  <si>
    <t>162</t>
  </si>
  <si>
    <t>79</t>
  </si>
  <si>
    <t>725840873.S</t>
  </si>
  <si>
    <t>Demontáž príslušenstva pre sprchové batérie, držiak na sprchu,  -0,00113t</t>
  </si>
  <si>
    <t>164</t>
  </si>
  <si>
    <t>725849201.S</t>
  </si>
  <si>
    <t>Montáž batérie sprchovej nástennej pákovej, klasickej</t>
  </si>
  <si>
    <t>166</t>
  </si>
  <si>
    <t>81</t>
  </si>
  <si>
    <t>551450002600.S</t>
  </si>
  <si>
    <t>Batéria sprchová nástenná páková</t>
  </si>
  <si>
    <t>168</t>
  </si>
  <si>
    <t>725859101.S</t>
  </si>
  <si>
    <t>Montáž ventilu odpadového pre zariaďovacie predmety do DN 32</t>
  </si>
  <si>
    <t>170</t>
  </si>
  <si>
    <t>83</t>
  </si>
  <si>
    <t>551610001300.S</t>
  </si>
  <si>
    <t>Odpadový ventil 5/4" pre umývadlo, veľkosť pripojovacieho závitu 6/4", so skrutkou 60 mm a retiazkou</t>
  </si>
  <si>
    <t>172</t>
  </si>
  <si>
    <t>725869300.S</t>
  </si>
  <si>
    <t>Montáž zápachovej uzávierky pre zariaďovacie predmety, umývadlovej do D 32 mm</t>
  </si>
  <si>
    <t>174</t>
  </si>
  <si>
    <t>85</t>
  </si>
  <si>
    <t>551620005300.S</t>
  </si>
  <si>
    <t>Zápachová uzávierka - sifón umývadlový a bidetový DN 32</t>
  </si>
  <si>
    <t>176</t>
  </si>
  <si>
    <t>725869380.S</t>
  </si>
  <si>
    <t>Montáž zápachovej uzávierky pre zariaďovacie predmety, ostatných typov do D 32 mm</t>
  </si>
  <si>
    <t>178</t>
  </si>
  <si>
    <t>87</t>
  </si>
  <si>
    <t>180</t>
  </si>
  <si>
    <t>725990811.S1</t>
  </si>
  <si>
    <t>Demontáž rozvodov potrubí</t>
  </si>
  <si>
    <t>182</t>
  </si>
  <si>
    <t>89</t>
  </si>
  <si>
    <t>725990811.S2</t>
  </si>
  <si>
    <t>Rozvody potrubia - materiál + montáž</t>
  </si>
  <si>
    <t>184</t>
  </si>
  <si>
    <t>998725103.S</t>
  </si>
  <si>
    <t>Presun hmôt pre zariaďovacie predmety v objektoch výšky nad 12 do 24 m</t>
  </si>
  <si>
    <t>186</t>
  </si>
  <si>
    <t>91</t>
  </si>
  <si>
    <t>998725194.S</t>
  </si>
  <si>
    <t>Zariaďovacie predmety, prípl.za presun nad vymedz. najväčšiu dopravnú vzdialenosť do 1000 m</t>
  </si>
  <si>
    <t>188</t>
  </si>
  <si>
    <t>732</t>
  </si>
  <si>
    <t>Ústredné kúrenie - strojovne</t>
  </si>
  <si>
    <t>732212815.S</t>
  </si>
  <si>
    <t>Demontáž ohrievača zásobníkového stojatého objemu do 1600 l,  -0,51196t</t>
  </si>
  <si>
    <t>190</t>
  </si>
  <si>
    <t>93</t>
  </si>
  <si>
    <t>732213814.S</t>
  </si>
  <si>
    <t>Demontáž ohrievača zásobníkového, rozrezanie demontovaného ohrievača objemu nad 630 do 1600 l</t>
  </si>
  <si>
    <t>192</t>
  </si>
  <si>
    <t>732214815.S</t>
  </si>
  <si>
    <t>Demontáž ohrievača zásobníkového, vypustenie vody z ohrievača objemu nad 630 do 1600 l</t>
  </si>
  <si>
    <t>194</t>
  </si>
  <si>
    <t>763</t>
  </si>
  <si>
    <t>Konštrukcie - drevostavby</t>
  </si>
  <si>
    <t>95</t>
  </si>
  <si>
    <t>763138222.S</t>
  </si>
  <si>
    <t>Podhľad SDK závesný na dvojúrovňovej oceľovej podkonštrukcií CD+UD, doska impregnovaná H2 12.5 mm</t>
  </si>
  <si>
    <t>196</t>
  </si>
  <si>
    <t>763139531.S</t>
  </si>
  <si>
    <t>Demontáž sadrokartónového podhľadu s jednovrstvou nosnou konštrukciou z oceľových profilov, jednoduché opláštenie, -0,02106t</t>
  </si>
  <si>
    <t>198</t>
  </si>
  <si>
    <t>97</t>
  </si>
  <si>
    <t>763190010.S</t>
  </si>
  <si>
    <t>Úprava spojov medzi SDK konštrukciou a murivom, betónovou konštrukciou prepáskovaním a pretmelením</t>
  </si>
  <si>
    <t>200</t>
  </si>
  <si>
    <t>998763303.S</t>
  </si>
  <si>
    <t>Presun hmôt pre sadrokartónové konštrukcie v objektoch výšky od 7 do 24 m</t>
  </si>
  <si>
    <t>202</t>
  </si>
  <si>
    <t>998763391.S</t>
  </si>
  <si>
    <t>Príplatok za presun (69) nad vymedzenú najväčšiu dopravnú vzdialenosť, sadrokartonových konštrukcií po stavenisku do 1 km</t>
  </si>
  <si>
    <t>204</t>
  </si>
  <si>
    <t>766</t>
  </si>
  <si>
    <t>Konštrukcie stolárske</t>
  </si>
  <si>
    <t>766821821.S</t>
  </si>
  <si>
    <t>Demontáž - vynosenie nábytku</t>
  </si>
  <si>
    <t>206</t>
  </si>
  <si>
    <t>767</t>
  </si>
  <si>
    <t>Konštrukcie doplnkové kovové</t>
  </si>
  <si>
    <t>101</t>
  </si>
  <si>
    <t>767581803.S</t>
  </si>
  <si>
    <t>Demontáž podhľadov tvarovaných plechov,  -0,05500t</t>
  </si>
  <si>
    <t>208</t>
  </si>
  <si>
    <t>767582800.S</t>
  </si>
  <si>
    <t>Demontáž podhľadov roštov,  -0,00200t</t>
  </si>
  <si>
    <t>210</t>
  </si>
  <si>
    <t>771</t>
  </si>
  <si>
    <t>Podlahy z dlaždíc</t>
  </si>
  <si>
    <t>103</t>
  </si>
  <si>
    <t>771578065.S</t>
  </si>
  <si>
    <t>Montáž podláh z dlaždíc keramických do lepidla flexibilného</t>
  </si>
  <si>
    <t>216</t>
  </si>
  <si>
    <t>597740003300.S</t>
  </si>
  <si>
    <t>Dlaždice keramické</t>
  </si>
  <si>
    <t>218</t>
  </si>
  <si>
    <t>105</t>
  </si>
  <si>
    <t>771578554.S</t>
  </si>
  <si>
    <t>Príplatok k montáži podláh z dlaždíc keramických škárovanie</t>
  </si>
  <si>
    <t>220</t>
  </si>
  <si>
    <t>771991101.S</t>
  </si>
  <si>
    <t>Zametanie podkladu pred kladením dlažby</t>
  </si>
  <si>
    <t>222</t>
  </si>
  <si>
    <t>107</t>
  </si>
  <si>
    <t>771991102.S</t>
  </si>
  <si>
    <t>Vysávanie podkladu pred kladením dlažby</t>
  </si>
  <si>
    <t>224</t>
  </si>
  <si>
    <t>771991111.S</t>
  </si>
  <si>
    <t>Penetrovanie podkladu pred kladením dlažby</t>
  </si>
  <si>
    <t>226</t>
  </si>
  <si>
    <t>109</t>
  </si>
  <si>
    <t>998771103.S</t>
  </si>
  <si>
    <t>Presun hmôt pre podlahy z dlaždíc v objektoch výšky nad 12 do 24 m</t>
  </si>
  <si>
    <t>228</t>
  </si>
  <si>
    <t>998771194.S</t>
  </si>
  <si>
    <t>Podlahy z dlaždíc, prípl.za presun nad vymedz. najväčšiu dopravnú vzdialenosť do 1000 m</t>
  </si>
  <si>
    <t>230</t>
  </si>
  <si>
    <t>775</t>
  </si>
  <si>
    <t>Podlahy vlysové a parketové</t>
  </si>
  <si>
    <t>111</t>
  </si>
  <si>
    <t>775411810.S</t>
  </si>
  <si>
    <t>Demontáž soklíkov alebo líšt pripevnených klincami,  -0,00100t</t>
  </si>
  <si>
    <t>232</t>
  </si>
  <si>
    <t>775521810.S</t>
  </si>
  <si>
    <t>Demontáž podláh drevených, laminátových, parketových položených voľne alebo spoj click, vrátane líšt -0,0150t</t>
  </si>
  <si>
    <t>234</t>
  </si>
  <si>
    <t>781</t>
  </si>
  <si>
    <t>Obklady</t>
  </si>
  <si>
    <t>113</t>
  </si>
  <si>
    <t>781445420.S</t>
  </si>
  <si>
    <t>Montáž obkladov vnútor. stien z obkladačiek kladených do lepidla flexibilného</t>
  </si>
  <si>
    <t>236</t>
  </si>
  <si>
    <t>597640001800.S</t>
  </si>
  <si>
    <t>Obkladačky keramické</t>
  </si>
  <si>
    <t>238</t>
  </si>
  <si>
    <t>115</t>
  </si>
  <si>
    <t>781446153.S</t>
  </si>
  <si>
    <t>Príplatok k montáži obkladov vnútorných keramických za škárovanie</t>
  </si>
  <si>
    <t>240</t>
  </si>
  <si>
    <t>781991121.S</t>
  </si>
  <si>
    <t>Penetrovanie podkladu pred kladením obkladu</t>
  </si>
  <si>
    <t>242</t>
  </si>
  <si>
    <t>117</t>
  </si>
  <si>
    <t>998781103.S</t>
  </si>
  <si>
    <t>Presun hmôt pre obklady keramické v objektoch výšky nad 12 do 24 m</t>
  </si>
  <si>
    <t>244</t>
  </si>
  <si>
    <t>998781194.S</t>
  </si>
  <si>
    <t>Obklady keramické, prípl.za presun nad vymedz. najväčšiu dopr. vzdial. do 1000 m</t>
  </si>
  <si>
    <t>246</t>
  </si>
  <si>
    <t>783</t>
  </si>
  <si>
    <t>Nátery</t>
  </si>
  <si>
    <t>119</t>
  </si>
  <si>
    <t>783811100.S</t>
  </si>
  <si>
    <t>Nátery  vodou riediteľnej farby bielej omietok stropov dvojnásobné 1x s emailovaním</t>
  </si>
  <si>
    <t>248</t>
  </si>
  <si>
    <t>783894422.S</t>
  </si>
  <si>
    <t>Náter farbami ekologickými riediteľnými vodou akrylátovými pre interiér stien dvojnásobný</t>
  </si>
  <si>
    <t>250</t>
  </si>
  <si>
    <t>121</t>
  </si>
  <si>
    <t>783894612.S</t>
  </si>
  <si>
    <t>Náter farbami akrylátovými ekologickými riediteľnými vodou, biely náter sadrokartónových stropov 2x</t>
  </si>
  <si>
    <t>252</t>
  </si>
  <si>
    <t>784</t>
  </si>
  <si>
    <t>Maľby</t>
  </si>
  <si>
    <t>784410100.S</t>
  </si>
  <si>
    <t>Penetrovanie jednonásobné jemnozrnných podkladov výšky do 3,80 m</t>
  </si>
  <si>
    <t>254</t>
  </si>
  <si>
    <t>123</t>
  </si>
  <si>
    <t>784410500.S</t>
  </si>
  <si>
    <t>Prebrúsenie a oprášenie jemnozrnných povrchov výšky do 3,80 m</t>
  </si>
  <si>
    <t>256</t>
  </si>
  <si>
    <t>784418012.S</t>
  </si>
  <si>
    <t>Zakrývanie podláh a zariadení papierom v miestnostiach alebo na schodisku</t>
  </si>
  <si>
    <t>258</t>
  </si>
  <si>
    <t>Práce a dodávky M</t>
  </si>
  <si>
    <t>21-M</t>
  </si>
  <si>
    <t>Elektromontáže</t>
  </si>
  <si>
    <t>125</t>
  </si>
  <si>
    <t>210010002.ELE</t>
  </si>
  <si>
    <t>D+M NN rozvodov a podruženého rozvádzača, svietidiel</t>
  </si>
  <si>
    <t>260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</si>
  <si>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</si>
  <si>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</si>
  <si>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</si>
  <si>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</si>
  <si>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hod</t>
  </si>
  <si>
    <t>262144</t>
  </si>
  <si>
    <t>262</t>
  </si>
  <si>
    <t>VRN</t>
  </si>
  <si>
    <t>Investičné náklady neobsiahnuté v cenách</t>
  </si>
  <si>
    <t>127</t>
  </si>
  <si>
    <t>000700032.S</t>
  </si>
  <si>
    <t>Dopravné náklady - doprava zamestnancov dodávateľa náklady na dopravu v rámci stavby</t>
  </si>
  <si>
    <t>264</t>
  </si>
  <si>
    <t>Rekonštrukcia priestorov MH Teplárenský holding, a.s. - závod Trnava</t>
  </si>
  <si>
    <t xml:space="preserve">Coburgova 2263/84, 917 42 Trnava </t>
  </si>
  <si>
    <t>MH Teplárenský holding, a.s. - závod Trnava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</si>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</sst>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4" fontId="17" fillId="0" borderId="0" xfId="0" applyNumberFormat="1" applyFont="1"/>
    <xf numFmtId="166" fontId="20" fillId="0" borderId="12" xfId="0" applyNumberFormat="1" applyFont="1" applyBorder="1"/>
    <xf numFmtId="166" fontId="20" fillId="0" borderId="13" xfId="0" applyNumberFormat="1" applyFont="1" applyBorder="1"/>
    <xf numFmtId="4" fontId="21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abSelected="1" topLeftCell="A230" workbookViewId="0">
      <selection activeCell="W151" sqref="W151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15" t="s">
        <v>2</v>
      </c>
      <c r="M2" s="116"/>
      <c r="N2" s="116"/>
      <c r="O2" s="116"/>
      <c r="P2" s="116"/>
      <c r="Q2" s="116"/>
      <c r="R2" s="116"/>
      <c r="S2" s="116"/>
      <c r="T2" s="116"/>
      <c r="U2" s="116"/>
      <c r="V2" s="116"/>
      <c r="AT2" s="7" t="s">
        <v>42</v>
      </c>
    </row>
    <row r="3" spans="2:46" ht="6.9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40</v>
      </c>
    </row>
    <row r="4" spans="2:46" ht="24.9" customHeight="1" x14ac:dyDescent="0.2">
      <c r="B4" s="10"/>
      <c r="D4" s="11" t="s">
        <v>43</v>
      </c>
      <c r="L4" s="10"/>
      <c r="M4" s="36" t="s">
        <v>4</v>
      </c>
      <c r="AT4" s="7" t="s">
        <v>1</v>
      </c>
    </row>
    <row r="5" spans="2:46" ht="6.9" customHeight="1" x14ac:dyDescent="0.2">
      <c r="B5" s="10"/>
      <c r="L5" s="10"/>
    </row>
    <row r="6" spans="2:46" ht="12" customHeight="1" x14ac:dyDescent="0.2">
      <c r="B6" s="10"/>
      <c r="D6" s="13" t="s">
        <v>5</v>
      </c>
      <c r="L6" s="10"/>
    </row>
    <row r="7" spans="2:46" ht="16.5" customHeight="1" x14ac:dyDescent="0.2">
      <c r="B7" s="10"/>
      <c r="E7" s="113" t="s">
        <v>575</v>
      </c>
      <c r="F7" s="114"/>
      <c r="G7" s="114"/>
      <c r="H7" s="114"/>
      <c r="L7" s="10"/>
    </row>
    <row r="8" spans="2:46" s="1" customFormat="1" ht="12" customHeight="1" x14ac:dyDescent="0.2">
      <c r="B8" s="15"/>
      <c r="D8" s="13" t="s">
        <v>44</v>
      </c>
      <c r="L8" s="15"/>
    </row>
    <row r="9" spans="2:46" s="1" customFormat="1" ht="16.5" customHeight="1" x14ac:dyDescent="0.2">
      <c r="B9" s="15"/>
      <c r="E9" s="111" t="s">
        <v>575</v>
      </c>
      <c r="F9" s="112"/>
      <c r="G9" s="112"/>
      <c r="H9" s="112"/>
      <c r="L9" s="15"/>
    </row>
    <row r="10" spans="2:46" s="1" customFormat="1" x14ac:dyDescent="0.2">
      <c r="B10" s="15"/>
      <c r="L10" s="15"/>
    </row>
    <row r="11" spans="2:46" s="1" customFormat="1" ht="12" customHeight="1" x14ac:dyDescent="0.2">
      <c r="B11" s="15"/>
      <c r="D11" s="13" t="s">
        <v>6</v>
      </c>
      <c r="F11" s="12" t="s">
        <v>0</v>
      </c>
      <c r="I11" s="13" t="s">
        <v>7</v>
      </c>
      <c r="J11" s="12" t="s">
        <v>0</v>
      </c>
      <c r="L11" s="15"/>
    </row>
    <row r="12" spans="2:46" s="1" customFormat="1" ht="12" customHeight="1" x14ac:dyDescent="0.2">
      <c r="B12" s="15"/>
      <c r="D12" s="13" t="s">
        <v>8</v>
      </c>
      <c r="F12" s="12" t="s">
        <v>576</v>
      </c>
      <c r="I12" s="13" t="s">
        <v>9</v>
      </c>
      <c r="J12" s="26"/>
      <c r="L12" s="15"/>
    </row>
    <row r="13" spans="2:46" s="1" customFormat="1" ht="10.95" customHeight="1" x14ac:dyDescent="0.2">
      <c r="B13" s="15"/>
      <c r="L13" s="15"/>
    </row>
    <row r="14" spans="2:46" s="1" customFormat="1" ht="12" customHeight="1" x14ac:dyDescent="0.2">
      <c r="B14" s="15"/>
      <c r="D14" s="13" t="s">
        <v>10</v>
      </c>
      <c r="I14" s="13" t="s">
        <v>11</v>
      </c>
      <c r="J14" s="12"/>
      <c r="L14" s="15"/>
    </row>
    <row r="15" spans="2:46" s="1" customFormat="1" ht="18" customHeight="1" x14ac:dyDescent="0.2">
      <c r="B15" s="15"/>
      <c r="E15" s="12" t="s">
        <v>577</v>
      </c>
      <c r="I15" s="13" t="s">
        <v>12</v>
      </c>
      <c r="J15" s="12"/>
      <c r="L15" s="15"/>
    </row>
    <row r="16" spans="2:46" s="1" customFormat="1" ht="6.9" customHeight="1" x14ac:dyDescent="0.2">
      <c r="B16" s="15"/>
      <c r="L16" s="15"/>
    </row>
    <row r="17" spans="2:12" s="1" customFormat="1" ht="12" customHeight="1" x14ac:dyDescent="0.2">
      <c r="B17" s="15"/>
      <c r="D17" s="13" t="s">
        <v>13</v>
      </c>
      <c r="I17" s="13" t="s">
        <v>11</v>
      </c>
      <c r="J17" s="12"/>
      <c r="L17" s="15"/>
    </row>
    <row r="18" spans="2:12" s="1" customFormat="1" ht="18" customHeight="1" x14ac:dyDescent="0.2">
      <c r="B18" s="15"/>
      <c r="E18" s="117"/>
      <c r="F18" s="117"/>
      <c r="G18" s="117"/>
      <c r="H18" s="117"/>
      <c r="I18" s="13" t="s">
        <v>12</v>
      </c>
      <c r="J18" s="12"/>
      <c r="L18" s="15"/>
    </row>
    <row r="19" spans="2:12" s="1" customFormat="1" ht="6.9" customHeight="1" x14ac:dyDescent="0.2">
      <c r="B19" s="15"/>
      <c r="L19" s="15"/>
    </row>
    <row r="20" spans="2:12" s="1" customFormat="1" ht="12" customHeight="1" x14ac:dyDescent="0.2">
      <c r="B20" s="15"/>
      <c r="D20" s="13" t="s">
        <v>14</v>
      </c>
      <c r="I20" s="13" t="s">
        <v>11</v>
      </c>
      <c r="J20" s="12"/>
      <c r="L20" s="15"/>
    </row>
    <row r="21" spans="2:12" s="1" customFormat="1" ht="18" customHeight="1" x14ac:dyDescent="0.2">
      <c r="B21" s="15"/>
      <c r="E21" s="12"/>
      <c r="I21" s="13" t="s">
        <v>12</v>
      </c>
      <c r="J21" s="12"/>
      <c r="L21" s="15"/>
    </row>
    <row r="22" spans="2:12" s="1" customFormat="1" ht="6.9" customHeight="1" x14ac:dyDescent="0.2">
      <c r="B22" s="15"/>
      <c r="L22" s="15"/>
    </row>
    <row r="23" spans="2:12" s="1" customFormat="1" ht="12" customHeight="1" x14ac:dyDescent="0.2">
      <c r="B23" s="15"/>
      <c r="D23" s="13" t="s">
        <v>15</v>
      </c>
      <c r="I23" s="13" t="s">
        <v>11</v>
      </c>
      <c r="J23" s="12"/>
      <c r="L23" s="15"/>
    </row>
    <row r="24" spans="2:12" s="1" customFormat="1" ht="18" customHeight="1" x14ac:dyDescent="0.2">
      <c r="B24" s="15"/>
      <c r="E24" s="12"/>
      <c r="I24" s="13" t="s">
        <v>12</v>
      </c>
      <c r="J24" s="12"/>
      <c r="L24" s="15"/>
    </row>
    <row r="25" spans="2:12" s="1" customFormat="1" ht="6.9" customHeight="1" x14ac:dyDescent="0.2">
      <c r="B25" s="15"/>
      <c r="L25" s="15"/>
    </row>
    <row r="26" spans="2:12" s="1" customFormat="1" ht="12" customHeight="1" x14ac:dyDescent="0.2">
      <c r="B26" s="15"/>
      <c r="D26" s="13" t="s">
        <v>16</v>
      </c>
      <c r="L26" s="15"/>
    </row>
    <row r="27" spans="2:12" s="2" customFormat="1" ht="16.5" customHeight="1" x14ac:dyDescent="0.2">
      <c r="B27" s="37"/>
      <c r="E27" s="118" t="s">
        <v>0</v>
      </c>
      <c r="F27" s="118"/>
      <c r="G27" s="118"/>
      <c r="H27" s="118"/>
      <c r="L27" s="37"/>
    </row>
    <row r="28" spans="2:12" s="1" customFormat="1" ht="6.9" customHeight="1" x14ac:dyDescent="0.2">
      <c r="B28" s="15"/>
      <c r="L28" s="15"/>
    </row>
    <row r="29" spans="2:12" s="1" customFormat="1" ht="6.9" customHeight="1" x14ac:dyDescent="0.2">
      <c r="B29" s="15"/>
      <c r="D29" s="27"/>
      <c r="E29" s="27"/>
      <c r="F29" s="27"/>
      <c r="G29" s="27"/>
      <c r="H29" s="27"/>
      <c r="I29" s="27"/>
      <c r="J29" s="27"/>
      <c r="K29" s="27"/>
      <c r="L29" s="15"/>
    </row>
    <row r="30" spans="2:12" s="1" customFormat="1" ht="25.35" customHeight="1" x14ac:dyDescent="0.2">
      <c r="B30" s="15"/>
      <c r="D30" s="38" t="s">
        <v>17</v>
      </c>
      <c r="J30" s="35" t="s">
        <v>578</v>
      </c>
      <c r="L30" s="15"/>
    </row>
    <row r="31" spans="2:12" s="1" customFormat="1" ht="6.9" customHeight="1" x14ac:dyDescent="0.2">
      <c r="B31" s="15"/>
      <c r="D31" s="27"/>
      <c r="E31" s="27"/>
      <c r="F31" s="27"/>
      <c r="G31" s="27"/>
      <c r="H31" s="27"/>
      <c r="I31" s="27"/>
      <c r="J31" s="27"/>
      <c r="K31" s="27"/>
      <c r="L31" s="15"/>
    </row>
    <row r="32" spans="2:12" s="1" customFormat="1" ht="14.4" customHeight="1" x14ac:dyDescent="0.2">
      <c r="B32" s="15"/>
      <c r="F32" s="17" t="s">
        <v>19</v>
      </c>
      <c r="I32" s="17" t="s">
        <v>18</v>
      </c>
      <c r="J32" s="17" t="s">
        <v>20</v>
      </c>
      <c r="L32" s="15"/>
    </row>
    <row r="33" spans="2:12" s="1" customFormat="1" ht="14.4" customHeight="1" x14ac:dyDescent="0.2">
      <c r="B33" s="15"/>
      <c r="D33" s="28" t="s">
        <v>21</v>
      </c>
      <c r="E33" s="18" t="s">
        <v>22</v>
      </c>
      <c r="F33" s="39">
        <f>ROUND((SUM(BE137:BE285)),  2)</f>
        <v>0</v>
      </c>
      <c r="G33" s="40"/>
      <c r="H33" s="40"/>
      <c r="I33" s="41">
        <v>0.23</v>
      </c>
      <c r="J33" s="39">
        <f>ROUND(((SUM(BE137:BE285))*I33),  2)</f>
        <v>0</v>
      </c>
      <c r="L33" s="15"/>
    </row>
    <row r="34" spans="2:12" s="1" customFormat="1" ht="14.4" customHeight="1" x14ac:dyDescent="0.2">
      <c r="B34" s="15"/>
      <c r="E34" s="18" t="s">
        <v>23</v>
      </c>
      <c r="F34" s="42">
        <f>ROUND((SUM(BF137:BF285)),  2)</f>
        <v>0</v>
      </c>
      <c r="I34" s="43">
        <v>0.23</v>
      </c>
      <c r="J34" s="42" t="s">
        <v>578</v>
      </c>
      <c r="L34" s="15"/>
    </row>
    <row r="35" spans="2:12" s="1" customFormat="1" ht="14.4" hidden="1" customHeight="1" x14ac:dyDescent="0.2">
      <c r="B35" s="15"/>
      <c r="E35" s="13" t="s">
        <v>24</v>
      </c>
      <c r="F35" s="42">
        <f>ROUND((SUM(BG137:BG285)),  2)</f>
        <v>0</v>
      </c>
      <c r="I35" s="43">
        <v>0.23</v>
      </c>
      <c r="J35" s="42">
        <f>0</f>
        <v>0</v>
      </c>
      <c r="L35" s="15"/>
    </row>
    <row r="36" spans="2:12" s="1" customFormat="1" ht="14.4" hidden="1" customHeight="1" x14ac:dyDescent="0.2">
      <c r="B36" s="15"/>
      <c r="E36" s="13" t="s">
        <v>25</v>
      </c>
      <c r="F36" s="42">
        <f>ROUND((SUM(BH137:BH285)),  2)</f>
        <v>0</v>
      </c>
      <c r="I36" s="43">
        <v>0.23</v>
      </c>
      <c r="J36" s="42">
        <f>0</f>
        <v>0</v>
      </c>
      <c r="L36" s="15"/>
    </row>
    <row r="37" spans="2:12" s="1" customFormat="1" ht="14.4" hidden="1" customHeight="1" x14ac:dyDescent="0.2">
      <c r="B37" s="15"/>
      <c r="E37" s="18" t="s">
        <v>26</v>
      </c>
      <c r="F37" s="39">
        <f>ROUND((SUM(BI137:BI285)),  2)</f>
        <v>0</v>
      </c>
      <c r="G37" s="40"/>
      <c r="H37" s="40"/>
      <c r="I37" s="41">
        <v>0</v>
      </c>
      <c r="J37" s="39">
        <f>0</f>
        <v>0</v>
      </c>
      <c r="L37" s="15"/>
    </row>
    <row r="38" spans="2:12" s="1" customFormat="1" ht="6.9" customHeight="1" x14ac:dyDescent="0.2">
      <c r="B38" s="15"/>
      <c r="L38" s="15"/>
    </row>
    <row r="39" spans="2:12" s="1" customFormat="1" ht="25.35" customHeight="1" x14ac:dyDescent="0.2">
      <c r="B39" s="15"/>
      <c r="C39" s="44"/>
      <c r="D39" s="45" t="s">
        <v>27</v>
      </c>
      <c r="E39" s="29"/>
      <c r="F39" s="29"/>
      <c r="G39" s="46" t="s">
        <v>28</v>
      </c>
      <c r="H39" s="47" t="s">
        <v>29</v>
      </c>
      <c r="I39" s="29"/>
      <c r="J39" s="48" t="s">
        <v>578</v>
      </c>
      <c r="K39" s="49"/>
      <c r="L39" s="15"/>
    </row>
    <row r="40" spans="2:12" s="1" customFormat="1" ht="14.4" customHeight="1" x14ac:dyDescent="0.2">
      <c r="B40" s="15"/>
      <c r="L40" s="15"/>
    </row>
    <row r="41" spans="2:12" ht="14.4" customHeight="1" x14ac:dyDescent="0.2">
      <c r="B41" s="10"/>
      <c r="L41" s="10"/>
    </row>
    <row r="42" spans="2:12" ht="14.4" customHeight="1" x14ac:dyDescent="0.2">
      <c r="B42" s="10"/>
      <c r="L42" s="10"/>
    </row>
    <row r="43" spans="2:12" ht="14.4" customHeight="1" x14ac:dyDescent="0.2">
      <c r="B43" s="10"/>
      <c r="L43" s="10"/>
    </row>
    <row r="44" spans="2:12" ht="14.4" customHeight="1" x14ac:dyDescent="0.2">
      <c r="B44" s="10"/>
      <c r="L44" s="10"/>
    </row>
    <row r="45" spans="2:12" ht="14.4" customHeight="1" x14ac:dyDescent="0.2">
      <c r="B45" s="10"/>
      <c r="L45" s="10"/>
    </row>
    <row r="46" spans="2:12" ht="14.4" customHeight="1" x14ac:dyDescent="0.2">
      <c r="B46" s="10"/>
      <c r="L46" s="10"/>
    </row>
    <row r="47" spans="2:12" ht="14.4" customHeight="1" x14ac:dyDescent="0.2">
      <c r="B47" s="10"/>
      <c r="L47" s="10"/>
    </row>
    <row r="48" spans="2:12" ht="14.4" customHeight="1" x14ac:dyDescent="0.2">
      <c r="B48" s="10"/>
      <c r="L48" s="10"/>
    </row>
    <row r="49" spans="2:12" ht="14.4" customHeight="1" x14ac:dyDescent="0.2">
      <c r="B49" s="10"/>
      <c r="L49" s="10"/>
    </row>
    <row r="50" spans="2:12" s="1" customFormat="1" ht="14.4" customHeight="1" x14ac:dyDescent="0.2">
      <c r="B50" s="15"/>
      <c r="D50" s="19" t="s">
        <v>30</v>
      </c>
      <c r="E50" s="20"/>
      <c r="F50" s="20"/>
      <c r="G50" s="19" t="s">
        <v>31</v>
      </c>
      <c r="H50" s="20"/>
      <c r="I50" s="20"/>
      <c r="J50" s="20"/>
      <c r="K50" s="20"/>
      <c r="L50" s="15"/>
    </row>
    <row r="51" spans="2:12" x14ac:dyDescent="0.2">
      <c r="B51" s="10"/>
      <c r="L51" s="10"/>
    </row>
    <row r="52" spans="2:12" x14ac:dyDescent="0.2">
      <c r="B52" s="10"/>
      <c r="L52" s="10"/>
    </row>
    <row r="53" spans="2:12" x14ac:dyDescent="0.2">
      <c r="B53" s="10"/>
      <c r="L53" s="10"/>
    </row>
    <row r="54" spans="2:12" x14ac:dyDescent="0.2">
      <c r="B54" s="10"/>
      <c r="L54" s="10"/>
    </row>
    <row r="55" spans="2:12" x14ac:dyDescent="0.2">
      <c r="B55" s="10"/>
      <c r="L55" s="10"/>
    </row>
    <row r="56" spans="2:12" x14ac:dyDescent="0.2">
      <c r="B56" s="10"/>
      <c r="L56" s="10"/>
    </row>
    <row r="57" spans="2:12" x14ac:dyDescent="0.2">
      <c r="B57" s="10"/>
      <c r="L57" s="10"/>
    </row>
    <row r="58" spans="2:12" x14ac:dyDescent="0.2">
      <c r="B58" s="10"/>
      <c r="L58" s="10"/>
    </row>
    <row r="59" spans="2:12" x14ac:dyDescent="0.2">
      <c r="B59" s="10"/>
      <c r="L59" s="10"/>
    </row>
    <row r="60" spans="2:12" x14ac:dyDescent="0.2">
      <c r="B60" s="10"/>
      <c r="L60" s="10"/>
    </row>
    <row r="61" spans="2:12" s="1" customFormat="1" ht="13.2" x14ac:dyDescent="0.2">
      <c r="B61" s="15"/>
      <c r="D61" s="21" t="s">
        <v>32</v>
      </c>
      <c r="E61" s="16"/>
      <c r="F61" s="50" t="s">
        <v>33</v>
      </c>
      <c r="G61" s="21" t="s">
        <v>32</v>
      </c>
      <c r="H61" s="16"/>
      <c r="I61" s="16"/>
      <c r="J61" s="51" t="s">
        <v>33</v>
      </c>
      <c r="K61" s="16"/>
      <c r="L61" s="15"/>
    </row>
    <row r="62" spans="2:12" x14ac:dyDescent="0.2">
      <c r="B62" s="10"/>
      <c r="L62" s="10"/>
    </row>
    <row r="63" spans="2:12" x14ac:dyDescent="0.2">
      <c r="B63" s="10"/>
      <c r="L63" s="10"/>
    </row>
    <row r="64" spans="2:12" x14ac:dyDescent="0.2">
      <c r="B64" s="10"/>
      <c r="L64" s="10"/>
    </row>
    <row r="65" spans="2:12" s="1" customFormat="1" ht="13.2" x14ac:dyDescent="0.2">
      <c r="B65" s="15"/>
      <c r="D65" s="19" t="s">
        <v>34</v>
      </c>
      <c r="E65" s="20"/>
      <c r="F65" s="20"/>
      <c r="G65" s="19" t="s">
        <v>35</v>
      </c>
      <c r="H65" s="20"/>
      <c r="I65" s="20"/>
      <c r="J65" s="20"/>
      <c r="K65" s="20"/>
      <c r="L65" s="15"/>
    </row>
    <row r="66" spans="2:12" x14ac:dyDescent="0.2">
      <c r="B66" s="10"/>
      <c r="L66" s="10"/>
    </row>
    <row r="67" spans="2:12" x14ac:dyDescent="0.2">
      <c r="B67" s="10"/>
      <c r="L67" s="10"/>
    </row>
    <row r="68" spans="2:12" x14ac:dyDescent="0.2">
      <c r="B68" s="10"/>
      <c r="L68" s="10"/>
    </row>
    <row r="69" spans="2:12" x14ac:dyDescent="0.2">
      <c r="B69" s="10"/>
      <c r="L69" s="10"/>
    </row>
    <row r="70" spans="2:12" x14ac:dyDescent="0.2">
      <c r="B70" s="10"/>
      <c r="L70" s="10"/>
    </row>
    <row r="71" spans="2:12" x14ac:dyDescent="0.2">
      <c r="B71" s="10"/>
      <c r="L71" s="10"/>
    </row>
    <row r="72" spans="2:12" x14ac:dyDescent="0.2">
      <c r="B72" s="10"/>
      <c r="L72" s="10"/>
    </row>
    <row r="73" spans="2:12" x14ac:dyDescent="0.2">
      <c r="B73" s="10"/>
      <c r="L73" s="10"/>
    </row>
    <row r="74" spans="2:12" x14ac:dyDescent="0.2">
      <c r="B74" s="10"/>
      <c r="L74" s="10"/>
    </row>
    <row r="75" spans="2:12" x14ac:dyDescent="0.2">
      <c r="B75" s="10"/>
      <c r="L75" s="10"/>
    </row>
    <row r="76" spans="2:12" s="1" customFormat="1" ht="13.2" x14ac:dyDescent="0.2">
      <c r="B76" s="15"/>
      <c r="D76" s="21" t="s">
        <v>32</v>
      </c>
      <c r="E76" s="16"/>
      <c r="F76" s="50" t="s">
        <v>33</v>
      </c>
      <c r="G76" s="21" t="s">
        <v>32</v>
      </c>
      <c r="H76" s="16"/>
      <c r="I76" s="16"/>
      <c r="J76" s="51" t="s">
        <v>33</v>
      </c>
      <c r="K76" s="16"/>
      <c r="L76" s="15"/>
    </row>
    <row r="77" spans="2:12" s="1" customFormat="1" ht="14.4" customHeight="1" x14ac:dyDescent="0.2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15"/>
    </row>
    <row r="81" spans="2:47" s="1" customFormat="1" ht="6.9" customHeight="1" x14ac:dyDescent="0.2"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15"/>
    </row>
    <row r="82" spans="2:47" s="1" customFormat="1" ht="24.9" customHeight="1" x14ac:dyDescent="0.2">
      <c r="B82" s="15"/>
      <c r="C82" s="11" t="s">
        <v>45</v>
      </c>
      <c r="L82" s="15"/>
    </row>
    <row r="83" spans="2:47" s="1" customFormat="1" ht="6.9" customHeight="1" x14ac:dyDescent="0.2">
      <c r="B83" s="15"/>
      <c r="L83" s="15"/>
    </row>
    <row r="84" spans="2:47" s="1" customFormat="1" ht="12" customHeight="1" x14ac:dyDescent="0.2">
      <c r="B84" s="15"/>
      <c r="C84" s="13" t="s">
        <v>5</v>
      </c>
      <c r="L84" s="15"/>
    </row>
    <row r="85" spans="2:47" s="1" customFormat="1" ht="16.5" customHeight="1" x14ac:dyDescent="0.2">
      <c r="B85" s="15"/>
      <c r="E85" s="113" t="str">
        <f>E7</f>
        <v>Rekonštrukcia priestorov MH Teplárenský holding, a.s. - závod Trnava</v>
      </c>
      <c r="F85" s="114"/>
      <c r="G85" s="114"/>
      <c r="H85" s="114"/>
      <c r="L85" s="15"/>
    </row>
    <row r="86" spans="2:47" s="1" customFormat="1" ht="12" customHeight="1" x14ac:dyDescent="0.2">
      <c r="B86" s="15"/>
      <c r="C86" s="13" t="s">
        <v>44</v>
      </c>
      <c r="L86" s="15"/>
    </row>
    <row r="87" spans="2:47" s="1" customFormat="1" ht="16.5" customHeight="1" x14ac:dyDescent="0.2">
      <c r="B87" s="15"/>
      <c r="E87" s="111" t="str">
        <f>E9</f>
        <v>Rekonštrukcia priestorov MH Teplárenský holding, a.s. - závod Trnava</v>
      </c>
      <c r="F87" s="112"/>
      <c r="G87" s="112"/>
      <c r="H87" s="112"/>
      <c r="L87" s="15"/>
    </row>
    <row r="88" spans="2:47" s="1" customFormat="1" ht="6.9" customHeight="1" x14ac:dyDescent="0.2">
      <c r="B88" s="15"/>
      <c r="L88" s="15"/>
    </row>
    <row r="89" spans="2:47" s="1" customFormat="1" ht="12" customHeight="1" x14ac:dyDescent="0.2">
      <c r="B89" s="15"/>
      <c r="C89" s="13" t="s">
        <v>8</v>
      </c>
      <c r="F89" s="12" t="str">
        <f>F12</f>
        <v xml:space="preserve">Coburgova 2263/84, 917 42 Trnava </v>
      </c>
      <c r="I89" s="13" t="s">
        <v>9</v>
      </c>
      <c r="J89" s="26" t="str">
        <f>IF(J12="","",J12)</f>
        <v/>
      </c>
      <c r="L89" s="15"/>
    </row>
    <row r="90" spans="2:47" s="1" customFormat="1" ht="6.9" customHeight="1" x14ac:dyDescent="0.2">
      <c r="B90" s="15"/>
      <c r="L90" s="15"/>
    </row>
    <row r="91" spans="2:47" s="1" customFormat="1" ht="15.15" customHeight="1" x14ac:dyDescent="0.2">
      <c r="B91" s="15"/>
      <c r="C91" s="13" t="s">
        <v>10</v>
      </c>
      <c r="F91" s="12" t="str">
        <f>E15</f>
        <v>MH Teplárenský holding, a.s. - závod Trnava</v>
      </c>
      <c r="I91" s="13" t="s">
        <v>14</v>
      </c>
      <c r="J91" s="14"/>
      <c r="L91" s="15"/>
    </row>
    <row r="92" spans="2:47" s="1" customFormat="1" ht="15.15" customHeight="1" x14ac:dyDescent="0.2">
      <c r="B92" s="15"/>
      <c r="C92" s="13" t="s">
        <v>13</v>
      </c>
      <c r="F92" s="12" t="str">
        <f>IF(E18="","",E18)</f>
        <v/>
      </c>
      <c r="I92" s="13" t="s">
        <v>15</v>
      </c>
      <c r="J92" s="14"/>
      <c r="L92" s="15"/>
    </row>
    <row r="93" spans="2:47" s="1" customFormat="1" ht="10.35" customHeight="1" x14ac:dyDescent="0.2">
      <c r="B93" s="15"/>
      <c r="L93" s="15"/>
    </row>
    <row r="94" spans="2:47" s="1" customFormat="1" ht="29.25" customHeight="1" x14ac:dyDescent="0.2">
      <c r="B94" s="15"/>
      <c r="C94" s="52" t="s">
        <v>46</v>
      </c>
      <c r="D94" s="44"/>
      <c r="E94" s="44"/>
      <c r="F94" s="44"/>
      <c r="G94" s="44"/>
      <c r="H94" s="44"/>
      <c r="I94" s="44"/>
      <c r="J94" s="53" t="s">
        <v>47</v>
      </c>
      <c r="K94" s="44"/>
      <c r="L94" s="15"/>
    </row>
    <row r="95" spans="2:47" s="1" customFormat="1" ht="10.35" customHeight="1" x14ac:dyDescent="0.2">
      <c r="B95" s="15"/>
      <c r="L95" s="15"/>
    </row>
    <row r="96" spans="2:47" s="1" customFormat="1" ht="22.95" customHeight="1" x14ac:dyDescent="0.2">
      <c r="B96" s="15"/>
      <c r="C96" s="54" t="s">
        <v>48</v>
      </c>
      <c r="J96" s="35"/>
      <c r="L96" s="15"/>
      <c r="AU96" s="7" t="s">
        <v>49</v>
      </c>
    </row>
    <row r="97" spans="2:12" s="3" customFormat="1" ht="24.9" customHeight="1" x14ac:dyDescent="0.2">
      <c r="B97" s="55"/>
      <c r="D97" s="56" t="s">
        <v>50</v>
      </c>
      <c r="E97" s="57"/>
      <c r="F97" s="57"/>
      <c r="G97" s="57"/>
      <c r="H97" s="57"/>
      <c r="I97" s="57"/>
      <c r="J97" s="58"/>
      <c r="L97" s="55"/>
    </row>
    <row r="98" spans="2:12" s="4" customFormat="1" ht="19.95" customHeight="1" x14ac:dyDescent="0.2">
      <c r="B98" s="59"/>
      <c r="D98" s="60" t="s">
        <v>51</v>
      </c>
      <c r="E98" s="61"/>
      <c r="F98" s="61"/>
      <c r="G98" s="61"/>
      <c r="H98" s="61"/>
      <c r="I98" s="61"/>
      <c r="J98" s="62"/>
      <c r="L98" s="59"/>
    </row>
    <row r="99" spans="2:12" s="4" customFormat="1" ht="19.95" customHeight="1" x14ac:dyDescent="0.2">
      <c r="B99" s="59"/>
      <c r="D99" s="60" t="s">
        <v>52</v>
      </c>
      <c r="E99" s="61"/>
      <c r="F99" s="61"/>
      <c r="G99" s="61"/>
      <c r="H99" s="61"/>
      <c r="I99" s="61"/>
      <c r="J99" s="62"/>
      <c r="L99" s="59"/>
    </row>
    <row r="100" spans="2:12" s="4" customFormat="1" ht="19.95" customHeight="1" x14ac:dyDescent="0.2">
      <c r="B100" s="59"/>
      <c r="D100" s="60" t="s">
        <v>53</v>
      </c>
      <c r="E100" s="61"/>
      <c r="F100" s="61"/>
      <c r="G100" s="61"/>
      <c r="H100" s="61"/>
      <c r="I100" s="61"/>
      <c r="J100" s="62"/>
      <c r="L100" s="59"/>
    </row>
    <row r="101" spans="2:12" s="3" customFormat="1" ht="24.9" customHeight="1" x14ac:dyDescent="0.2">
      <c r="B101" s="55"/>
      <c r="D101" s="56" t="s">
        <v>54</v>
      </c>
      <c r="E101" s="57"/>
      <c r="F101" s="57"/>
      <c r="G101" s="57"/>
      <c r="H101" s="57"/>
      <c r="I101" s="57"/>
      <c r="J101" s="58"/>
      <c r="L101" s="55"/>
    </row>
    <row r="102" spans="2:12" s="4" customFormat="1" ht="19.95" customHeight="1" x14ac:dyDescent="0.2">
      <c r="B102" s="59"/>
      <c r="D102" s="60" t="s">
        <v>55</v>
      </c>
      <c r="E102" s="61"/>
      <c r="F102" s="61"/>
      <c r="G102" s="61"/>
      <c r="H102" s="61"/>
      <c r="I102" s="61"/>
      <c r="J102" s="62"/>
      <c r="L102" s="59"/>
    </row>
    <row r="103" spans="2:12" s="4" customFormat="1" ht="19.95" customHeight="1" x14ac:dyDescent="0.2">
      <c r="B103" s="59"/>
      <c r="D103" s="60" t="s">
        <v>56</v>
      </c>
      <c r="E103" s="61"/>
      <c r="F103" s="61"/>
      <c r="G103" s="61"/>
      <c r="H103" s="61"/>
      <c r="I103" s="61"/>
      <c r="J103" s="62"/>
      <c r="L103" s="59"/>
    </row>
    <row r="104" spans="2:12" s="4" customFormat="1" ht="19.95" customHeight="1" x14ac:dyDescent="0.2">
      <c r="B104" s="59"/>
      <c r="D104" s="60" t="s">
        <v>57</v>
      </c>
      <c r="E104" s="61"/>
      <c r="F104" s="61"/>
      <c r="G104" s="61"/>
      <c r="H104" s="61"/>
      <c r="I104" s="61"/>
      <c r="J104" s="62"/>
      <c r="L104" s="59"/>
    </row>
    <row r="105" spans="2:12" s="4" customFormat="1" ht="19.95" customHeight="1" x14ac:dyDescent="0.2">
      <c r="B105" s="59"/>
      <c r="D105" s="60" t="s">
        <v>58</v>
      </c>
      <c r="E105" s="61"/>
      <c r="F105" s="61"/>
      <c r="G105" s="61"/>
      <c r="H105" s="61"/>
      <c r="I105" s="61"/>
      <c r="J105" s="62"/>
      <c r="L105" s="59"/>
    </row>
    <row r="106" spans="2:12" s="4" customFormat="1" ht="19.95" customHeight="1" x14ac:dyDescent="0.2">
      <c r="B106" s="59"/>
      <c r="D106" s="60" t="s">
        <v>59</v>
      </c>
      <c r="E106" s="61"/>
      <c r="F106" s="61"/>
      <c r="G106" s="61"/>
      <c r="H106" s="61"/>
      <c r="I106" s="61"/>
      <c r="J106" s="62"/>
      <c r="L106" s="59"/>
    </row>
    <row r="107" spans="2:12" s="4" customFormat="1" ht="19.95" customHeight="1" x14ac:dyDescent="0.2">
      <c r="B107" s="59"/>
      <c r="D107" s="60" t="s">
        <v>60</v>
      </c>
      <c r="E107" s="61"/>
      <c r="F107" s="61"/>
      <c r="G107" s="61"/>
      <c r="H107" s="61"/>
      <c r="I107" s="61"/>
      <c r="J107" s="62"/>
      <c r="L107" s="59"/>
    </row>
    <row r="108" spans="2:12" s="4" customFormat="1" ht="19.95" customHeight="1" x14ac:dyDescent="0.2">
      <c r="B108" s="59"/>
      <c r="D108" s="60" t="s">
        <v>61</v>
      </c>
      <c r="E108" s="61"/>
      <c r="F108" s="61"/>
      <c r="G108" s="61"/>
      <c r="H108" s="61"/>
      <c r="I108" s="61"/>
      <c r="J108" s="62"/>
      <c r="L108" s="59"/>
    </row>
    <row r="109" spans="2:12" s="4" customFormat="1" ht="19.95" customHeight="1" x14ac:dyDescent="0.2">
      <c r="B109" s="59"/>
      <c r="D109" s="60" t="s">
        <v>62</v>
      </c>
      <c r="E109" s="61"/>
      <c r="F109" s="61"/>
      <c r="G109" s="61"/>
      <c r="H109" s="61"/>
      <c r="I109" s="61"/>
      <c r="J109" s="62"/>
      <c r="L109" s="59"/>
    </row>
    <row r="110" spans="2:12" s="4" customFormat="1" ht="19.95" customHeight="1" x14ac:dyDescent="0.2">
      <c r="B110" s="59"/>
      <c r="D110" s="60" t="s">
        <v>63</v>
      </c>
      <c r="E110" s="61"/>
      <c r="F110" s="61"/>
      <c r="G110" s="61"/>
      <c r="H110" s="61"/>
      <c r="I110" s="61"/>
      <c r="J110" s="62"/>
      <c r="L110" s="59"/>
    </row>
    <row r="111" spans="2:12" s="4" customFormat="1" ht="19.95" customHeight="1" x14ac:dyDescent="0.2">
      <c r="B111" s="59"/>
      <c r="D111" s="60" t="s">
        <v>64</v>
      </c>
      <c r="E111" s="61"/>
      <c r="F111" s="61"/>
      <c r="G111" s="61"/>
      <c r="H111" s="61"/>
      <c r="I111" s="61"/>
      <c r="J111" s="62"/>
      <c r="L111" s="59"/>
    </row>
    <row r="112" spans="2:12" s="4" customFormat="1" ht="19.95" customHeight="1" x14ac:dyDescent="0.2">
      <c r="B112" s="59"/>
      <c r="D112" s="60" t="s">
        <v>65</v>
      </c>
      <c r="E112" s="61"/>
      <c r="F112" s="61"/>
      <c r="G112" s="61"/>
      <c r="H112" s="61"/>
      <c r="I112" s="61"/>
      <c r="J112" s="62"/>
      <c r="L112" s="59"/>
    </row>
    <row r="113" spans="2:12" s="4" customFormat="1" ht="19.95" customHeight="1" x14ac:dyDescent="0.2">
      <c r="B113" s="59"/>
      <c r="D113" s="60" t="s">
        <v>66</v>
      </c>
      <c r="E113" s="61"/>
      <c r="F113" s="61"/>
      <c r="G113" s="61"/>
      <c r="H113" s="61"/>
      <c r="I113" s="61"/>
      <c r="J113" s="62"/>
      <c r="L113" s="59"/>
    </row>
    <row r="114" spans="2:12" s="3" customFormat="1" ht="24.9" customHeight="1" x14ac:dyDescent="0.2">
      <c r="B114" s="55"/>
      <c r="D114" s="56" t="s">
        <v>67</v>
      </c>
      <c r="E114" s="57"/>
      <c r="F114" s="57"/>
      <c r="G114" s="57"/>
      <c r="H114" s="57"/>
      <c r="I114" s="57"/>
      <c r="J114" s="58"/>
      <c r="L114" s="55"/>
    </row>
    <row r="115" spans="2:12" s="4" customFormat="1" ht="19.95" customHeight="1" x14ac:dyDescent="0.2">
      <c r="B115" s="59"/>
      <c r="D115" s="60" t="s">
        <v>68</v>
      </c>
      <c r="E115" s="61"/>
      <c r="F115" s="61"/>
      <c r="G115" s="61"/>
      <c r="H115" s="61"/>
      <c r="I115" s="61"/>
      <c r="J115" s="62"/>
      <c r="L115" s="59"/>
    </row>
    <row r="116" spans="2:12" s="3" customFormat="1" ht="24.9" customHeight="1" x14ac:dyDescent="0.2">
      <c r="B116" s="55"/>
      <c r="D116" s="56" t="s">
        <v>69</v>
      </c>
      <c r="E116" s="57"/>
      <c r="F116" s="57"/>
      <c r="G116" s="57"/>
      <c r="H116" s="57"/>
      <c r="I116" s="57"/>
      <c r="J116" s="58"/>
      <c r="L116" s="55"/>
    </row>
    <row r="117" spans="2:12" s="3" customFormat="1" ht="24.9" customHeight="1" x14ac:dyDescent="0.2">
      <c r="B117" s="55"/>
      <c r="D117" s="56" t="s">
        <v>70</v>
      </c>
      <c r="E117" s="57"/>
      <c r="F117" s="57"/>
      <c r="G117" s="57"/>
      <c r="H117" s="57"/>
      <c r="I117" s="57"/>
      <c r="J117" s="58"/>
      <c r="L117" s="55"/>
    </row>
    <row r="118" spans="2:12" s="1" customFormat="1" ht="21.75" customHeight="1" x14ac:dyDescent="0.2">
      <c r="B118" s="15"/>
      <c r="L118" s="15"/>
    </row>
    <row r="119" spans="2:12" s="1" customFormat="1" ht="6.9" customHeight="1" x14ac:dyDescent="0.2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15"/>
    </row>
    <row r="123" spans="2:12" s="1" customFormat="1" ht="6.9" customHeight="1" x14ac:dyDescent="0.2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15"/>
    </row>
    <row r="124" spans="2:12" s="1" customFormat="1" ht="24.9" customHeight="1" x14ac:dyDescent="0.2">
      <c r="B124" s="15"/>
      <c r="C124" s="11" t="s">
        <v>71</v>
      </c>
      <c r="L124" s="15"/>
    </row>
    <row r="125" spans="2:12" s="1" customFormat="1" ht="6.9" customHeight="1" x14ac:dyDescent="0.2">
      <c r="B125" s="15"/>
      <c r="L125" s="15"/>
    </row>
    <row r="126" spans="2:12" s="1" customFormat="1" ht="12" customHeight="1" x14ac:dyDescent="0.2">
      <c r="B126" s="15"/>
      <c r="C126" s="13" t="s">
        <v>5</v>
      </c>
      <c r="L126" s="15"/>
    </row>
    <row r="127" spans="2:12" s="1" customFormat="1" ht="16.5" customHeight="1" x14ac:dyDescent="0.2">
      <c r="B127" s="15"/>
      <c r="E127" s="113" t="str">
        <f>E7</f>
        <v>Rekonštrukcia priestorov MH Teplárenský holding, a.s. - závod Trnava</v>
      </c>
      <c r="F127" s="114"/>
      <c r="G127" s="114"/>
      <c r="H127" s="114"/>
      <c r="L127" s="15"/>
    </row>
    <row r="128" spans="2:12" s="1" customFormat="1" ht="12" customHeight="1" x14ac:dyDescent="0.2">
      <c r="B128" s="15"/>
      <c r="C128" s="13" t="s">
        <v>44</v>
      </c>
      <c r="L128" s="15"/>
    </row>
    <row r="129" spans="2:65" s="1" customFormat="1" ht="16.5" customHeight="1" x14ac:dyDescent="0.2">
      <c r="B129" s="15"/>
      <c r="E129" s="111" t="str">
        <f>E9</f>
        <v>Rekonštrukcia priestorov MH Teplárenský holding, a.s. - závod Trnava</v>
      </c>
      <c r="F129" s="112"/>
      <c r="G129" s="112"/>
      <c r="H129" s="112"/>
      <c r="L129" s="15"/>
    </row>
    <row r="130" spans="2:65" s="1" customFormat="1" ht="6.9" customHeight="1" x14ac:dyDescent="0.2">
      <c r="B130" s="15"/>
      <c r="L130" s="15"/>
    </row>
    <row r="131" spans="2:65" s="1" customFormat="1" ht="12" customHeight="1" x14ac:dyDescent="0.2">
      <c r="B131" s="15"/>
      <c r="C131" s="13" t="s">
        <v>8</v>
      </c>
      <c r="F131" s="12" t="str">
        <f>F12</f>
        <v xml:space="preserve">Coburgova 2263/84, 917 42 Trnava </v>
      </c>
      <c r="I131" s="13" t="s">
        <v>9</v>
      </c>
      <c r="J131" s="26" t="str">
        <f>IF(J12="","",J12)</f>
        <v/>
      </c>
      <c r="L131" s="15"/>
    </row>
    <row r="132" spans="2:65" s="1" customFormat="1" ht="6.9" customHeight="1" x14ac:dyDescent="0.2">
      <c r="B132" s="15"/>
      <c r="L132" s="15"/>
    </row>
    <row r="133" spans="2:65" s="1" customFormat="1" ht="15.15" customHeight="1" x14ac:dyDescent="0.2">
      <c r="B133" s="15"/>
      <c r="C133" s="13" t="s">
        <v>10</v>
      </c>
      <c r="F133" s="12" t="str">
        <f>E15</f>
        <v>MH Teplárenský holding, a.s. - závod Trnava</v>
      </c>
      <c r="I133" s="13" t="s">
        <v>14</v>
      </c>
      <c r="J133" s="14"/>
      <c r="L133" s="15"/>
    </row>
    <row r="134" spans="2:65" s="1" customFormat="1" ht="15.15" customHeight="1" x14ac:dyDescent="0.2">
      <c r="B134" s="15"/>
      <c r="C134" s="13" t="s">
        <v>13</v>
      </c>
      <c r="F134" s="12" t="str">
        <f>IF(E18="","",E18)</f>
        <v/>
      </c>
      <c r="I134" s="13" t="s">
        <v>15</v>
      </c>
      <c r="J134" s="14"/>
      <c r="L134" s="15"/>
    </row>
    <row r="135" spans="2:65" s="1" customFormat="1" ht="10.35" customHeight="1" x14ac:dyDescent="0.2">
      <c r="B135" s="15"/>
      <c r="L135" s="15"/>
    </row>
    <row r="136" spans="2:65" s="5" customFormat="1" ht="29.25" customHeight="1" x14ac:dyDescent="0.2">
      <c r="B136" s="63"/>
      <c r="C136" s="64" t="s">
        <v>72</v>
      </c>
      <c r="D136" s="65" t="s">
        <v>38</v>
      </c>
      <c r="E136" s="65" t="s">
        <v>36</v>
      </c>
      <c r="F136" s="65" t="s">
        <v>37</v>
      </c>
      <c r="G136" s="65" t="s">
        <v>73</v>
      </c>
      <c r="H136" s="65" t="s">
        <v>74</v>
      </c>
      <c r="I136" s="65" t="s">
        <v>75</v>
      </c>
      <c r="J136" s="66" t="s">
        <v>47</v>
      </c>
      <c r="K136" s="67" t="s">
        <v>76</v>
      </c>
      <c r="L136" s="63"/>
      <c r="M136" s="30" t="s">
        <v>0</v>
      </c>
      <c r="N136" s="31" t="s">
        <v>21</v>
      </c>
      <c r="O136" s="31" t="s">
        <v>77</v>
      </c>
      <c r="P136" s="31" t="s">
        <v>78</v>
      </c>
      <c r="Q136" s="31" t="s">
        <v>79</v>
      </c>
      <c r="R136" s="31" t="s">
        <v>80</v>
      </c>
      <c r="S136" s="31" t="s">
        <v>81</v>
      </c>
      <c r="T136" s="32" t="s">
        <v>82</v>
      </c>
    </row>
    <row r="137" spans="2:65" s="1" customFormat="1" ht="22.95" customHeight="1" x14ac:dyDescent="0.3">
      <c r="B137" s="15"/>
      <c r="C137" s="34" t="s">
        <v>48</v>
      </c>
      <c r="J137" s="68"/>
      <c r="L137" s="15"/>
      <c r="M137" s="33"/>
      <c r="N137" s="27"/>
      <c r="O137" s="27"/>
      <c r="P137" s="69">
        <f>P138+P184+P279+P282+P284</f>
        <v>0</v>
      </c>
      <c r="Q137" s="27"/>
      <c r="R137" s="69">
        <f>R138+R184+R279+R282+R284</f>
        <v>0</v>
      </c>
      <c r="S137" s="27"/>
      <c r="T137" s="70">
        <f>T138+T184+T279+T282+T284</f>
        <v>0</v>
      </c>
      <c r="AT137" s="7" t="s">
        <v>39</v>
      </c>
      <c r="AU137" s="7" t="s">
        <v>49</v>
      </c>
      <c r="BK137" s="71">
        <f>BK138+BK184+BK279+BK282+BK284</f>
        <v>0</v>
      </c>
    </row>
    <row r="138" spans="2:65" s="6" customFormat="1" ht="25.95" customHeight="1" x14ac:dyDescent="0.25">
      <c r="B138" s="72"/>
      <c r="D138" s="73" t="s">
        <v>39</v>
      </c>
      <c r="E138" s="74" t="s">
        <v>83</v>
      </c>
      <c r="F138" s="74" t="s">
        <v>84</v>
      </c>
      <c r="J138" s="75"/>
      <c r="L138" s="72"/>
      <c r="M138" s="76"/>
      <c r="P138" s="77">
        <f>P139+P152+P178</f>
        <v>0</v>
      </c>
      <c r="R138" s="77">
        <f>R139+R152+R178</f>
        <v>0</v>
      </c>
      <c r="T138" s="78">
        <f>T139+T152+T178</f>
        <v>0</v>
      </c>
      <c r="AR138" s="73" t="s">
        <v>41</v>
      </c>
      <c r="AT138" s="79" t="s">
        <v>39</v>
      </c>
      <c r="AU138" s="79" t="s">
        <v>40</v>
      </c>
      <c r="AY138" s="73" t="s">
        <v>85</v>
      </c>
      <c r="BK138" s="80">
        <f>BK139+BK152+BK178</f>
        <v>0</v>
      </c>
    </row>
    <row r="139" spans="2:65" s="6" customFormat="1" ht="22.95" customHeight="1" x14ac:dyDescent="0.25">
      <c r="B139" s="72"/>
      <c r="D139" s="73" t="s">
        <v>39</v>
      </c>
      <c r="E139" s="81" t="s">
        <v>86</v>
      </c>
      <c r="F139" s="81" t="s">
        <v>87</v>
      </c>
      <c r="J139" s="82"/>
      <c r="L139" s="72"/>
      <c r="M139" s="76"/>
      <c r="P139" s="77">
        <f>SUM(P140:P151)</f>
        <v>0</v>
      </c>
      <c r="R139" s="77">
        <f>SUM(R140:R151)</f>
        <v>0</v>
      </c>
      <c r="T139" s="78">
        <f>SUM(T140:T151)</f>
        <v>0</v>
      </c>
      <c r="AR139" s="73" t="s">
        <v>41</v>
      </c>
      <c r="AT139" s="79" t="s">
        <v>39</v>
      </c>
      <c r="AU139" s="79" t="s">
        <v>41</v>
      </c>
      <c r="AY139" s="73" t="s">
        <v>85</v>
      </c>
      <c r="BK139" s="80">
        <f>SUM(BK140:BK151)</f>
        <v>0</v>
      </c>
    </row>
    <row r="140" spans="2:65" s="1" customFormat="1" ht="24.15" customHeight="1" x14ac:dyDescent="0.2">
      <c r="B140" s="83"/>
      <c r="C140" s="84" t="s">
        <v>41</v>
      </c>
      <c r="D140" s="84" t="s">
        <v>88</v>
      </c>
      <c r="E140" s="85" t="s">
        <v>89</v>
      </c>
      <c r="F140" s="86" t="s">
        <v>90</v>
      </c>
      <c r="G140" s="87" t="s">
        <v>91</v>
      </c>
      <c r="H140" s="88">
        <v>83.38</v>
      </c>
      <c r="I140" s="89"/>
      <c r="J140" s="89"/>
      <c r="K140" s="90"/>
      <c r="L140" s="15"/>
      <c r="M140" s="91" t="s">
        <v>0</v>
      </c>
      <c r="N140" s="92" t="s">
        <v>23</v>
      </c>
      <c r="O140" s="93">
        <v>0</v>
      </c>
      <c r="P140" s="93">
        <f t="shared" ref="P140:P151" si="0">O140*H140</f>
        <v>0</v>
      </c>
      <c r="Q140" s="93">
        <v>0</v>
      </c>
      <c r="R140" s="93">
        <f t="shared" ref="R140:R151" si="1">Q140*H140</f>
        <v>0</v>
      </c>
      <c r="S140" s="93">
        <v>0</v>
      </c>
      <c r="T140" s="94">
        <f t="shared" ref="T140:T151" si="2">S140*H140</f>
        <v>0</v>
      </c>
      <c r="AR140" s="95" t="s">
        <v>92</v>
      </c>
      <c r="AT140" s="95" t="s">
        <v>88</v>
      </c>
      <c r="AU140" s="95" t="s">
        <v>93</v>
      </c>
      <c r="AY140" s="7" t="s">
        <v>85</v>
      </c>
      <c r="BE140" s="96">
        <f t="shared" ref="BE140:BE151" si="3">IF(N140="základná",J140,0)</f>
        <v>0</v>
      </c>
      <c r="BF140" s="96">
        <f t="shared" ref="BF140:BF151" si="4">IF(N140="znížená",J140,0)</f>
        <v>0</v>
      </c>
      <c r="BG140" s="96">
        <f t="shared" ref="BG140:BG151" si="5">IF(N140="zákl. prenesená",J140,0)</f>
        <v>0</v>
      </c>
      <c r="BH140" s="96">
        <f t="shared" ref="BH140:BH151" si="6">IF(N140="zníž. prenesená",J140,0)</f>
        <v>0</v>
      </c>
      <c r="BI140" s="96">
        <f t="shared" ref="BI140:BI151" si="7">IF(N140="nulová",J140,0)</f>
        <v>0</v>
      </c>
      <c r="BJ140" s="7" t="s">
        <v>93</v>
      </c>
      <c r="BK140" s="96">
        <f t="shared" ref="BK140:BK151" si="8">ROUND(I140*H140,2)</f>
        <v>0</v>
      </c>
      <c r="BL140" s="7" t="s">
        <v>92</v>
      </c>
      <c r="BM140" s="95" t="s">
        <v>93</v>
      </c>
    </row>
    <row r="141" spans="2:65" s="1" customFormat="1" ht="24.15" customHeight="1" x14ac:dyDescent="0.2">
      <c r="B141" s="83"/>
      <c r="C141" s="84" t="s">
        <v>93</v>
      </c>
      <c r="D141" s="84" t="s">
        <v>88</v>
      </c>
      <c r="E141" s="85" t="s">
        <v>94</v>
      </c>
      <c r="F141" s="86" t="s">
        <v>95</v>
      </c>
      <c r="G141" s="87" t="s">
        <v>91</v>
      </c>
      <c r="H141" s="88">
        <v>83.38</v>
      </c>
      <c r="I141" s="89"/>
      <c r="J141" s="89"/>
      <c r="K141" s="90"/>
      <c r="L141" s="15"/>
      <c r="M141" s="91" t="s">
        <v>0</v>
      </c>
      <c r="N141" s="92" t="s">
        <v>23</v>
      </c>
      <c r="O141" s="93">
        <v>0</v>
      </c>
      <c r="P141" s="93">
        <f t="shared" si="0"/>
        <v>0</v>
      </c>
      <c r="Q141" s="93">
        <v>0</v>
      </c>
      <c r="R141" s="93">
        <f t="shared" si="1"/>
        <v>0</v>
      </c>
      <c r="S141" s="93">
        <v>0</v>
      </c>
      <c r="T141" s="94">
        <f t="shared" si="2"/>
        <v>0</v>
      </c>
      <c r="AR141" s="95" t="s">
        <v>92</v>
      </c>
      <c r="AT141" s="95" t="s">
        <v>88</v>
      </c>
      <c r="AU141" s="95" t="s">
        <v>93</v>
      </c>
      <c r="AY141" s="7" t="s">
        <v>85</v>
      </c>
      <c r="BE141" s="96">
        <f t="shared" si="3"/>
        <v>0</v>
      </c>
      <c r="BF141" s="96">
        <f t="shared" si="4"/>
        <v>0</v>
      </c>
      <c r="BG141" s="96">
        <f t="shared" si="5"/>
        <v>0</v>
      </c>
      <c r="BH141" s="96">
        <f t="shared" si="6"/>
        <v>0</v>
      </c>
      <c r="BI141" s="96">
        <f t="shared" si="7"/>
        <v>0</v>
      </c>
      <c r="BJ141" s="7" t="s">
        <v>93</v>
      </c>
      <c r="BK141" s="96">
        <f t="shared" si="8"/>
        <v>0</v>
      </c>
      <c r="BL141" s="7" t="s">
        <v>92</v>
      </c>
      <c r="BM141" s="95" t="s">
        <v>92</v>
      </c>
    </row>
    <row r="142" spans="2:65" s="1" customFormat="1" ht="24.15" customHeight="1" x14ac:dyDescent="0.2">
      <c r="B142" s="83"/>
      <c r="C142" s="84" t="s">
        <v>96</v>
      </c>
      <c r="D142" s="84" t="s">
        <v>88</v>
      </c>
      <c r="E142" s="85" t="s">
        <v>97</v>
      </c>
      <c r="F142" s="86" t="s">
        <v>98</v>
      </c>
      <c r="G142" s="87" t="s">
        <v>91</v>
      </c>
      <c r="H142" s="88">
        <v>83.38</v>
      </c>
      <c r="I142" s="89"/>
      <c r="J142" s="89"/>
      <c r="K142" s="90"/>
      <c r="L142" s="15"/>
      <c r="M142" s="91" t="s">
        <v>0</v>
      </c>
      <c r="N142" s="92" t="s">
        <v>23</v>
      </c>
      <c r="O142" s="93">
        <v>0</v>
      </c>
      <c r="P142" s="93">
        <f t="shared" si="0"/>
        <v>0</v>
      </c>
      <c r="Q142" s="93">
        <v>0</v>
      </c>
      <c r="R142" s="93">
        <f t="shared" si="1"/>
        <v>0</v>
      </c>
      <c r="S142" s="93">
        <v>0</v>
      </c>
      <c r="T142" s="94">
        <f t="shared" si="2"/>
        <v>0</v>
      </c>
      <c r="AR142" s="95" t="s">
        <v>92</v>
      </c>
      <c r="AT142" s="95" t="s">
        <v>88</v>
      </c>
      <c r="AU142" s="95" t="s">
        <v>93</v>
      </c>
      <c r="AY142" s="7" t="s">
        <v>85</v>
      </c>
      <c r="BE142" s="96">
        <f t="shared" si="3"/>
        <v>0</v>
      </c>
      <c r="BF142" s="96">
        <f t="shared" si="4"/>
        <v>0</v>
      </c>
      <c r="BG142" s="96">
        <f t="shared" si="5"/>
        <v>0</v>
      </c>
      <c r="BH142" s="96">
        <f t="shared" si="6"/>
        <v>0</v>
      </c>
      <c r="BI142" s="96">
        <f t="shared" si="7"/>
        <v>0</v>
      </c>
      <c r="BJ142" s="7" t="s">
        <v>93</v>
      </c>
      <c r="BK142" s="96">
        <f t="shared" si="8"/>
        <v>0</v>
      </c>
      <c r="BL142" s="7" t="s">
        <v>92</v>
      </c>
      <c r="BM142" s="95" t="s">
        <v>86</v>
      </c>
    </row>
    <row r="143" spans="2:65" s="1" customFormat="1" ht="24.15" customHeight="1" x14ac:dyDescent="0.2">
      <c r="B143" s="83"/>
      <c r="C143" s="84" t="s">
        <v>92</v>
      </c>
      <c r="D143" s="84" t="s">
        <v>88</v>
      </c>
      <c r="E143" s="85" t="s">
        <v>99</v>
      </c>
      <c r="F143" s="86" t="s">
        <v>100</v>
      </c>
      <c r="G143" s="87" t="s">
        <v>91</v>
      </c>
      <c r="H143" s="88">
        <v>83.38</v>
      </c>
      <c r="I143" s="89"/>
      <c r="J143" s="89"/>
      <c r="K143" s="90"/>
      <c r="L143" s="15"/>
      <c r="M143" s="91" t="s">
        <v>0</v>
      </c>
      <c r="N143" s="92" t="s">
        <v>23</v>
      </c>
      <c r="O143" s="93">
        <v>0</v>
      </c>
      <c r="P143" s="93">
        <f t="shared" si="0"/>
        <v>0</v>
      </c>
      <c r="Q143" s="93">
        <v>0</v>
      </c>
      <c r="R143" s="93">
        <f t="shared" si="1"/>
        <v>0</v>
      </c>
      <c r="S143" s="93">
        <v>0</v>
      </c>
      <c r="T143" s="94">
        <f t="shared" si="2"/>
        <v>0</v>
      </c>
      <c r="AR143" s="95" t="s">
        <v>92</v>
      </c>
      <c r="AT143" s="95" t="s">
        <v>88</v>
      </c>
      <c r="AU143" s="95" t="s">
        <v>93</v>
      </c>
      <c r="AY143" s="7" t="s">
        <v>85</v>
      </c>
      <c r="BE143" s="96">
        <f t="shared" si="3"/>
        <v>0</v>
      </c>
      <c r="BF143" s="96">
        <f t="shared" si="4"/>
        <v>0</v>
      </c>
      <c r="BG143" s="96">
        <f t="shared" si="5"/>
        <v>0</v>
      </c>
      <c r="BH143" s="96">
        <f t="shared" si="6"/>
        <v>0</v>
      </c>
      <c r="BI143" s="96">
        <f t="shared" si="7"/>
        <v>0</v>
      </c>
      <c r="BJ143" s="7" t="s">
        <v>93</v>
      </c>
      <c r="BK143" s="96">
        <f t="shared" si="8"/>
        <v>0</v>
      </c>
      <c r="BL143" s="7" t="s">
        <v>92</v>
      </c>
      <c r="BM143" s="95" t="s">
        <v>101</v>
      </c>
    </row>
    <row r="144" spans="2:65" s="1" customFormat="1" ht="24.15" customHeight="1" x14ac:dyDescent="0.2">
      <c r="B144" s="83"/>
      <c r="C144" s="84" t="s">
        <v>102</v>
      </c>
      <c r="D144" s="84" t="s">
        <v>88</v>
      </c>
      <c r="E144" s="85" t="s">
        <v>103</v>
      </c>
      <c r="F144" s="86" t="s">
        <v>104</v>
      </c>
      <c r="G144" s="87" t="s">
        <v>91</v>
      </c>
      <c r="H144" s="88">
        <v>83.38</v>
      </c>
      <c r="I144" s="89"/>
      <c r="J144" s="89"/>
      <c r="K144" s="90"/>
      <c r="L144" s="15"/>
      <c r="M144" s="91" t="s">
        <v>0</v>
      </c>
      <c r="N144" s="92" t="s">
        <v>23</v>
      </c>
      <c r="O144" s="93">
        <v>0</v>
      </c>
      <c r="P144" s="93">
        <f t="shared" si="0"/>
        <v>0</v>
      </c>
      <c r="Q144" s="93">
        <v>0</v>
      </c>
      <c r="R144" s="93">
        <f t="shared" si="1"/>
        <v>0</v>
      </c>
      <c r="S144" s="93">
        <v>0</v>
      </c>
      <c r="T144" s="94">
        <f t="shared" si="2"/>
        <v>0</v>
      </c>
      <c r="AR144" s="95" t="s">
        <v>92</v>
      </c>
      <c r="AT144" s="95" t="s">
        <v>88</v>
      </c>
      <c r="AU144" s="95" t="s">
        <v>93</v>
      </c>
      <c r="AY144" s="7" t="s">
        <v>85</v>
      </c>
      <c r="BE144" s="96">
        <f t="shared" si="3"/>
        <v>0</v>
      </c>
      <c r="BF144" s="96">
        <f t="shared" si="4"/>
        <v>0</v>
      </c>
      <c r="BG144" s="96">
        <f t="shared" si="5"/>
        <v>0</v>
      </c>
      <c r="BH144" s="96">
        <f t="shared" si="6"/>
        <v>0</v>
      </c>
      <c r="BI144" s="96">
        <f t="shared" si="7"/>
        <v>0</v>
      </c>
      <c r="BJ144" s="7" t="s">
        <v>93</v>
      </c>
      <c r="BK144" s="96">
        <f t="shared" si="8"/>
        <v>0</v>
      </c>
      <c r="BL144" s="7" t="s">
        <v>92</v>
      </c>
      <c r="BM144" s="95" t="s">
        <v>105</v>
      </c>
    </row>
    <row r="145" spans="2:65" s="1" customFormat="1" ht="24.15" customHeight="1" x14ac:dyDescent="0.2">
      <c r="B145" s="83"/>
      <c r="C145" s="84" t="s">
        <v>86</v>
      </c>
      <c r="D145" s="84" t="s">
        <v>88</v>
      </c>
      <c r="E145" s="85" t="s">
        <v>106</v>
      </c>
      <c r="F145" s="86" t="s">
        <v>107</v>
      </c>
      <c r="G145" s="87" t="s">
        <v>91</v>
      </c>
      <c r="H145" s="88">
        <v>83.38</v>
      </c>
      <c r="I145" s="89"/>
      <c r="J145" s="89"/>
      <c r="K145" s="90"/>
      <c r="L145" s="15"/>
      <c r="M145" s="91" t="s">
        <v>0</v>
      </c>
      <c r="N145" s="92" t="s">
        <v>23</v>
      </c>
      <c r="O145" s="93">
        <v>0</v>
      </c>
      <c r="P145" s="93">
        <f t="shared" si="0"/>
        <v>0</v>
      </c>
      <c r="Q145" s="93">
        <v>0</v>
      </c>
      <c r="R145" s="93">
        <f t="shared" si="1"/>
        <v>0</v>
      </c>
      <c r="S145" s="93">
        <v>0</v>
      </c>
      <c r="T145" s="94">
        <f t="shared" si="2"/>
        <v>0</v>
      </c>
      <c r="AR145" s="95" t="s">
        <v>92</v>
      </c>
      <c r="AT145" s="95" t="s">
        <v>88</v>
      </c>
      <c r="AU145" s="95" t="s">
        <v>93</v>
      </c>
      <c r="AY145" s="7" t="s">
        <v>85</v>
      </c>
      <c r="BE145" s="96">
        <f t="shared" si="3"/>
        <v>0</v>
      </c>
      <c r="BF145" s="96">
        <f t="shared" si="4"/>
        <v>0</v>
      </c>
      <c r="BG145" s="96">
        <f t="shared" si="5"/>
        <v>0</v>
      </c>
      <c r="BH145" s="96">
        <f t="shared" si="6"/>
        <v>0</v>
      </c>
      <c r="BI145" s="96">
        <f t="shared" si="7"/>
        <v>0</v>
      </c>
      <c r="BJ145" s="7" t="s">
        <v>93</v>
      </c>
      <c r="BK145" s="96">
        <f t="shared" si="8"/>
        <v>0</v>
      </c>
      <c r="BL145" s="7" t="s">
        <v>92</v>
      </c>
      <c r="BM145" s="95" t="s">
        <v>108</v>
      </c>
    </row>
    <row r="146" spans="2:65" s="1" customFormat="1" ht="24.15" customHeight="1" x14ac:dyDescent="0.2">
      <c r="B146" s="83"/>
      <c r="C146" s="84" t="s">
        <v>109</v>
      </c>
      <c r="D146" s="84" t="s">
        <v>88</v>
      </c>
      <c r="E146" s="85" t="s">
        <v>110</v>
      </c>
      <c r="F146" s="86" t="s">
        <v>111</v>
      </c>
      <c r="G146" s="87" t="s">
        <v>91</v>
      </c>
      <c r="H146" s="88">
        <v>32.299999999999997</v>
      </c>
      <c r="I146" s="89"/>
      <c r="J146" s="89"/>
      <c r="K146" s="90"/>
      <c r="L146" s="15"/>
      <c r="M146" s="91" t="s">
        <v>0</v>
      </c>
      <c r="N146" s="92" t="s">
        <v>23</v>
      </c>
      <c r="O146" s="93">
        <v>0</v>
      </c>
      <c r="P146" s="93">
        <f t="shared" si="0"/>
        <v>0</v>
      </c>
      <c r="Q146" s="93">
        <v>0</v>
      </c>
      <c r="R146" s="93">
        <f t="shared" si="1"/>
        <v>0</v>
      </c>
      <c r="S146" s="93">
        <v>0</v>
      </c>
      <c r="T146" s="94">
        <f t="shared" si="2"/>
        <v>0</v>
      </c>
      <c r="AR146" s="95" t="s">
        <v>92</v>
      </c>
      <c r="AT146" s="95" t="s">
        <v>88</v>
      </c>
      <c r="AU146" s="95" t="s">
        <v>93</v>
      </c>
      <c r="AY146" s="7" t="s">
        <v>85</v>
      </c>
      <c r="BE146" s="96">
        <f t="shared" si="3"/>
        <v>0</v>
      </c>
      <c r="BF146" s="96">
        <f t="shared" si="4"/>
        <v>0</v>
      </c>
      <c r="BG146" s="96">
        <f t="shared" si="5"/>
        <v>0</v>
      </c>
      <c r="BH146" s="96">
        <f t="shared" si="6"/>
        <v>0</v>
      </c>
      <c r="BI146" s="96">
        <f t="shared" si="7"/>
        <v>0</v>
      </c>
      <c r="BJ146" s="7" t="s">
        <v>93</v>
      </c>
      <c r="BK146" s="96">
        <f t="shared" si="8"/>
        <v>0</v>
      </c>
      <c r="BL146" s="7" t="s">
        <v>92</v>
      </c>
      <c r="BM146" s="95" t="s">
        <v>112</v>
      </c>
    </row>
    <row r="147" spans="2:65" s="1" customFormat="1" ht="16.5" customHeight="1" x14ac:dyDescent="0.2">
      <c r="B147" s="83"/>
      <c r="C147" s="97" t="s">
        <v>101</v>
      </c>
      <c r="D147" s="97" t="s">
        <v>113</v>
      </c>
      <c r="E147" s="98" t="s">
        <v>114</v>
      </c>
      <c r="F147" s="99" t="s">
        <v>115</v>
      </c>
      <c r="G147" s="100" t="s">
        <v>91</v>
      </c>
      <c r="H147" s="101">
        <v>37.145000000000003</v>
      </c>
      <c r="I147" s="102"/>
      <c r="J147" s="102"/>
      <c r="K147" s="103"/>
      <c r="L147" s="104"/>
      <c r="M147" s="105" t="s">
        <v>0</v>
      </c>
      <c r="N147" s="106" t="s">
        <v>23</v>
      </c>
      <c r="O147" s="93">
        <v>0</v>
      </c>
      <c r="P147" s="93">
        <f t="shared" si="0"/>
        <v>0</v>
      </c>
      <c r="Q147" s="93">
        <v>0</v>
      </c>
      <c r="R147" s="93">
        <f t="shared" si="1"/>
        <v>0</v>
      </c>
      <c r="S147" s="93">
        <v>0</v>
      </c>
      <c r="T147" s="94">
        <f t="shared" si="2"/>
        <v>0</v>
      </c>
      <c r="AR147" s="95" t="s">
        <v>101</v>
      </c>
      <c r="AT147" s="95" t="s">
        <v>113</v>
      </c>
      <c r="AU147" s="95" t="s">
        <v>93</v>
      </c>
      <c r="AY147" s="7" t="s">
        <v>85</v>
      </c>
      <c r="BE147" s="96">
        <f t="shared" si="3"/>
        <v>0</v>
      </c>
      <c r="BF147" s="96">
        <f t="shared" si="4"/>
        <v>0</v>
      </c>
      <c r="BG147" s="96">
        <f t="shared" si="5"/>
        <v>0</v>
      </c>
      <c r="BH147" s="96">
        <f t="shared" si="6"/>
        <v>0</v>
      </c>
      <c r="BI147" s="96">
        <f t="shared" si="7"/>
        <v>0</v>
      </c>
      <c r="BJ147" s="7" t="s">
        <v>93</v>
      </c>
      <c r="BK147" s="96">
        <f t="shared" si="8"/>
        <v>0</v>
      </c>
      <c r="BL147" s="7" t="s">
        <v>92</v>
      </c>
      <c r="BM147" s="95" t="s">
        <v>116</v>
      </c>
    </row>
    <row r="148" spans="2:65" s="1" customFormat="1" ht="24.15" customHeight="1" x14ac:dyDescent="0.2">
      <c r="B148" s="83"/>
      <c r="C148" s="84" t="s">
        <v>117</v>
      </c>
      <c r="D148" s="84" t="s">
        <v>88</v>
      </c>
      <c r="E148" s="85" t="s">
        <v>118</v>
      </c>
      <c r="F148" s="86" t="s">
        <v>119</v>
      </c>
      <c r="G148" s="87" t="s">
        <v>91</v>
      </c>
      <c r="H148" s="88">
        <v>32.299999999999997</v>
      </c>
      <c r="I148" s="89"/>
      <c r="J148" s="89"/>
      <c r="K148" s="90"/>
      <c r="L148" s="15"/>
      <c r="M148" s="91" t="s">
        <v>0</v>
      </c>
      <c r="N148" s="92" t="s">
        <v>23</v>
      </c>
      <c r="O148" s="93">
        <v>0</v>
      </c>
      <c r="P148" s="93">
        <f t="shared" si="0"/>
        <v>0</v>
      </c>
      <c r="Q148" s="93">
        <v>0</v>
      </c>
      <c r="R148" s="93">
        <f t="shared" si="1"/>
        <v>0</v>
      </c>
      <c r="S148" s="93">
        <v>0</v>
      </c>
      <c r="T148" s="94">
        <f t="shared" si="2"/>
        <v>0</v>
      </c>
      <c r="AR148" s="95" t="s">
        <v>92</v>
      </c>
      <c r="AT148" s="95" t="s">
        <v>88</v>
      </c>
      <c r="AU148" s="95" t="s">
        <v>93</v>
      </c>
      <c r="AY148" s="7" t="s">
        <v>85</v>
      </c>
      <c r="BE148" s="96">
        <f t="shared" si="3"/>
        <v>0</v>
      </c>
      <c r="BF148" s="96">
        <f t="shared" si="4"/>
        <v>0</v>
      </c>
      <c r="BG148" s="96">
        <f t="shared" si="5"/>
        <v>0</v>
      </c>
      <c r="BH148" s="96">
        <f t="shared" si="6"/>
        <v>0</v>
      </c>
      <c r="BI148" s="96">
        <f t="shared" si="7"/>
        <v>0</v>
      </c>
      <c r="BJ148" s="7" t="s">
        <v>93</v>
      </c>
      <c r="BK148" s="96">
        <f t="shared" si="8"/>
        <v>0</v>
      </c>
      <c r="BL148" s="7" t="s">
        <v>92</v>
      </c>
      <c r="BM148" s="95" t="s">
        <v>120</v>
      </c>
    </row>
    <row r="149" spans="2:65" s="1" customFormat="1" ht="24.15" customHeight="1" x14ac:dyDescent="0.2">
      <c r="B149" s="83"/>
      <c r="C149" s="97" t="s">
        <v>105</v>
      </c>
      <c r="D149" s="97" t="s">
        <v>113</v>
      </c>
      <c r="E149" s="98" t="s">
        <v>121</v>
      </c>
      <c r="F149" s="99" t="s">
        <v>122</v>
      </c>
      <c r="G149" s="100" t="s">
        <v>123</v>
      </c>
      <c r="H149" s="101">
        <v>6.6539999999999999</v>
      </c>
      <c r="I149" s="102"/>
      <c r="J149" s="102"/>
      <c r="K149" s="103"/>
      <c r="L149" s="104"/>
      <c r="M149" s="105" t="s">
        <v>0</v>
      </c>
      <c r="N149" s="106" t="s">
        <v>23</v>
      </c>
      <c r="O149" s="93">
        <v>0</v>
      </c>
      <c r="P149" s="93">
        <f t="shared" si="0"/>
        <v>0</v>
      </c>
      <c r="Q149" s="93">
        <v>0</v>
      </c>
      <c r="R149" s="93">
        <f t="shared" si="1"/>
        <v>0</v>
      </c>
      <c r="S149" s="93">
        <v>0</v>
      </c>
      <c r="T149" s="94">
        <f t="shared" si="2"/>
        <v>0</v>
      </c>
      <c r="AR149" s="95" t="s">
        <v>101</v>
      </c>
      <c r="AT149" s="95" t="s">
        <v>113</v>
      </c>
      <c r="AU149" s="95" t="s">
        <v>93</v>
      </c>
      <c r="AY149" s="7" t="s">
        <v>85</v>
      </c>
      <c r="BE149" s="96">
        <f t="shared" si="3"/>
        <v>0</v>
      </c>
      <c r="BF149" s="96">
        <f t="shared" si="4"/>
        <v>0</v>
      </c>
      <c r="BG149" s="96">
        <f t="shared" si="5"/>
        <v>0</v>
      </c>
      <c r="BH149" s="96">
        <f t="shared" si="6"/>
        <v>0</v>
      </c>
      <c r="BI149" s="96">
        <f t="shared" si="7"/>
        <v>0</v>
      </c>
      <c r="BJ149" s="7" t="s">
        <v>93</v>
      </c>
      <c r="BK149" s="96">
        <f t="shared" si="8"/>
        <v>0</v>
      </c>
      <c r="BL149" s="7" t="s">
        <v>92</v>
      </c>
      <c r="BM149" s="95" t="s">
        <v>124</v>
      </c>
    </row>
    <row r="150" spans="2:65" s="1" customFormat="1" ht="24.15" customHeight="1" x14ac:dyDescent="0.2">
      <c r="B150" s="83"/>
      <c r="C150" s="84" t="s">
        <v>125</v>
      </c>
      <c r="D150" s="84" t="s">
        <v>88</v>
      </c>
      <c r="E150" s="85" t="s">
        <v>126</v>
      </c>
      <c r="F150" s="86" t="s">
        <v>127</v>
      </c>
      <c r="G150" s="87" t="s">
        <v>91</v>
      </c>
      <c r="H150" s="88">
        <v>32.299999999999997</v>
      </c>
      <c r="I150" s="89"/>
      <c r="J150" s="89"/>
      <c r="K150" s="90"/>
      <c r="L150" s="15"/>
      <c r="M150" s="91" t="s">
        <v>0</v>
      </c>
      <c r="N150" s="92" t="s">
        <v>23</v>
      </c>
      <c r="O150" s="93">
        <v>0</v>
      </c>
      <c r="P150" s="93">
        <f t="shared" si="0"/>
        <v>0</v>
      </c>
      <c r="Q150" s="93">
        <v>0</v>
      </c>
      <c r="R150" s="93">
        <f t="shared" si="1"/>
        <v>0</v>
      </c>
      <c r="S150" s="93">
        <v>0</v>
      </c>
      <c r="T150" s="94">
        <f t="shared" si="2"/>
        <v>0</v>
      </c>
      <c r="AR150" s="95" t="s">
        <v>92</v>
      </c>
      <c r="AT150" s="95" t="s">
        <v>88</v>
      </c>
      <c r="AU150" s="95" t="s">
        <v>93</v>
      </c>
      <c r="AY150" s="7" t="s">
        <v>85</v>
      </c>
      <c r="BE150" s="96">
        <f t="shared" si="3"/>
        <v>0</v>
      </c>
      <c r="BF150" s="96">
        <f t="shared" si="4"/>
        <v>0</v>
      </c>
      <c r="BG150" s="96">
        <f t="shared" si="5"/>
        <v>0</v>
      </c>
      <c r="BH150" s="96">
        <f t="shared" si="6"/>
        <v>0</v>
      </c>
      <c r="BI150" s="96">
        <f t="shared" si="7"/>
        <v>0</v>
      </c>
      <c r="BJ150" s="7" t="s">
        <v>93</v>
      </c>
      <c r="BK150" s="96">
        <f t="shared" si="8"/>
        <v>0</v>
      </c>
      <c r="BL150" s="7" t="s">
        <v>92</v>
      </c>
      <c r="BM150" s="95" t="s">
        <v>128</v>
      </c>
    </row>
    <row r="151" spans="2:65" s="1" customFormat="1" ht="24.15" customHeight="1" x14ac:dyDescent="0.2">
      <c r="B151" s="83"/>
      <c r="C151" s="84" t="s">
        <v>108</v>
      </c>
      <c r="D151" s="84" t="s">
        <v>88</v>
      </c>
      <c r="E151" s="85" t="s">
        <v>129</v>
      </c>
      <c r="F151" s="86" t="s">
        <v>130</v>
      </c>
      <c r="G151" s="87" t="s">
        <v>91</v>
      </c>
      <c r="H151" s="88">
        <v>32.299999999999997</v>
      </c>
      <c r="I151" s="89"/>
      <c r="J151" s="89"/>
      <c r="K151" s="90"/>
      <c r="L151" s="15"/>
      <c r="M151" s="91" t="s">
        <v>0</v>
      </c>
      <c r="N151" s="92" t="s">
        <v>23</v>
      </c>
      <c r="O151" s="93">
        <v>0</v>
      </c>
      <c r="P151" s="93">
        <f t="shared" si="0"/>
        <v>0</v>
      </c>
      <c r="Q151" s="93">
        <v>0</v>
      </c>
      <c r="R151" s="93">
        <f t="shared" si="1"/>
        <v>0</v>
      </c>
      <c r="S151" s="93">
        <v>0</v>
      </c>
      <c r="T151" s="94">
        <f t="shared" si="2"/>
        <v>0</v>
      </c>
      <c r="AR151" s="95" t="s">
        <v>92</v>
      </c>
      <c r="AT151" s="95" t="s">
        <v>88</v>
      </c>
      <c r="AU151" s="95" t="s">
        <v>93</v>
      </c>
      <c r="AY151" s="7" t="s">
        <v>85</v>
      </c>
      <c r="BE151" s="96">
        <f t="shared" si="3"/>
        <v>0</v>
      </c>
      <c r="BF151" s="96">
        <f t="shared" si="4"/>
        <v>0</v>
      </c>
      <c r="BG151" s="96">
        <f t="shared" si="5"/>
        <v>0</v>
      </c>
      <c r="BH151" s="96">
        <f t="shared" si="6"/>
        <v>0</v>
      </c>
      <c r="BI151" s="96">
        <f t="shared" si="7"/>
        <v>0</v>
      </c>
      <c r="BJ151" s="7" t="s">
        <v>93</v>
      </c>
      <c r="BK151" s="96">
        <f t="shared" si="8"/>
        <v>0</v>
      </c>
      <c r="BL151" s="7" t="s">
        <v>92</v>
      </c>
      <c r="BM151" s="95" t="s">
        <v>131</v>
      </c>
    </row>
    <row r="152" spans="2:65" s="6" customFormat="1" ht="22.95" customHeight="1" x14ac:dyDescent="0.25">
      <c r="B152" s="72"/>
      <c r="D152" s="73" t="s">
        <v>39</v>
      </c>
      <c r="E152" s="81" t="s">
        <v>117</v>
      </c>
      <c r="F152" s="81" t="s">
        <v>132</v>
      </c>
      <c r="J152" s="82"/>
      <c r="L152" s="72"/>
      <c r="M152" s="76"/>
      <c r="P152" s="77">
        <f>SUM(P153:P177)</f>
        <v>0</v>
      </c>
      <c r="R152" s="77">
        <f>SUM(R153:R177)</f>
        <v>0</v>
      </c>
      <c r="T152" s="78">
        <f>SUM(T153:T177)</f>
        <v>0</v>
      </c>
      <c r="AR152" s="73" t="s">
        <v>41</v>
      </c>
      <c r="AT152" s="79" t="s">
        <v>39</v>
      </c>
      <c r="AU152" s="79" t="s">
        <v>41</v>
      </c>
      <c r="AY152" s="73" t="s">
        <v>85</v>
      </c>
      <c r="BK152" s="80">
        <f>SUM(BK153:BK177)</f>
        <v>0</v>
      </c>
    </row>
    <row r="153" spans="2:65" s="1" customFormat="1" ht="24.15" customHeight="1" x14ac:dyDescent="0.2">
      <c r="B153" s="83"/>
      <c r="C153" s="84" t="s">
        <v>133</v>
      </c>
      <c r="D153" s="84" t="s">
        <v>88</v>
      </c>
      <c r="E153" s="85" t="s">
        <v>134</v>
      </c>
      <c r="F153" s="86" t="s">
        <v>135</v>
      </c>
      <c r="G153" s="87" t="s">
        <v>91</v>
      </c>
      <c r="H153" s="88">
        <v>32.299999999999997</v>
      </c>
      <c r="I153" s="89"/>
      <c r="J153" s="89"/>
      <c r="K153" s="90"/>
      <c r="L153" s="15"/>
      <c r="M153" s="91" t="s">
        <v>0</v>
      </c>
      <c r="N153" s="92" t="s">
        <v>23</v>
      </c>
      <c r="O153" s="93">
        <v>0</v>
      </c>
      <c r="P153" s="93">
        <f t="shared" ref="P153:P177" si="9">O153*H153</f>
        <v>0</v>
      </c>
      <c r="Q153" s="93">
        <v>0</v>
      </c>
      <c r="R153" s="93">
        <f t="shared" ref="R153:R177" si="10">Q153*H153</f>
        <v>0</v>
      </c>
      <c r="S153" s="93">
        <v>0</v>
      </c>
      <c r="T153" s="94">
        <f t="shared" ref="T153:T177" si="11">S153*H153</f>
        <v>0</v>
      </c>
      <c r="AR153" s="95" t="s">
        <v>92</v>
      </c>
      <c r="AT153" s="95" t="s">
        <v>88</v>
      </c>
      <c r="AU153" s="95" t="s">
        <v>93</v>
      </c>
      <c r="AY153" s="7" t="s">
        <v>85</v>
      </c>
      <c r="BE153" s="96">
        <f t="shared" ref="BE153:BE177" si="12">IF(N153="základná",J153,0)</f>
        <v>0</v>
      </c>
      <c r="BF153" s="96">
        <f t="shared" ref="BF153:BF177" si="13">IF(N153="znížená",J153,0)</f>
        <v>0</v>
      </c>
      <c r="BG153" s="96">
        <f t="shared" ref="BG153:BG177" si="14">IF(N153="zákl. prenesená",J153,0)</f>
        <v>0</v>
      </c>
      <c r="BH153" s="96">
        <f t="shared" ref="BH153:BH177" si="15">IF(N153="zníž. prenesená",J153,0)</f>
        <v>0</v>
      </c>
      <c r="BI153" s="96">
        <f t="shared" ref="BI153:BI177" si="16">IF(N153="nulová",J153,0)</f>
        <v>0</v>
      </c>
      <c r="BJ153" s="7" t="s">
        <v>93</v>
      </c>
      <c r="BK153" s="96">
        <f t="shared" ref="BK153:BK177" si="17">ROUND(I153*H153,2)</f>
        <v>0</v>
      </c>
      <c r="BL153" s="7" t="s">
        <v>92</v>
      </c>
      <c r="BM153" s="95" t="s">
        <v>136</v>
      </c>
    </row>
    <row r="154" spans="2:65" s="1" customFormat="1" ht="16.5" customHeight="1" x14ac:dyDescent="0.2">
      <c r="B154" s="83"/>
      <c r="C154" s="84" t="s">
        <v>112</v>
      </c>
      <c r="D154" s="84" t="s">
        <v>88</v>
      </c>
      <c r="E154" s="85" t="s">
        <v>137</v>
      </c>
      <c r="F154" s="86" t="s">
        <v>138</v>
      </c>
      <c r="G154" s="87" t="s">
        <v>91</v>
      </c>
      <c r="H154" s="88">
        <v>32.299999999999997</v>
      </c>
      <c r="I154" s="89"/>
      <c r="J154" s="89"/>
      <c r="K154" s="90"/>
      <c r="L154" s="15"/>
      <c r="M154" s="91" t="s">
        <v>0</v>
      </c>
      <c r="N154" s="92" t="s">
        <v>23</v>
      </c>
      <c r="O154" s="93">
        <v>0</v>
      </c>
      <c r="P154" s="93">
        <f t="shared" si="9"/>
        <v>0</v>
      </c>
      <c r="Q154" s="93">
        <v>0</v>
      </c>
      <c r="R154" s="93">
        <f t="shared" si="10"/>
        <v>0</v>
      </c>
      <c r="S154" s="93">
        <v>0</v>
      </c>
      <c r="T154" s="94">
        <f t="shared" si="11"/>
        <v>0</v>
      </c>
      <c r="AR154" s="95" t="s">
        <v>92</v>
      </c>
      <c r="AT154" s="95" t="s">
        <v>88</v>
      </c>
      <c r="AU154" s="95" t="s">
        <v>93</v>
      </c>
      <c r="AY154" s="7" t="s">
        <v>85</v>
      </c>
      <c r="BE154" s="96">
        <f t="shared" si="12"/>
        <v>0</v>
      </c>
      <c r="BF154" s="96">
        <f t="shared" si="13"/>
        <v>0</v>
      </c>
      <c r="BG154" s="96">
        <f t="shared" si="14"/>
        <v>0</v>
      </c>
      <c r="BH154" s="96">
        <f t="shared" si="15"/>
        <v>0</v>
      </c>
      <c r="BI154" s="96">
        <f t="shared" si="16"/>
        <v>0</v>
      </c>
      <c r="BJ154" s="7" t="s">
        <v>93</v>
      </c>
      <c r="BK154" s="96">
        <f t="shared" si="17"/>
        <v>0</v>
      </c>
      <c r="BL154" s="7" t="s">
        <v>92</v>
      </c>
      <c r="BM154" s="95" t="s">
        <v>139</v>
      </c>
    </row>
    <row r="155" spans="2:65" s="1" customFormat="1" ht="55.5" customHeight="1" x14ac:dyDescent="0.2">
      <c r="B155" s="83"/>
      <c r="C155" s="84" t="s">
        <v>140</v>
      </c>
      <c r="D155" s="84" t="s">
        <v>88</v>
      </c>
      <c r="E155" s="85" t="s">
        <v>141</v>
      </c>
      <c r="F155" s="86" t="s">
        <v>142</v>
      </c>
      <c r="G155" s="87" t="s">
        <v>91</v>
      </c>
      <c r="H155" s="88">
        <v>8.4420000000000002</v>
      </c>
      <c r="I155" s="89"/>
      <c r="J155" s="89"/>
      <c r="K155" s="90"/>
      <c r="L155" s="15"/>
      <c r="M155" s="91" t="s">
        <v>0</v>
      </c>
      <c r="N155" s="92" t="s">
        <v>23</v>
      </c>
      <c r="O155" s="93">
        <v>0</v>
      </c>
      <c r="P155" s="93">
        <f t="shared" si="9"/>
        <v>0</v>
      </c>
      <c r="Q155" s="93">
        <v>0</v>
      </c>
      <c r="R155" s="93">
        <f t="shared" si="10"/>
        <v>0</v>
      </c>
      <c r="S155" s="93">
        <v>0</v>
      </c>
      <c r="T155" s="94">
        <f t="shared" si="11"/>
        <v>0</v>
      </c>
      <c r="AR155" s="95" t="s">
        <v>92</v>
      </c>
      <c r="AT155" s="95" t="s">
        <v>88</v>
      </c>
      <c r="AU155" s="95" t="s">
        <v>93</v>
      </c>
      <c r="AY155" s="7" t="s">
        <v>85</v>
      </c>
      <c r="BE155" s="96">
        <f t="shared" si="12"/>
        <v>0</v>
      </c>
      <c r="BF155" s="96">
        <f t="shared" si="13"/>
        <v>0</v>
      </c>
      <c r="BG155" s="96">
        <f t="shared" si="14"/>
        <v>0</v>
      </c>
      <c r="BH155" s="96">
        <f t="shared" si="15"/>
        <v>0</v>
      </c>
      <c r="BI155" s="96">
        <f t="shared" si="16"/>
        <v>0</v>
      </c>
      <c r="BJ155" s="7" t="s">
        <v>93</v>
      </c>
      <c r="BK155" s="96">
        <f t="shared" si="17"/>
        <v>0</v>
      </c>
      <c r="BL155" s="7" t="s">
        <v>92</v>
      </c>
      <c r="BM155" s="95" t="s">
        <v>143</v>
      </c>
    </row>
    <row r="156" spans="2:65" s="1" customFormat="1" ht="55.5" customHeight="1" x14ac:dyDescent="0.2">
      <c r="B156" s="83"/>
      <c r="C156" s="84" t="s">
        <v>116</v>
      </c>
      <c r="D156" s="84" t="s">
        <v>88</v>
      </c>
      <c r="E156" s="85" t="s">
        <v>144</v>
      </c>
      <c r="F156" s="86" t="s">
        <v>145</v>
      </c>
      <c r="G156" s="87" t="s">
        <v>146</v>
      </c>
      <c r="H156" s="88">
        <v>3.6389999999999998</v>
      </c>
      <c r="I156" s="89"/>
      <c r="J156" s="89"/>
      <c r="K156" s="90"/>
      <c r="L156" s="15"/>
      <c r="M156" s="91" t="s">
        <v>0</v>
      </c>
      <c r="N156" s="92" t="s">
        <v>23</v>
      </c>
      <c r="O156" s="93">
        <v>0</v>
      </c>
      <c r="P156" s="93">
        <f t="shared" si="9"/>
        <v>0</v>
      </c>
      <c r="Q156" s="93">
        <v>0</v>
      </c>
      <c r="R156" s="93">
        <f t="shared" si="10"/>
        <v>0</v>
      </c>
      <c r="S156" s="93">
        <v>0</v>
      </c>
      <c r="T156" s="94">
        <f t="shared" si="11"/>
        <v>0</v>
      </c>
      <c r="AR156" s="95" t="s">
        <v>92</v>
      </c>
      <c r="AT156" s="95" t="s">
        <v>88</v>
      </c>
      <c r="AU156" s="95" t="s">
        <v>93</v>
      </c>
      <c r="AY156" s="7" t="s">
        <v>85</v>
      </c>
      <c r="BE156" s="96">
        <f t="shared" si="12"/>
        <v>0</v>
      </c>
      <c r="BF156" s="96">
        <f t="shared" si="13"/>
        <v>0</v>
      </c>
      <c r="BG156" s="96">
        <f t="shared" si="14"/>
        <v>0</v>
      </c>
      <c r="BH156" s="96">
        <f t="shared" si="15"/>
        <v>0</v>
      </c>
      <c r="BI156" s="96">
        <f t="shared" si="16"/>
        <v>0</v>
      </c>
      <c r="BJ156" s="7" t="s">
        <v>93</v>
      </c>
      <c r="BK156" s="96">
        <f t="shared" si="17"/>
        <v>0</v>
      </c>
      <c r="BL156" s="7" t="s">
        <v>92</v>
      </c>
      <c r="BM156" s="95" t="s">
        <v>147</v>
      </c>
    </row>
    <row r="157" spans="2:65" s="1" customFormat="1" ht="24.15" customHeight="1" x14ac:dyDescent="0.2">
      <c r="B157" s="83"/>
      <c r="C157" s="84" t="s">
        <v>148</v>
      </c>
      <c r="D157" s="84" t="s">
        <v>88</v>
      </c>
      <c r="E157" s="85" t="s">
        <v>149</v>
      </c>
      <c r="F157" s="86" t="s">
        <v>150</v>
      </c>
      <c r="G157" s="87" t="s">
        <v>91</v>
      </c>
      <c r="H157" s="88">
        <v>32.299999999999997</v>
      </c>
      <c r="I157" s="89"/>
      <c r="J157" s="89"/>
      <c r="K157" s="90"/>
      <c r="L157" s="15"/>
      <c r="M157" s="91" t="s">
        <v>0</v>
      </c>
      <c r="N157" s="92" t="s">
        <v>23</v>
      </c>
      <c r="O157" s="93">
        <v>0</v>
      </c>
      <c r="P157" s="93">
        <f t="shared" si="9"/>
        <v>0</v>
      </c>
      <c r="Q157" s="93">
        <v>0</v>
      </c>
      <c r="R157" s="93">
        <f t="shared" si="10"/>
        <v>0</v>
      </c>
      <c r="S157" s="93">
        <v>0</v>
      </c>
      <c r="T157" s="94">
        <f t="shared" si="11"/>
        <v>0</v>
      </c>
      <c r="AR157" s="95" t="s">
        <v>92</v>
      </c>
      <c r="AT157" s="95" t="s">
        <v>88</v>
      </c>
      <c r="AU157" s="95" t="s">
        <v>93</v>
      </c>
      <c r="AY157" s="7" t="s">
        <v>85</v>
      </c>
      <c r="BE157" s="96">
        <f t="shared" si="12"/>
        <v>0</v>
      </c>
      <c r="BF157" s="96">
        <f t="shared" si="13"/>
        <v>0</v>
      </c>
      <c r="BG157" s="96">
        <f t="shared" si="14"/>
        <v>0</v>
      </c>
      <c r="BH157" s="96">
        <f t="shared" si="15"/>
        <v>0</v>
      </c>
      <c r="BI157" s="96">
        <f t="shared" si="16"/>
        <v>0</v>
      </c>
      <c r="BJ157" s="7" t="s">
        <v>93</v>
      </c>
      <c r="BK157" s="96">
        <f t="shared" si="17"/>
        <v>0</v>
      </c>
      <c r="BL157" s="7" t="s">
        <v>92</v>
      </c>
      <c r="BM157" s="95" t="s">
        <v>151</v>
      </c>
    </row>
    <row r="158" spans="2:65" s="1" customFormat="1" ht="24.15" customHeight="1" x14ac:dyDescent="0.2">
      <c r="B158" s="83"/>
      <c r="C158" s="84" t="s">
        <v>120</v>
      </c>
      <c r="D158" s="84" t="s">
        <v>88</v>
      </c>
      <c r="E158" s="85" t="s">
        <v>152</v>
      </c>
      <c r="F158" s="86" t="s">
        <v>153</v>
      </c>
      <c r="G158" s="87" t="s">
        <v>91</v>
      </c>
      <c r="H158" s="88">
        <v>32.299999999999997</v>
      </c>
      <c r="I158" s="89"/>
      <c r="J158" s="89"/>
      <c r="K158" s="90"/>
      <c r="L158" s="15"/>
      <c r="M158" s="91" t="s">
        <v>0</v>
      </c>
      <c r="N158" s="92" t="s">
        <v>23</v>
      </c>
      <c r="O158" s="93">
        <v>0</v>
      </c>
      <c r="P158" s="93">
        <f t="shared" si="9"/>
        <v>0</v>
      </c>
      <c r="Q158" s="93">
        <v>0</v>
      </c>
      <c r="R158" s="93">
        <f t="shared" si="10"/>
        <v>0</v>
      </c>
      <c r="S158" s="93">
        <v>0</v>
      </c>
      <c r="T158" s="94">
        <f t="shared" si="11"/>
        <v>0</v>
      </c>
      <c r="AR158" s="95" t="s">
        <v>92</v>
      </c>
      <c r="AT158" s="95" t="s">
        <v>88</v>
      </c>
      <c r="AU158" s="95" t="s">
        <v>93</v>
      </c>
      <c r="AY158" s="7" t="s">
        <v>85</v>
      </c>
      <c r="BE158" s="96">
        <f t="shared" si="12"/>
        <v>0</v>
      </c>
      <c r="BF158" s="96">
        <f t="shared" si="13"/>
        <v>0</v>
      </c>
      <c r="BG158" s="96">
        <f t="shared" si="14"/>
        <v>0</v>
      </c>
      <c r="BH158" s="96">
        <f t="shared" si="15"/>
        <v>0</v>
      </c>
      <c r="BI158" s="96">
        <f t="shared" si="16"/>
        <v>0</v>
      </c>
      <c r="BJ158" s="7" t="s">
        <v>93</v>
      </c>
      <c r="BK158" s="96">
        <f t="shared" si="17"/>
        <v>0</v>
      </c>
      <c r="BL158" s="7" t="s">
        <v>92</v>
      </c>
      <c r="BM158" s="95" t="s">
        <v>154</v>
      </c>
    </row>
    <row r="159" spans="2:65" s="1" customFormat="1" ht="33" customHeight="1" x14ac:dyDescent="0.2">
      <c r="B159" s="83"/>
      <c r="C159" s="84" t="s">
        <v>155</v>
      </c>
      <c r="D159" s="84" t="s">
        <v>88</v>
      </c>
      <c r="E159" s="85" t="s">
        <v>156</v>
      </c>
      <c r="F159" s="86" t="s">
        <v>157</v>
      </c>
      <c r="G159" s="87" t="s">
        <v>91</v>
      </c>
      <c r="H159" s="88">
        <v>9.49</v>
      </c>
      <c r="I159" s="89"/>
      <c r="J159" s="89"/>
      <c r="K159" s="90"/>
      <c r="L159" s="15"/>
      <c r="M159" s="91" t="s">
        <v>0</v>
      </c>
      <c r="N159" s="92" t="s">
        <v>23</v>
      </c>
      <c r="O159" s="93">
        <v>0</v>
      </c>
      <c r="P159" s="93">
        <f t="shared" si="9"/>
        <v>0</v>
      </c>
      <c r="Q159" s="93">
        <v>0</v>
      </c>
      <c r="R159" s="93">
        <f t="shared" si="10"/>
        <v>0</v>
      </c>
      <c r="S159" s="93">
        <v>0</v>
      </c>
      <c r="T159" s="94">
        <f t="shared" si="11"/>
        <v>0</v>
      </c>
      <c r="AR159" s="95" t="s">
        <v>92</v>
      </c>
      <c r="AT159" s="95" t="s">
        <v>88</v>
      </c>
      <c r="AU159" s="95" t="s">
        <v>93</v>
      </c>
      <c r="AY159" s="7" t="s">
        <v>85</v>
      </c>
      <c r="BE159" s="96">
        <f t="shared" si="12"/>
        <v>0</v>
      </c>
      <c r="BF159" s="96">
        <f t="shared" si="13"/>
        <v>0</v>
      </c>
      <c r="BG159" s="96">
        <f t="shared" si="14"/>
        <v>0</v>
      </c>
      <c r="BH159" s="96">
        <f t="shared" si="15"/>
        <v>0</v>
      </c>
      <c r="BI159" s="96">
        <f t="shared" si="16"/>
        <v>0</v>
      </c>
      <c r="BJ159" s="7" t="s">
        <v>93</v>
      </c>
      <c r="BK159" s="96">
        <f t="shared" si="17"/>
        <v>0</v>
      </c>
      <c r="BL159" s="7" t="s">
        <v>92</v>
      </c>
      <c r="BM159" s="95" t="s">
        <v>158</v>
      </c>
    </row>
    <row r="160" spans="2:65" s="1" customFormat="1" ht="24.15" customHeight="1" x14ac:dyDescent="0.2">
      <c r="B160" s="83"/>
      <c r="C160" s="84" t="s">
        <v>124</v>
      </c>
      <c r="D160" s="84" t="s">
        <v>88</v>
      </c>
      <c r="E160" s="85" t="s">
        <v>159</v>
      </c>
      <c r="F160" s="86" t="s">
        <v>160</v>
      </c>
      <c r="G160" s="87" t="s">
        <v>161</v>
      </c>
      <c r="H160" s="88">
        <v>2</v>
      </c>
      <c r="I160" s="89"/>
      <c r="J160" s="89"/>
      <c r="K160" s="90"/>
      <c r="L160" s="15"/>
      <c r="M160" s="91" t="s">
        <v>0</v>
      </c>
      <c r="N160" s="92" t="s">
        <v>23</v>
      </c>
      <c r="O160" s="93">
        <v>0</v>
      </c>
      <c r="P160" s="93">
        <f t="shared" si="9"/>
        <v>0</v>
      </c>
      <c r="Q160" s="93">
        <v>0</v>
      </c>
      <c r="R160" s="93">
        <f t="shared" si="10"/>
        <v>0</v>
      </c>
      <c r="S160" s="93">
        <v>0</v>
      </c>
      <c r="T160" s="94">
        <f t="shared" si="11"/>
        <v>0</v>
      </c>
      <c r="AR160" s="95" t="s">
        <v>92</v>
      </c>
      <c r="AT160" s="95" t="s">
        <v>88</v>
      </c>
      <c r="AU160" s="95" t="s">
        <v>93</v>
      </c>
      <c r="AY160" s="7" t="s">
        <v>85</v>
      </c>
      <c r="BE160" s="96">
        <f t="shared" si="12"/>
        <v>0</v>
      </c>
      <c r="BF160" s="96">
        <f t="shared" si="13"/>
        <v>0</v>
      </c>
      <c r="BG160" s="96">
        <f t="shared" si="14"/>
        <v>0</v>
      </c>
      <c r="BH160" s="96">
        <f t="shared" si="15"/>
        <v>0</v>
      </c>
      <c r="BI160" s="96">
        <f t="shared" si="16"/>
        <v>0</v>
      </c>
      <c r="BJ160" s="7" t="s">
        <v>93</v>
      </c>
      <c r="BK160" s="96">
        <f t="shared" si="17"/>
        <v>0</v>
      </c>
      <c r="BL160" s="7" t="s">
        <v>92</v>
      </c>
      <c r="BM160" s="95" t="s">
        <v>162</v>
      </c>
    </row>
    <row r="161" spans="2:65" s="1" customFormat="1" ht="24.15" customHeight="1" x14ac:dyDescent="0.2">
      <c r="B161" s="83"/>
      <c r="C161" s="84" t="s">
        <v>163</v>
      </c>
      <c r="D161" s="84" t="s">
        <v>88</v>
      </c>
      <c r="E161" s="85" t="s">
        <v>164</v>
      </c>
      <c r="F161" s="86" t="s">
        <v>165</v>
      </c>
      <c r="G161" s="87" t="s">
        <v>91</v>
      </c>
      <c r="H161" s="88">
        <v>2.4</v>
      </c>
      <c r="I161" s="89"/>
      <c r="J161" s="89"/>
      <c r="K161" s="90"/>
      <c r="L161" s="15"/>
      <c r="M161" s="91" t="s">
        <v>0</v>
      </c>
      <c r="N161" s="92" t="s">
        <v>23</v>
      </c>
      <c r="O161" s="93">
        <v>0</v>
      </c>
      <c r="P161" s="93">
        <f t="shared" si="9"/>
        <v>0</v>
      </c>
      <c r="Q161" s="93">
        <v>0</v>
      </c>
      <c r="R161" s="93">
        <f t="shared" si="10"/>
        <v>0</v>
      </c>
      <c r="S161" s="93">
        <v>0</v>
      </c>
      <c r="T161" s="94">
        <f t="shared" si="11"/>
        <v>0</v>
      </c>
      <c r="AR161" s="95" t="s">
        <v>92</v>
      </c>
      <c r="AT161" s="95" t="s">
        <v>88</v>
      </c>
      <c r="AU161" s="95" t="s">
        <v>93</v>
      </c>
      <c r="AY161" s="7" t="s">
        <v>85</v>
      </c>
      <c r="BE161" s="96">
        <f t="shared" si="12"/>
        <v>0</v>
      </c>
      <c r="BF161" s="96">
        <f t="shared" si="13"/>
        <v>0</v>
      </c>
      <c r="BG161" s="96">
        <f t="shared" si="14"/>
        <v>0</v>
      </c>
      <c r="BH161" s="96">
        <f t="shared" si="15"/>
        <v>0</v>
      </c>
      <c r="BI161" s="96">
        <f t="shared" si="16"/>
        <v>0</v>
      </c>
      <c r="BJ161" s="7" t="s">
        <v>93</v>
      </c>
      <c r="BK161" s="96">
        <f t="shared" si="17"/>
        <v>0</v>
      </c>
      <c r="BL161" s="7" t="s">
        <v>92</v>
      </c>
      <c r="BM161" s="95" t="s">
        <v>166</v>
      </c>
    </row>
    <row r="162" spans="2:65" s="1" customFormat="1" ht="24.15" customHeight="1" x14ac:dyDescent="0.2">
      <c r="B162" s="83"/>
      <c r="C162" s="84" t="s">
        <v>128</v>
      </c>
      <c r="D162" s="84" t="s">
        <v>88</v>
      </c>
      <c r="E162" s="85" t="s">
        <v>167</v>
      </c>
      <c r="F162" s="86" t="s">
        <v>168</v>
      </c>
      <c r="G162" s="87" t="s">
        <v>169</v>
      </c>
      <c r="H162" s="88">
        <v>120</v>
      </c>
      <c r="I162" s="89"/>
      <c r="J162" s="89"/>
      <c r="K162" s="90"/>
      <c r="L162" s="15"/>
      <c r="M162" s="91" t="s">
        <v>0</v>
      </c>
      <c r="N162" s="92" t="s">
        <v>23</v>
      </c>
      <c r="O162" s="93">
        <v>0</v>
      </c>
      <c r="P162" s="93">
        <f t="shared" si="9"/>
        <v>0</v>
      </c>
      <c r="Q162" s="93">
        <v>0</v>
      </c>
      <c r="R162" s="93">
        <f t="shared" si="10"/>
        <v>0</v>
      </c>
      <c r="S162" s="93">
        <v>0</v>
      </c>
      <c r="T162" s="94">
        <f t="shared" si="11"/>
        <v>0</v>
      </c>
      <c r="AR162" s="95" t="s">
        <v>92</v>
      </c>
      <c r="AT162" s="95" t="s">
        <v>88</v>
      </c>
      <c r="AU162" s="95" t="s">
        <v>93</v>
      </c>
      <c r="AY162" s="7" t="s">
        <v>85</v>
      </c>
      <c r="BE162" s="96">
        <f t="shared" si="12"/>
        <v>0</v>
      </c>
      <c r="BF162" s="96">
        <f t="shared" si="13"/>
        <v>0</v>
      </c>
      <c r="BG162" s="96">
        <f t="shared" si="14"/>
        <v>0</v>
      </c>
      <c r="BH162" s="96">
        <f t="shared" si="15"/>
        <v>0</v>
      </c>
      <c r="BI162" s="96">
        <f t="shared" si="16"/>
        <v>0</v>
      </c>
      <c r="BJ162" s="7" t="s">
        <v>93</v>
      </c>
      <c r="BK162" s="96">
        <f t="shared" si="17"/>
        <v>0</v>
      </c>
      <c r="BL162" s="7" t="s">
        <v>92</v>
      </c>
      <c r="BM162" s="95" t="s">
        <v>170</v>
      </c>
    </row>
    <row r="163" spans="2:65" s="1" customFormat="1" ht="33" customHeight="1" x14ac:dyDescent="0.2">
      <c r="B163" s="83"/>
      <c r="C163" s="84" t="s">
        <v>3</v>
      </c>
      <c r="D163" s="84" t="s">
        <v>88</v>
      </c>
      <c r="E163" s="85" t="s">
        <v>171</v>
      </c>
      <c r="F163" s="86" t="s">
        <v>172</v>
      </c>
      <c r="G163" s="87" t="s">
        <v>91</v>
      </c>
      <c r="H163" s="88">
        <v>50.302</v>
      </c>
      <c r="I163" s="89"/>
      <c r="J163" s="89"/>
      <c r="K163" s="90"/>
      <c r="L163" s="15"/>
      <c r="M163" s="91" t="s">
        <v>0</v>
      </c>
      <c r="N163" s="92" t="s">
        <v>23</v>
      </c>
      <c r="O163" s="93">
        <v>0</v>
      </c>
      <c r="P163" s="93">
        <f t="shared" si="9"/>
        <v>0</v>
      </c>
      <c r="Q163" s="93">
        <v>0</v>
      </c>
      <c r="R163" s="93">
        <f t="shared" si="10"/>
        <v>0</v>
      </c>
      <c r="S163" s="93">
        <v>0</v>
      </c>
      <c r="T163" s="94">
        <f t="shared" si="11"/>
        <v>0</v>
      </c>
      <c r="AR163" s="95" t="s">
        <v>92</v>
      </c>
      <c r="AT163" s="95" t="s">
        <v>88</v>
      </c>
      <c r="AU163" s="95" t="s">
        <v>93</v>
      </c>
      <c r="AY163" s="7" t="s">
        <v>85</v>
      </c>
      <c r="BE163" s="96">
        <f t="shared" si="12"/>
        <v>0</v>
      </c>
      <c r="BF163" s="96">
        <f t="shared" si="13"/>
        <v>0</v>
      </c>
      <c r="BG163" s="96">
        <f t="shared" si="14"/>
        <v>0</v>
      </c>
      <c r="BH163" s="96">
        <f t="shared" si="15"/>
        <v>0</v>
      </c>
      <c r="BI163" s="96">
        <f t="shared" si="16"/>
        <v>0</v>
      </c>
      <c r="BJ163" s="7" t="s">
        <v>93</v>
      </c>
      <c r="BK163" s="96">
        <f t="shared" si="17"/>
        <v>0</v>
      </c>
      <c r="BL163" s="7" t="s">
        <v>92</v>
      </c>
      <c r="BM163" s="95" t="s">
        <v>173</v>
      </c>
    </row>
    <row r="164" spans="2:65" s="1" customFormat="1" ht="37.950000000000003" customHeight="1" x14ac:dyDescent="0.2">
      <c r="B164" s="83"/>
      <c r="C164" s="84" t="s">
        <v>131</v>
      </c>
      <c r="D164" s="84" t="s">
        <v>88</v>
      </c>
      <c r="E164" s="85" t="s">
        <v>174</v>
      </c>
      <c r="F164" s="86" t="s">
        <v>175</v>
      </c>
      <c r="G164" s="87" t="s">
        <v>91</v>
      </c>
      <c r="H164" s="88">
        <v>33.078000000000003</v>
      </c>
      <c r="I164" s="89"/>
      <c r="J164" s="89"/>
      <c r="K164" s="90"/>
      <c r="L164" s="15"/>
      <c r="M164" s="91" t="s">
        <v>0</v>
      </c>
      <c r="N164" s="92" t="s">
        <v>23</v>
      </c>
      <c r="O164" s="93">
        <v>0</v>
      </c>
      <c r="P164" s="93">
        <f t="shared" si="9"/>
        <v>0</v>
      </c>
      <c r="Q164" s="93">
        <v>0</v>
      </c>
      <c r="R164" s="93">
        <f t="shared" si="10"/>
        <v>0</v>
      </c>
      <c r="S164" s="93">
        <v>0</v>
      </c>
      <c r="T164" s="94">
        <f t="shared" si="11"/>
        <v>0</v>
      </c>
      <c r="AR164" s="95" t="s">
        <v>92</v>
      </c>
      <c r="AT164" s="95" t="s">
        <v>88</v>
      </c>
      <c r="AU164" s="95" t="s">
        <v>93</v>
      </c>
      <c r="AY164" s="7" t="s">
        <v>85</v>
      </c>
      <c r="BE164" s="96">
        <f t="shared" si="12"/>
        <v>0</v>
      </c>
      <c r="BF164" s="96">
        <f t="shared" si="13"/>
        <v>0</v>
      </c>
      <c r="BG164" s="96">
        <f t="shared" si="14"/>
        <v>0</v>
      </c>
      <c r="BH164" s="96">
        <f t="shared" si="15"/>
        <v>0</v>
      </c>
      <c r="BI164" s="96">
        <f t="shared" si="16"/>
        <v>0</v>
      </c>
      <c r="BJ164" s="7" t="s">
        <v>93</v>
      </c>
      <c r="BK164" s="96">
        <f t="shared" si="17"/>
        <v>0</v>
      </c>
      <c r="BL164" s="7" t="s">
        <v>92</v>
      </c>
      <c r="BM164" s="95" t="s">
        <v>176</v>
      </c>
    </row>
    <row r="165" spans="2:65" s="1" customFormat="1" ht="24.15" customHeight="1" x14ac:dyDescent="0.2">
      <c r="B165" s="83"/>
      <c r="C165" s="84" t="s">
        <v>177</v>
      </c>
      <c r="D165" s="84" t="s">
        <v>88</v>
      </c>
      <c r="E165" s="85" t="s">
        <v>178</v>
      </c>
      <c r="F165" s="86" t="s">
        <v>179</v>
      </c>
      <c r="G165" s="87" t="s">
        <v>180</v>
      </c>
      <c r="H165" s="88">
        <v>18.927</v>
      </c>
      <c r="I165" s="89"/>
      <c r="J165" s="89"/>
      <c r="K165" s="90"/>
      <c r="L165" s="15"/>
      <c r="M165" s="91" t="s">
        <v>0</v>
      </c>
      <c r="N165" s="92" t="s">
        <v>23</v>
      </c>
      <c r="O165" s="93">
        <v>0</v>
      </c>
      <c r="P165" s="93">
        <f t="shared" si="9"/>
        <v>0</v>
      </c>
      <c r="Q165" s="93">
        <v>0</v>
      </c>
      <c r="R165" s="93">
        <f t="shared" si="10"/>
        <v>0</v>
      </c>
      <c r="S165" s="93">
        <v>0</v>
      </c>
      <c r="T165" s="94">
        <f t="shared" si="11"/>
        <v>0</v>
      </c>
      <c r="AR165" s="95" t="s">
        <v>92</v>
      </c>
      <c r="AT165" s="95" t="s">
        <v>88</v>
      </c>
      <c r="AU165" s="95" t="s">
        <v>93</v>
      </c>
      <c r="AY165" s="7" t="s">
        <v>85</v>
      </c>
      <c r="BE165" s="96">
        <f t="shared" si="12"/>
        <v>0</v>
      </c>
      <c r="BF165" s="96">
        <f t="shared" si="13"/>
        <v>0</v>
      </c>
      <c r="BG165" s="96">
        <f t="shared" si="14"/>
        <v>0</v>
      </c>
      <c r="BH165" s="96">
        <f t="shared" si="15"/>
        <v>0</v>
      </c>
      <c r="BI165" s="96">
        <f t="shared" si="16"/>
        <v>0</v>
      </c>
      <c r="BJ165" s="7" t="s">
        <v>93</v>
      </c>
      <c r="BK165" s="96">
        <f t="shared" si="17"/>
        <v>0</v>
      </c>
      <c r="BL165" s="7" t="s">
        <v>92</v>
      </c>
      <c r="BM165" s="95" t="s">
        <v>181</v>
      </c>
    </row>
    <row r="166" spans="2:65" s="1" customFormat="1" ht="24.15" customHeight="1" x14ac:dyDescent="0.2">
      <c r="B166" s="83"/>
      <c r="C166" s="84" t="s">
        <v>136</v>
      </c>
      <c r="D166" s="84" t="s">
        <v>88</v>
      </c>
      <c r="E166" s="85" t="s">
        <v>182</v>
      </c>
      <c r="F166" s="86" t="s">
        <v>183</v>
      </c>
      <c r="G166" s="87" t="s">
        <v>180</v>
      </c>
      <c r="H166" s="88">
        <v>56.780999999999999</v>
      </c>
      <c r="I166" s="89"/>
      <c r="J166" s="89"/>
      <c r="K166" s="90"/>
      <c r="L166" s="15"/>
      <c r="M166" s="91" t="s">
        <v>0</v>
      </c>
      <c r="N166" s="92" t="s">
        <v>23</v>
      </c>
      <c r="O166" s="93">
        <v>0</v>
      </c>
      <c r="P166" s="93">
        <f t="shared" si="9"/>
        <v>0</v>
      </c>
      <c r="Q166" s="93">
        <v>0</v>
      </c>
      <c r="R166" s="93">
        <f t="shared" si="10"/>
        <v>0</v>
      </c>
      <c r="S166" s="93">
        <v>0</v>
      </c>
      <c r="T166" s="94">
        <f t="shared" si="11"/>
        <v>0</v>
      </c>
      <c r="AR166" s="95" t="s">
        <v>92</v>
      </c>
      <c r="AT166" s="95" t="s">
        <v>88</v>
      </c>
      <c r="AU166" s="95" t="s">
        <v>93</v>
      </c>
      <c r="AY166" s="7" t="s">
        <v>85</v>
      </c>
      <c r="BE166" s="96">
        <f t="shared" si="12"/>
        <v>0</v>
      </c>
      <c r="BF166" s="96">
        <f t="shared" si="13"/>
        <v>0</v>
      </c>
      <c r="BG166" s="96">
        <f t="shared" si="14"/>
        <v>0</v>
      </c>
      <c r="BH166" s="96">
        <f t="shared" si="15"/>
        <v>0</v>
      </c>
      <c r="BI166" s="96">
        <f t="shared" si="16"/>
        <v>0</v>
      </c>
      <c r="BJ166" s="7" t="s">
        <v>93</v>
      </c>
      <c r="BK166" s="96">
        <f t="shared" si="17"/>
        <v>0</v>
      </c>
      <c r="BL166" s="7" t="s">
        <v>92</v>
      </c>
      <c r="BM166" s="95" t="s">
        <v>184</v>
      </c>
    </row>
    <row r="167" spans="2:65" s="1" customFormat="1" ht="21.75" customHeight="1" x14ac:dyDescent="0.2">
      <c r="B167" s="83"/>
      <c r="C167" s="84" t="s">
        <v>185</v>
      </c>
      <c r="D167" s="84" t="s">
        <v>88</v>
      </c>
      <c r="E167" s="85" t="s">
        <v>186</v>
      </c>
      <c r="F167" s="86" t="s">
        <v>187</v>
      </c>
      <c r="G167" s="87" t="s">
        <v>180</v>
      </c>
      <c r="H167" s="88">
        <v>18.927</v>
      </c>
      <c r="I167" s="89"/>
      <c r="J167" s="89"/>
      <c r="K167" s="90"/>
      <c r="L167" s="15"/>
      <c r="M167" s="91" t="s">
        <v>0</v>
      </c>
      <c r="N167" s="92" t="s">
        <v>23</v>
      </c>
      <c r="O167" s="93">
        <v>0</v>
      </c>
      <c r="P167" s="93">
        <f t="shared" si="9"/>
        <v>0</v>
      </c>
      <c r="Q167" s="93">
        <v>0</v>
      </c>
      <c r="R167" s="93">
        <f t="shared" si="10"/>
        <v>0</v>
      </c>
      <c r="S167" s="93">
        <v>0</v>
      </c>
      <c r="T167" s="94">
        <f t="shared" si="11"/>
        <v>0</v>
      </c>
      <c r="AR167" s="95" t="s">
        <v>92</v>
      </c>
      <c r="AT167" s="95" t="s">
        <v>88</v>
      </c>
      <c r="AU167" s="95" t="s">
        <v>93</v>
      </c>
      <c r="AY167" s="7" t="s">
        <v>85</v>
      </c>
      <c r="BE167" s="96">
        <f t="shared" si="12"/>
        <v>0</v>
      </c>
      <c r="BF167" s="96">
        <f t="shared" si="13"/>
        <v>0</v>
      </c>
      <c r="BG167" s="96">
        <f t="shared" si="14"/>
        <v>0</v>
      </c>
      <c r="BH167" s="96">
        <f t="shared" si="15"/>
        <v>0</v>
      </c>
      <c r="BI167" s="96">
        <f t="shared" si="16"/>
        <v>0</v>
      </c>
      <c r="BJ167" s="7" t="s">
        <v>93</v>
      </c>
      <c r="BK167" s="96">
        <f t="shared" si="17"/>
        <v>0</v>
      </c>
      <c r="BL167" s="7" t="s">
        <v>92</v>
      </c>
      <c r="BM167" s="95" t="s">
        <v>188</v>
      </c>
    </row>
    <row r="168" spans="2:65" s="1" customFormat="1" ht="24.15" customHeight="1" x14ac:dyDescent="0.2">
      <c r="B168" s="83"/>
      <c r="C168" s="84" t="s">
        <v>139</v>
      </c>
      <c r="D168" s="84" t="s">
        <v>88</v>
      </c>
      <c r="E168" s="85" t="s">
        <v>189</v>
      </c>
      <c r="F168" s="86" t="s">
        <v>190</v>
      </c>
      <c r="G168" s="87" t="s">
        <v>180</v>
      </c>
      <c r="H168" s="88">
        <v>132.489</v>
      </c>
      <c r="I168" s="89"/>
      <c r="J168" s="89"/>
      <c r="K168" s="90"/>
      <c r="L168" s="15"/>
      <c r="M168" s="91" t="s">
        <v>0</v>
      </c>
      <c r="N168" s="92" t="s">
        <v>23</v>
      </c>
      <c r="O168" s="93">
        <v>0</v>
      </c>
      <c r="P168" s="93">
        <f t="shared" si="9"/>
        <v>0</v>
      </c>
      <c r="Q168" s="93">
        <v>0</v>
      </c>
      <c r="R168" s="93">
        <f t="shared" si="10"/>
        <v>0</v>
      </c>
      <c r="S168" s="93">
        <v>0</v>
      </c>
      <c r="T168" s="94">
        <f t="shared" si="11"/>
        <v>0</v>
      </c>
      <c r="AR168" s="95" t="s">
        <v>92</v>
      </c>
      <c r="AT168" s="95" t="s">
        <v>88</v>
      </c>
      <c r="AU168" s="95" t="s">
        <v>93</v>
      </c>
      <c r="AY168" s="7" t="s">
        <v>85</v>
      </c>
      <c r="BE168" s="96">
        <f t="shared" si="12"/>
        <v>0</v>
      </c>
      <c r="BF168" s="96">
        <f t="shared" si="13"/>
        <v>0</v>
      </c>
      <c r="BG168" s="96">
        <f t="shared" si="14"/>
        <v>0</v>
      </c>
      <c r="BH168" s="96">
        <f t="shared" si="15"/>
        <v>0</v>
      </c>
      <c r="BI168" s="96">
        <f t="shared" si="16"/>
        <v>0</v>
      </c>
      <c r="BJ168" s="7" t="s">
        <v>93</v>
      </c>
      <c r="BK168" s="96">
        <f t="shared" si="17"/>
        <v>0</v>
      </c>
      <c r="BL168" s="7" t="s">
        <v>92</v>
      </c>
      <c r="BM168" s="95" t="s">
        <v>191</v>
      </c>
    </row>
    <row r="169" spans="2:65" s="1" customFormat="1" ht="21.75" customHeight="1" x14ac:dyDescent="0.2">
      <c r="B169" s="83"/>
      <c r="C169" s="84" t="s">
        <v>192</v>
      </c>
      <c r="D169" s="84" t="s">
        <v>88</v>
      </c>
      <c r="E169" s="85" t="s">
        <v>193</v>
      </c>
      <c r="F169" s="86" t="s">
        <v>194</v>
      </c>
      <c r="G169" s="87" t="s">
        <v>180</v>
      </c>
      <c r="H169" s="88">
        <v>18.927</v>
      </c>
      <c r="I169" s="89"/>
      <c r="J169" s="89"/>
      <c r="K169" s="90"/>
      <c r="L169" s="15"/>
      <c r="M169" s="91" t="s">
        <v>0</v>
      </c>
      <c r="N169" s="92" t="s">
        <v>23</v>
      </c>
      <c r="O169" s="93">
        <v>0</v>
      </c>
      <c r="P169" s="93">
        <f t="shared" si="9"/>
        <v>0</v>
      </c>
      <c r="Q169" s="93">
        <v>0</v>
      </c>
      <c r="R169" s="93">
        <f t="shared" si="10"/>
        <v>0</v>
      </c>
      <c r="S169" s="93">
        <v>0</v>
      </c>
      <c r="T169" s="94">
        <f t="shared" si="11"/>
        <v>0</v>
      </c>
      <c r="AR169" s="95" t="s">
        <v>92</v>
      </c>
      <c r="AT169" s="95" t="s">
        <v>88</v>
      </c>
      <c r="AU169" s="95" t="s">
        <v>93</v>
      </c>
      <c r="AY169" s="7" t="s">
        <v>85</v>
      </c>
      <c r="BE169" s="96">
        <f t="shared" si="12"/>
        <v>0</v>
      </c>
      <c r="BF169" s="96">
        <f t="shared" si="13"/>
        <v>0</v>
      </c>
      <c r="BG169" s="96">
        <f t="shared" si="14"/>
        <v>0</v>
      </c>
      <c r="BH169" s="96">
        <f t="shared" si="15"/>
        <v>0</v>
      </c>
      <c r="BI169" s="96">
        <f t="shared" si="16"/>
        <v>0</v>
      </c>
      <c r="BJ169" s="7" t="s">
        <v>93</v>
      </c>
      <c r="BK169" s="96">
        <f t="shared" si="17"/>
        <v>0</v>
      </c>
      <c r="BL169" s="7" t="s">
        <v>92</v>
      </c>
      <c r="BM169" s="95" t="s">
        <v>195</v>
      </c>
    </row>
    <row r="170" spans="2:65" s="1" customFormat="1" ht="24.15" customHeight="1" x14ac:dyDescent="0.2">
      <c r="B170" s="83"/>
      <c r="C170" s="84" t="s">
        <v>143</v>
      </c>
      <c r="D170" s="84" t="s">
        <v>88</v>
      </c>
      <c r="E170" s="85" t="s">
        <v>196</v>
      </c>
      <c r="F170" s="86" t="s">
        <v>197</v>
      </c>
      <c r="G170" s="87" t="s">
        <v>180</v>
      </c>
      <c r="H170" s="88">
        <v>189.27</v>
      </c>
      <c r="I170" s="89"/>
      <c r="J170" s="89"/>
      <c r="K170" s="90"/>
      <c r="L170" s="15"/>
      <c r="M170" s="91" t="s">
        <v>0</v>
      </c>
      <c r="N170" s="92" t="s">
        <v>23</v>
      </c>
      <c r="O170" s="93">
        <v>0</v>
      </c>
      <c r="P170" s="93">
        <f t="shared" si="9"/>
        <v>0</v>
      </c>
      <c r="Q170" s="93">
        <v>0</v>
      </c>
      <c r="R170" s="93">
        <f t="shared" si="10"/>
        <v>0</v>
      </c>
      <c r="S170" s="93">
        <v>0</v>
      </c>
      <c r="T170" s="94">
        <f t="shared" si="11"/>
        <v>0</v>
      </c>
      <c r="AR170" s="95" t="s">
        <v>92</v>
      </c>
      <c r="AT170" s="95" t="s">
        <v>88</v>
      </c>
      <c r="AU170" s="95" t="s">
        <v>93</v>
      </c>
      <c r="AY170" s="7" t="s">
        <v>85</v>
      </c>
      <c r="BE170" s="96">
        <f t="shared" si="12"/>
        <v>0</v>
      </c>
      <c r="BF170" s="96">
        <f t="shared" si="13"/>
        <v>0</v>
      </c>
      <c r="BG170" s="96">
        <f t="shared" si="14"/>
        <v>0</v>
      </c>
      <c r="BH170" s="96">
        <f t="shared" si="15"/>
        <v>0</v>
      </c>
      <c r="BI170" s="96">
        <f t="shared" si="16"/>
        <v>0</v>
      </c>
      <c r="BJ170" s="7" t="s">
        <v>93</v>
      </c>
      <c r="BK170" s="96">
        <f t="shared" si="17"/>
        <v>0</v>
      </c>
      <c r="BL170" s="7" t="s">
        <v>92</v>
      </c>
      <c r="BM170" s="95" t="s">
        <v>198</v>
      </c>
    </row>
    <row r="171" spans="2:65" s="1" customFormat="1" ht="24.15" customHeight="1" x14ac:dyDescent="0.2">
      <c r="B171" s="83"/>
      <c r="C171" s="84" t="s">
        <v>199</v>
      </c>
      <c r="D171" s="84" t="s">
        <v>88</v>
      </c>
      <c r="E171" s="85" t="s">
        <v>200</v>
      </c>
      <c r="F171" s="86" t="s">
        <v>201</v>
      </c>
      <c r="G171" s="87" t="s">
        <v>180</v>
      </c>
      <c r="H171" s="88">
        <v>56.780999999999999</v>
      </c>
      <c r="I171" s="89"/>
      <c r="J171" s="89"/>
      <c r="K171" s="90"/>
      <c r="L171" s="15"/>
      <c r="M171" s="91" t="s">
        <v>0</v>
      </c>
      <c r="N171" s="92" t="s">
        <v>23</v>
      </c>
      <c r="O171" s="93">
        <v>0</v>
      </c>
      <c r="P171" s="93">
        <f t="shared" si="9"/>
        <v>0</v>
      </c>
      <c r="Q171" s="93">
        <v>0</v>
      </c>
      <c r="R171" s="93">
        <f t="shared" si="10"/>
        <v>0</v>
      </c>
      <c r="S171" s="93">
        <v>0</v>
      </c>
      <c r="T171" s="94">
        <f t="shared" si="11"/>
        <v>0</v>
      </c>
      <c r="AR171" s="95" t="s">
        <v>92</v>
      </c>
      <c r="AT171" s="95" t="s">
        <v>88</v>
      </c>
      <c r="AU171" s="95" t="s">
        <v>93</v>
      </c>
      <c r="AY171" s="7" t="s">
        <v>85</v>
      </c>
      <c r="BE171" s="96">
        <f t="shared" si="12"/>
        <v>0</v>
      </c>
      <c r="BF171" s="96">
        <f t="shared" si="13"/>
        <v>0</v>
      </c>
      <c r="BG171" s="96">
        <f t="shared" si="14"/>
        <v>0</v>
      </c>
      <c r="BH171" s="96">
        <f t="shared" si="15"/>
        <v>0</v>
      </c>
      <c r="BI171" s="96">
        <f t="shared" si="16"/>
        <v>0</v>
      </c>
      <c r="BJ171" s="7" t="s">
        <v>93</v>
      </c>
      <c r="BK171" s="96">
        <f t="shared" si="17"/>
        <v>0</v>
      </c>
      <c r="BL171" s="7" t="s">
        <v>92</v>
      </c>
      <c r="BM171" s="95" t="s">
        <v>202</v>
      </c>
    </row>
    <row r="172" spans="2:65" s="1" customFormat="1" ht="24.15" customHeight="1" x14ac:dyDescent="0.2">
      <c r="B172" s="83"/>
      <c r="C172" s="84" t="s">
        <v>147</v>
      </c>
      <c r="D172" s="84" t="s">
        <v>88</v>
      </c>
      <c r="E172" s="85" t="s">
        <v>203</v>
      </c>
      <c r="F172" s="86" t="s">
        <v>204</v>
      </c>
      <c r="G172" s="87" t="s">
        <v>180</v>
      </c>
      <c r="H172" s="88">
        <v>132.489</v>
      </c>
      <c r="I172" s="89"/>
      <c r="J172" s="89"/>
      <c r="K172" s="90"/>
      <c r="L172" s="15"/>
      <c r="M172" s="91" t="s">
        <v>0</v>
      </c>
      <c r="N172" s="92" t="s">
        <v>23</v>
      </c>
      <c r="O172" s="93">
        <v>0</v>
      </c>
      <c r="P172" s="93">
        <f t="shared" si="9"/>
        <v>0</v>
      </c>
      <c r="Q172" s="93">
        <v>0</v>
      </c>
      <c r="R172" s="93">
        <f t="shared" si="10"/>
        <v>0</v>
      </c>
      <c r="S172" s="93">
        <v>0</v>
      </c>
      <c r="T172" s="94">
        <f t="shared" si="11"/>
        <v>0</v>
      </c>
      <c r="AR172" s="95" t="s">
        <v>92</v>
      </c>
      <c r="AT172" s="95" t="s">
        <v>88</v>
      </c>
      <c r="AU172" s="95" t="s">
        <v>93</v>
      </c>
      <c r="AY172" s="7" t="s">
        <v>85</v>
      </c>
      <c r="BE172" s="96">
        <f t="shared" si="12"/>
        <v>0</v>
      </c>
      <c r="BF172" s="96">
        <f t="shared" si="13"/>
        <v>0</v>
      </c>
      <c r="BG172" s="96">
        <f t="shared" si="14"/>
        <v>0</v>
      </c>
      <c r="BH172" s="96">
        <f t="shared" si="15"/>
        <v>0</v>
      </c>
      <c r="BI172" s="96">
        <f t="shared" si="16"/>
        <v>0</v>
      </c>
      <c r="BJ172" s="7" t="s">
        <v>93</v>
      </c>
      <c r="BK172" s="96">
        <f t="shared" si="17"/>
        <v>0</v>
      </c>
      <c r="BL172" s="7" t="s">
        <v>92</v>
      </c>
      <c r="BM172" s="95" t="s">
        <v>205</v>
      </c>
    </row>
    <row r="173" spans="2:65" s="1" customFormat="1" ht="24.15" customHeight="1" x14ac:dyDescent="0.2">
      <c r="B173" s="83"/>
      <c r="C173" s="84" t="s">
        <v>206</v>
      </c>
      <c r="D173" s="84" t="s">
        <v>88</v>
      </c>
      <c r="E173" s="85" t="s">
        <v>207</v>
      </c>
      <c r="F173" s="86" t="s">
        <v>208</v>
      </c>
      <c r="G173" s="87" t="s">
        <v>180</v>
      </c>
      <c r="H173" s="88">
        <v>18.927</v>
      </c>
      <c r="I173" s="89"/>
      <c r="J173" s="89"/>
      <c r="K173" s="90"/>
      <c r="L173" s="15"/>
      <c r="M173" s="91" t="s">
        <v>0</v>
      </c>
      <c r="N173" s="92" t="s">
        <v>23</v>
      </c>
      <c r="O173" s="93">
        <v>0</v>
      </c>
      <c r="P173" s="93">
        <f t="shared" si="9"/>
        <v>0</v>
      </c>
      <c r="Q173" s="93">
        <v>0</v>
      </c>
      <c r="R173" s="93">
        <f t="shared" si="10"/>
        <v>0</v>
      </c>
      <c r="S173" s="93">
        <v>0</v>
      </c>
      <c r="T173" s="94">
        <f t="shared" si="11"/>
        <v>0</v>
      </c>
      <c r="AR173" s="95" t="s">
        <v>92</v>
      </c>
      <c r="AT173" s="95" t="s">
        <v>88</v>
      </c>
      <c r="AU173" s="95" t="s">
        <v>93</v>
      </c>
      <c r="AY173" s="7" t="s">
        <v>85</v>
      </c>
      <c r="BE173" s="96">
        <f t="shared" si="12"/>
        <v>0</v>
      </c>
      <c r="BF173" s="96">
        <f t="shared" si="13"/>
        <v>0</v>
      </c>
      <c r="BG173" s="96">
        <f t="shared" si="14"/>
        <v>0</v>
      </c>
      <c r="BH173" s="96">
        <f t="shared" si="15"/>
        <v>0</v>
      </c>
      <c r="BI173" s="96">
        <f t="shared" si="16"/>
        <v>0</v>
      </c>
      <c r="BJ173" s="7" t="s">
        <v>93</v>
      </c>
      <c r="BK173" s="96">
        <f t="shared" si="17"/>
        <v>0</v>
      </c>
      <c r="BL173" s="7" t="s">
        <v>92</v>
      </c>
      <c r="BM173" s="95" t="s">
        <v>209</v>
      </c>
    </row>
    <row r="174" spans="2:65" s="1" customFormat="1" ht="24.15" customHeight="1" x14ac:dyDescent="0.2">
      <c r="B174" s="83"/>
      <c r="C174" s="84" t="s">
        <v>151</v>
      </c>
      <c r="D174" s="84" t="s">
        <v>88</v>
      </c>
      <c r="E174" s="85" t="s">
        <v>210</v>
      </c>
      <c r="F174" s="86" t="s">
        <v>211</v>
      </c>
      <c r="G174" s="87" t="s">
        <v>180</v>
      </c>
      <c r="H174" s="88">
        <v>0</v>
      </c>
      <c r="I174" s="89"/>
      <c r="J174" s="89"/>
      <c r="K174" s="90"/>
      <c r="L174" s="15"/>
      <c r="M174" s="91" t="s">
        <v>0</v>
      </c>
      <c r="N174" s="92" t="s">
        <v>23</v>
      </c>
      <c r="O174" s="93">
        <v>0</v>
      </c>
      <c r="P174" s="93">
        <f t="shared" si="9"/>
        <v>0</v>
      </c>
      <c r="Q174" s="93">
        <v>0</v>
      </c>
      <c r="R174" s="93">
        <f t="shared" si="10"/>
        <v>0</v>
      </c>
      <c r="S174" s="93">
        <v>0</v>
      </c>
      <c r="T174" s="94">
        <f t="shared" si="11"/>
        <v>0</v>
      </c>
      <c r="AR174" s="95" t="s">
        <v>92</v>
      </c>
      <c r="AT174" s="95" t="s">
        <v>88</v>
      </c>
      <c r="AU174" s="95" t="s">
        <v>93</v>
      </c>
      <c r="AY174" s="7" t="s">
        <v>85</v>
      </c>
      <c r="BE174" s="96">
        <f t="shared" si="12"/>
        <v>0</v>
      </c>
      <c r="BF174" s="96">
        <f t="shared" si="13"/>
        <v>0</v>
      </c>
      <c r="BG174" s="96">
        <f t="shared" si="14"/>
        <v>0</v>
      </c>
      <c r="BH174" s="96">
        <f t="shared" si="15"/>
        <v>0</v>
      </c>
      <c r="BI174" s="96">
        <f t="shared" si="16"/>
        <v>0</v>
      </c>
      <c r="BJ174" s="7" t="s">
        <v>93</v>
      </c>
      <c r="BK174" s="96">
        <f t="shared" si="17"/>
        <v>0</v>
      </c>
      <c r="BL174" s="7" t="s">
        <v>92</v>
      </c>
      <c r="BM174" s="95" t="s">
        <v>212</v>
      </c>
    </row>
    <row r="175" spans="2:65" s="1" customFormat="1" ht="24.15" customHeight="1" x14ac:dyDescent="0.2">
      <c r="B175" s="83"/>
      <c r="C175" s="84" t="s">
        <v>213</v>
      </c>
      <c r="D175" s="84" t="s">
        <v>88</v>
      </c>
      <c r="E175" s="85" t="s">
        <v>214</v>
      </c>
      <c r="F175" s="86" t="s">
        <v>215</v>
      </c>
      <c r="G175" s="87" t="s">
        <v>180</v>
      </c>
      <c r="H175" s="88">
        <v>18.925999999999998</v>
      </c>
      <c r="I175" s="89"/>
      <c r="J175" s="89"/>
      <c r="K175" s="90"/>
      <c r="L175" s="15"/>
      <c r="M175" s="91" t="s">
        <v>0</v>
      </c>
      <c r="N175" s="92" t="s">
        <v>23</v>
      </c>
      <c r="O175" s="93">
        <v>0</v>
      </c>
      <c r="P175" s="93">
        <f t="shared" si="9"/>
        <v>0</v>
      </c>
      <c r="Q175" s="93">
        <v>0</v>
      </c>
      <c r="R175" s="93">
        <f t="shared" si="10"/>
        <v>0</v>
      </c>
      <c r="S175" s="93">
        <v>0</v>
      </c>
      <c r="T175" s="94">
        <f t="shared" si="11"/>
        <v>0</v>
      </c>
      <c r="AR175" s="95" t="s">
        <v>92</v>
      </c>
      <c r="AT175" s="95" t="s">
        <v>88</v>
      </c>
      <c r="AU175" s="95" t="s">
        <v>93</v>
      </c>
      <c r="AY175" s="7" t="s">
        <v>85</v>
      </c>
      <c r="BE175" s="96">
        <f t="shared" si="12"/>
        <v>0</v>
      </c>
      <c r="BF175" s="96">
        <f t="shared" si="13"/>
        <v>0</v>
      </c>
      <c r="BG175" s="96">
        <f t="shared" si="14"/>
        <v>0</v>
      </c>
      <c r="BH175" s="96">
        <f t="shared" si="15"/>
        <v>0</v>
      </c>
      <c r="BI175" s="96">
        <f t="shared" si="16"/>
        <v>0</v>
      </c>
      <c r="BJ175" s="7" t="s">
        <v>93</v>
      </c>
      <c r="BK175" s="96">
        <f t="shared" si="17"/>
        <v>0</v>
      </c>
      <c r="BL175" s="7" t="s">
        <v>92</v>
      </c>
      <c r="BM175" s="95" t="s">
        <v>216</v>
      </c>
    </row>
    <row r="176" spans="2:65" s="1" customFormat="1" ht="16.5" customHeight="1" x14ac:dyDescent="0.2">
      <c r="B176" s="83"/>
      <c r="C176" s="84" t="s">
        <v>154</v>
      </c>
      <c r="D176" s="84" t="s">
        <v>88</v>
      </c>
      <c r="E176" s="85" t="s">
        <v>217</v>
      </c>
      <c r="F176" s="86" t="s">
        <v>218</v>
      </c>
      <c r="G176" s="87" t="s">
        <v>161</v>
      </c>
      <c r="H176" s="88">
        <v>4</v>
      </c>
      <c r="I176" s="89"/>
      <c r="J176" s="89"/>
      <c r="K176" s="90"/>
      <c r="L176" s="15"/>
      <c r="M176" s="91" t="s">
        <v>0</v>
      </c>
      <c r="N176" s="92" t="s">
        <v>23</v>
      </c>
      <c r="O176" s="93">
        <v>0</v>
      </c>
      <c r="P176" s="93">
        <f t="shared" si="9"/>
        <v>0</v>
      </c>
      <c r="Q176" s="93">
        <v>0</v>
      </c>
      <c r="R176" s="93">
        <f t="shared" si="10"/>
        <v>0</v>
      </c>
      <c r="S176" s="93">
        <v>0</v>
      </c>
      <c r="T176" s="94">
        <f t="shared" si="11"/>
        <v>0</v>
      </c>
      <c r="AR176" s="95" t="s">
        <v>92</v>
      </c>
      <c r="AT176" s="95" t="s">
        <v>88</v>
      </c>
      <c r="AU176" s="95" t="s">
        <v>93</v>
      </c>
      <c r="AY176" s="7" t="s">
        <v>85</v>
      </c>
      <c r="BE176" s="96">
        <f t="shared" si="12"/>
        <v>0</v>
      </c>
      <c r="BF176" s="96">
        <f t="shared" si="13"/>
        <v>0</v>
      </c>
      <c r="BG176" s="96">
        <f t="shared" si="14"/>
        <v>0</v>
      </c>
      <c r="BH176" s="96">
        <f t="shared" si="15"/>
        <v>0</v>
      </c>
      <c r="BI176" s="96">
        <f t="shared" si="16"/>
        <v>0</v>
      </c>
      <c r="BJ176" s="7" t="s">
        <v>93</v>
      </c>
      <c r="BK176" s="96">
        <f t="shared" si="17"/>
        <v>0</v>
      </c>
      <c r="BL176" s="7" t="s">
        <v>92</v>
      </c>
      <c r="BM176" s="95" t="s">
        <v>219</v>
      </c>
    </row>
    <row r="177" spans="2:65" s="1" customFormat="1" ht="49.2" customHeight="1" x14ac:dyDescent="0.2">
      <c r="B177" s="83"/>
      <c r="C177" s="84" t="s">
        <v>220</v>
      </c>
      <c r="D177" s="84" t="s">
        <v>88</v>
      </c>
      <c r="E177" s="85" t="s">
        <v>221</v>
      </c>
      <c r="F177" s="86" t="s">
        <v>222</v>
      </c>
      <c r="G177" s="87" t="s">
        <v>146</v>
      </c>
      <c r="H177" s="88">
        <v>7</v>
      </c>
      <c r="I177" s="89"/>
      <c r="J177" s="89"/>
      <c r="K177" s="90"/>
      <c r="L177" s="15"/>
      <c r="M177" s="91" t="s">
        <v>0</v>
      </c>
      <c r="N177" s="92" t="s">
        <v>23</v>
      </c>
      <c r="O177" s="93">
        <v>0</v>
      </c>
      <c r="P177" s="93">
        <f t="shared" si="9"/>
        <v>0</v>
      </c>
      <c r="Q177" s="93">
        <v>0</v>
      </c>
      <c r="R177" s="93">
        <f t="shared" si="10"/>
        <v>0</v>
      </c>
      <c r="S177" s="93">
        <v>0</v>
      </c>
      <c r="T177" s="94">
        <f t="shared" si="11"/>
        <v>0</v>
      </c>
      <c r="AR177" s="95" t="s">
        <v>92</v>
      </c>
      <c r="AT177" s="95" t="s">
        <v>88</v>
      </c>
      <c r="AU177" s="95" t="s">
        <v>93</v>
      </c>
      <c r="AY177" s="7" t="s">
        <v>85</v>
      </c>
      <c r="BE177" s="96">
        <f t="shared" si="12"/>
        <v>0</v>
      </c>
      <c r="BF177" s="96">
        <f t="shared" si="13"/>
        <v>0</v>
      </c>
      <c r="BG177" s="96">
        <f t="shared" si="14"/>
        <v>0</v>
      </c>
      <c r="BH177" s="96">
        <f t="shared" si="15"/>
        <v>0</v>
      </c>
      <c r="BI177" s="96">
        <f t="shared" si="16"/>
        <v>0</v>
      </c>
      <c r="BJ177" s="7" t="s">
        <v>93</v>
      </c>
      <c r="BK177" s="96">
        <f t="shared" si="17"/>
        <v>0</v>
      </c>
      <c r="BL177" s="7" t="s">
        <v>92</v>
      </c>
      <c r="BM177" s="95" t="s">
        <v>223</v>
      </c>
    </row>
    <row r="178" spans="2:65" s="6" customFormat="1" ht="22.95" customHeight="1" x14ac:dyDescent="0.25">
      <c r="B178" s="72"/>
      <c r="D178" s="73" t="s">
        <v>39</v>
      </c>
      <c r="E178" s="81" t="s">
        <v>224</v>
      </c>
      <c r="F178" s="81" t="s">
        <v>225</v>
      </c>
      <c r="J178" s="82"/>
      <c r="L178" s="72"/>
      <c r="M178" s="76"/>
      <c r="P178" s="77">
        <f>SUM(P179:P183)</f>
        <v>0</v>
      </c>
      <c r="R178" s="77">
        <f>SUM(R179:R183)</f>
        <v>0</v>
      </c>
      <c r="T178" s="78">
        <f>SUM(T179:T183)</f>
        <v>0</v>
      </c>
      <c r="AR178" s="73" t="s">
        <v>41</v>
      </c>
      <c r="AT178" s="79" t="s">
        <v>39</v>
      </c>
      <c r="AU178" s="79" t="s">
        <v>41</v>
      </c>
      <c r="AY178" s="73" t="s">
        <v>85</v>
      </c>
      <c r="BK178" s="80">
        <f>SUM(BK179:BK183)</f>
        <v>0</v>
      </c>
    </row>
    <row r="179" spans="2:65" s="1" customFormat="1" ht="21.75" customHeight="1" x14ac:dyDescent="0.2">
      <c r="B179" s="83"/>
      <c r="C179" s="84" t="s">
        <v>158</v>
      </c>
      <c r="D179" s="84" t="s">
        <v>88</v>
      </c>
      <c r="E179" s="85" t="s">
        <v>226</v>
      </c>
      <c r="F179" s="86" t="s">
        <v>227</v>
      </c>
      <c r="G179" s="87" t="s">
        <v>180</v>
      </c>
      <c r="H179" s="88">
        <v>10.772</v>
      </c>
      <c r="I179" s="89"/>
      <c r="J179" s="89"/>
      <c r="K179" s="90"/>
      <c r="L179" s="15"/>
      <c r="M179" s="91" t="s">
        <v>0</v>
      </c>
      <c r="N179" s="92" t="s">
        <v>23</v>
      </c>
      <c r="O179" s="93">
        <v>0</v>
      </c>
      <c r="P179" s="93">
        <f>O179*H179</f>
        <v>0</v>
      </c>
      <c r="Q179" s="93">
        <v>0</v>
      </c>
      <c r="R179" s="93">
        <f>Q179*H179</f>
        <v>0</v>
      </c>
      <c r="S179" s="93">
        <v>0</v>
      </c>
      <c r="T179" s="94">
        <f>S179*H179</f>
        <v>0</v>
      </c>
      <c r="AR179" s="95" t="s">
        <v>92</v>
      </c>
      <c r="AT179" s="95" t="s">
        <v>88</v>
      </c>
      <c r="AU179" s="95" t="s">
        <v>93</v>
      </c>
      <c r="AY179" s="7" t="s">
        <v>85</v>
      </c>
      <c r="BE179" s="96">
        <f>IF(N179="základná",J179,0)</f>
        <v>0</v>
      </c>
      <c r="BF179" s="96">
        <f>IF(N179="znížená",J179,0)</f>
        <v>0</v>
      </c>
      <c r="BG179" s="96">
        <f>IF(N179="zákl. prenesená",J179,0)</f>
        <v>0</v>
      </c>
      <c r="BH179" s="96">
        <f>IF(N179="zníž. prenesená",J179,0)</f>
        <v>0</v>
      </c>
      <c r="BI179" s="96">
        <f>IF(N179="nulová",J179,0)</f>
        <v>0</v>
      </c>
      <c r="BJ179" s="7" t="s">
        <v>93</v>
      </c>
      <c r="BK179" s="96">
        <f>ROUND(I179*H179,2)</f>
        <v>0</v>
      </c>
      <c r="BL179" s="7" t="s">
        <v>92</v>
      </c>
      <c r="BM179" s="95" t="s">
        <v>228</v>
      </c>
    </row>
    <row r="180" spans="2:65" s="1" customFormat="1" ht="24.15" customHeight="1" x14ac:dyDescent="0.2">
      <c r="B180" s="83"/>
      <c r="C180" s="84" t="s">
        <v>229</v>
      </c>
      <c r="D180" s="84" t="s">
        <v>88</v>
      </c>
      <c r="E180" s="85" t="s">
        <v>230</v>
      </c>
      <c r="F180" s="86" t="s">
        <v>231</v>
      </c>
      <c r="G180" s="87" t="s">
        <v>180</v>
      </c>
      <c r="H180" s="88">
        <v>43.088000000000001</v>
      </c>
      <c r="I180" s="89"/>
      <c r="J180" s="89"/>
      <c r="K180" s="90"/>
      <c r="L180" s="15"/>
      <c r="M180" s="91" t="s">
        <v>0</v>
      </c>
      <c r="N180" s="92" t="s">
        <v>23</v>
      </c>
      <c r="O180" s="93">
        <v>0</v>
      </c>
      <c r="P180" s="93">
        <f>O180*H180</f>
        <v>0</v>
      </c>
      <c r="Q180" s="93">
        <v>0</v>
      </c>
      <c r="R180" s="93">
        <f>Q180*H180</f>
        <v>0</v>
      </c>
      <c r="S180" s="93">
        <v>0</v>
      </c>
      <c r="T180" s="94">
        <f>S180*H180</f>
        <v>0</v>
      </c>
      <c r="AR180" s="95" t="s">
        <v>92</v>
      </c>
      <c r="AT180" s="95" t="s">
        <v>88</v>
      </c>
      <c r="AU180" s="95" t="s">
        <v>93</v>
      </c>
      <c r="AY180" s="7" t="s">
        <v>85</v>
      </c>
      <c r="BE180" s="96">
        <f>IF(N180="základná",J180,0)</f>
        <v>0</v>
      </c>
      <c r="BF180" s="96">
        <f>IF(N180="znížená",J180,0)</f>
        <v>0</v>
      </c>
      <c r="BG180" s="96">
        <f>IF(N180="zákl. prenesená",J180,0)</f>
        <v>0</v>
      </c>
      <c r="BH180" s="96">
        <f>IF(N180="zníž. prenesená",J180,0)</f>
        <v>0</v>
      </c>
      <c r="BI180" s="96">
        <f>IF(N180="nulová",J180,0)</f>
        <v>0</v>
      </c>
      <c r="BJ180" s="7" t="s">
        <v>93</v>
      </c>
      <c r="BK180" s="96">
        <f>ROUND(I180*H180,2)</f>
        <v>0</v>
      </c>
      <c r="BL180" s="7" t="s">
        <v>92</v>
      </c>
      <c r="BM180" s="95" t="s">
        <v>232</v>
      </c>
    </row>
    <row r="181" spans="2:65" s="1" customFormat="1" ht="33" customHeight="1" x14ac:dyDescent="0.2">
      <c r="B181" s="83"/>
      <c r="C181" s="84" t="s">
        <v>162</v>
      </c>
      <c r="D181" s="84" t="s">
        <v>88</v>
      </c>
      <c r="E181" s="85" t="s">
        <v>233</v>
      </c>
      <c r="F181" s="86" t="s">
        <v>234</v>
      </c>
      <c r="G181" s="87" t="s">
        <v>180</v>
      </c>
      <c r="H181" s="88">
        <v>10.772</v>
      </c>
      <c r="I181" s="89"/>
      <c r="J181" s="89"/>
      <c r="K181" s="90"/>
      <c r="L181" s="15"/>
      <c r="M181" s="91" t="s">
        <v>0</v>
      </c>
      <c r="N181" s="92" t="s">
        <v>23</v>
      </c>
      <c r="O181" s="93">
        <v>0</v>
      </c>
      <c r="P181" s="93">
        <f>O181*H181</f>
        <v>0</v>
      </c>
      <c r="Q181" s="93">
        <v>0</v>
      </c>
      <c r="R181" s="93">
        <f>Q181*H181</f>
        <v>0</v>
      </c>
      <c r="S181" s="93">
        <v>0</v>
      </c>
      <c r="T181" s="94">
        <f>S181*H181</f>
        <v>0</v>
      </c>
      <c r="AR181" s="95" t="s">
        <v>92</v>
      </c>
      <c r="AT181" s="95" t="s">
        <v>88</v>
      </c>
      <c r="AU181" s="95" t="s">
        <v>93</v>
      </c>
      <c r="AY181" s="7" t="s">
        <v>85</v>
      </c>
      <c r="BE181" s="96">
        <f>IF(N181="základná",J181,0)</f>
        <v>0</v>
      </c>
      <c r="BF181" s="96">
        <f>IF(N181="znížená",J181,0)</f>
        <v>0</v>
      </c>
      <c r="BG181" s="96">
        <f>IF(N181="zákl. prenesená",J181,0)</f>
        <v>0</v>
      </c>
      <c r="BH181" s="96">
        <f>IF(N181="zníž. prenesená",J181,0)</f>
        <v>0</v>
      </c>
      <c r="BI181" s="96">
        <f>IF(N181="nulová",J181,0)</f>
        <v>0</v>
      </c>
      <c r="BJ181" s="7" t="s">
        <v>93</v>
      </c>
      <c r="BK181" s="96">
        <f>ROUND(I181*H181,2)</f>
        <v>0</v>
      </c>
      <c r="BL181" s="7" t="s">
        <v>92</v>
      </c>
      <c r="BM181" s="95" t="s">
        <v>235</v>
      </c>
    </row>
    <row r="182" spans="2:65" s="1" customFormat="1" ht="24.15" customHeight="1" x14ac:dyDescent="0.2">
      <c r="B182" s="83"/>
      <c r="C182" s="84" t="s">
        <v>236</v>
      </c>
      <c r="D182" s="84" t="s">
        <v>88</v>
      </c>
      <c r="E182" s="85" t="s">
        <v>237</v>
      </c>
      <c r="F182" s="86" t="s">
        <v>238</v>
      </c>
      <c r="G182" s="87" t="s">
        <v>180</v>
      </c>
      <c r="H182" s="88">
        <v>10.772</v>
      </c>
      <c r="I182" s="89"/>
      <c r="J182" s="89"/>
      <c r="K182" s="90"/>
      <c r="L182" s="15"/>
      <c r="M182" s="91" t="s">
        <v>0</v>
      </c>
      <c r="N182" s="92" t="s">
        <v>23</v>
      </c>
      <c r="O182" s="93">
        <v>0</v>
      </c>
      <c r="P182" s="93">
        <f>O182*H182</f>
        <v>0</v>
      </c>
      <c r="Q182" s="93">
        <v>0</v>
      </c>
      <c r="R182" s="93">
        <f>Q182*H182</f>
        <v>0</v>
      </c>
      <c r="S182" s="93">
        <v>0</v>
      </c>
      <c r="T182" s="94">
        <f>S182*H182</f>
        <v>0</v>
      </c>
      <c r="AR182" s="95" t="s">
        <v>92</v>
      </c>
      <c r="AT182" s="95" t="s">
        <v>88</v>
      </c>
      <c r="AU182" s="95" t="s">
        <v>93</v>
      </c>
      <c r="AY182" s="7" t="s">
        <v>85</v>
      </c>
      <c r="BE182" s="96">
        <f>IF(N182="základná",J182,0)</f>
        <v>0</v>
      </c>
      <c r="BF182" s="96">
        <f>IF(N182="znížená",J182,0)</f>
        <v>0</v>
      </c>
      <c r="BG182" s="96">
        <f>IF(N182="zákl. prenesená",J182,0)</f>
        <v>0</v>
      </c>
      <c r="BH182" s="96">
        <f>IF(N182="zníž. prenesená",J182,0)</f>
        <v>0</v>
      </c>
      <c r="BI182" s="96">
        <f>IF(N182="nulová",J182,0)</f>
        <v>0</v>
      </c>
      <c r="BJ182" s="7" t="s">
        <v>93</v>
      </c>
      <c r="BK182" s="96">
        <f>ROUND(I182*H182,2)</f>
        <v>0</v>
      </c>
      <c r="BL182" s="7" t="s">
        <v>92</v>
      </c>
      <c r="BM182" s="95" t="s">
        <v>239</v>
      </c>
    </row>
    <row r="183" spans="2:65" s="1" customFormat="1" ht="49.2" customHeight="1" x14ac:dyDescent="0.2">
      <c r="B183" s="83"/>
      <c r="C183" s="84" t="s">
        <v>166</v>
      </c>
      <c r="D183" s="84" t="s">
        <v>88</v>
      </c>
      <c r="E183" s="85" t="s">
        <v>240</v>
      </c>
      <c r="F183" s="86" t="s">
        <v>241</v>
      </c>
      <c r="G183" s="87" t="s">
        <v>180</v>
      </c>
      <c r="H183" s="88">
        <v>10.772</v>
      </c>
      <c r="I183" s="89"/>
      <c r="J183" s="89"/>
      <c r="K183" s="90"/>
      <c r="L183" s="15"/>
      <c r="M183" s="91" t="s">
        <v>0</v>
      </c>
      <c r="N183" s="92" t="s">
        <v>23</v>
      </c>
      <c r="O183" s="93">
        <v>0</v>
      </c>
      <c r="P183" s="93">
        <f>O183*H183</f>
        <v>0</v>
      </c>
      <c r="Q183" s="93">
        <v>0</v>
      </c>
      <c r="R183" s="93">
        <f>Q183*H183</f>
        <v>0</v>
      </c>
      <c r="S183" s="93">
        <v>0</v>
      </c>
      <c r="T183" s="94">
        <f>S183*H183</f>
        <v>0</v>
      </c>
      <c r="AR183" s="95" t="s">
        <v>92</v>
      </c>
      <c r="AT183" s="95" t="s">
        <v>88</v>
      </c>
      <c r="AU183" s="95" t="s">
        <v>93</v>
      </c>
      <c r="AY183" s="7" t="s">
        <v>85</v>
      </c>
      <c r="BE183" s="96">
        <f>IF(N183="základná",J183,0)</f>
        <v>0</v>
      </c>
      <c r="BF183" s="96">
        <f>IF(N183="znížená",J183,0)</f>
        <v>0</v>
      </c>
      <c r="BG183" s="96">
        <f>IF(N183="zákl. prenesená",J183,0)</f>
        <v>0</v>
      </c>
      <c r="BH183" s="96">
        <f>IF(N183="zníž. prenesená",J183,0)</f>
        <v>0</v>
      </c>
      <c r="BI183" s="96">
        <f>IF(N183="nulová",J183,0)</f>
        <v>0</v>
      </c>
      <c r="BJ183" s="7" t="s">
        <v>93</v>
      </c>
      <c r="BK183" s="96">
        <f>ROUND(I183*H183,2)</f>
        <v>0</v>
      </c>
      <c r="BL183" s="7" t="s">
        <v>92</v>
      </c>
      <c r="BM183" s="95" t="s">
        <v>242</v>
      </c>
    </row>
    <row r="184" spans="2:65" s="6" customFormat="1" ht="25.95" customHeight="1" x14ac:dyDescent="0.25">
      <c r="B184" s="72"/>
      <c r="D184" s="73" t="s">
        <v>39</v>
      </c>
      <c r="E184" s="74" t="s">
        <v>243</v>
      </c>
      <c r="F184" s="74" t="s">
        <v>244</v>
      </c>
      <c r="J184" s="75"/>
      <c r="L184" s="72"/>
      <c r="M184" s="76"/>
      <c r="P184" s="77">
        <f>P185+P194+P196+P237+P241+P247+P249+P252+P261+P264+P271+P275</f>
        <v>0</v>
      </c>
      <c r="R184" s="77">
        <f>R185+R194+R196+R237+R241+R247+R249+R252+R261+R264+R271+R275</f>
        <v>0</v>
      </c>
      <c r="T184" s="78">
        <f>T185+T194+T196+T237+T241+T247+T249+T252+T261+T264+T271+T275</f>
        <v>0</v>
      </c>
      <c r="AR184" s="73" t="s">
        <v>93</v>
      </c>
      <c r="AT184" s="79" t="s">
        <v>39</v>
      </c>
      <c r="AU184" s="79" t="s">
        <v>40</v>
      </c>
      <c r="AY184" s="73" t="s">
        <v>85</v>
      </c>
      <c r="BK184" s="80">
        <f>BK185+BK194+BK196+BK237+BK241+BK247+BK249+BK252+BK261+BK264+BK271+BK275</f>
        <v>0</v>
      </c>
    </row>
    <row r="185" spans="2:65" s="6" customFormat="1" ht="22.95" customHeight="1" x14ac:dyDescent="0.25">
      <c r="B185" s="72"/>
      <c r="D185" s="73" t="s">
        <v>39</v>
      </c>
      <c r="E185" s="81" t="s">
        <v>245</v>
      </c>
      <c r="F185" s="81" t="s">
        <v>246</v>
      </c>
      <c r="J185" s="82"/>
      <c r="L185" s="72"/>
      <c r="M185" s="76"/>
      <c r="P185" s="77">
        <f>SUM(P186:P193)</f>
        <v>0</v>
      </c>
      <c r="R185" s="77">
        <f>SUM(R186:R193)</f>
        <v>0</v>
      </c>
      <c r="T185" s="78">
        <f>SUM(T186:T193)</f>
        <v>0</v>
      </c>
      <c r="AR185" s="73" t="s">
        <v>93</v>
      </c>
      <c r="AT185" s="79" t="s">
        <v>39</v>
      </c>
      <c r="AU185" s="79" t="s">
        <v>41</v>
      </c>
      <c r="AY185" s="73" t="s">
        <v>85</v>
      </c>
      <c r="BK185" s="80">
        <f>SUM(BK186:BK193)</f>
        <v>0</v>
      </c>
    </row>
    <row r="186" spans="2:65" s="1" customFormat="1" ht="33" customHeight="1" x14ac:dyDescent="0.2">
      <c r="B186" s="83"/>
      <c r="C186" s="84" t="s">
        <v>247</v>
      </c>
      <c r="D186" s="84" t="s">
        <v>88</v>
      </c>
      <c r="E186" s="85" t="s">
        <v>248</v>
      </c>
      <c r="F186" s="86" t="s">
        <v>249</v>
      </c>
      <c r="G186" s="87" t="s">
        <v>91</v>
      </c>
      <c r="H186" s="88">
        <v>32.299999999999997</v>
      </c>
      <c r="I186" s="89"/>
      <c r="J186" s="89"/>
      <c r="K186" s="90"/>
      <c r="L186" s="15"/>
      <c r="M186" s="91" t="s">
        <v>0</v>
      </c>
      <c r="N186" s="92" t="s">
        <v>23</v>
      </c>
      <c r="O186" s="93">
        <v>0</v>
      </c>
      <c r="P186" s="93">
        <f t="shared" ref="P186:P193" si="18">O186*H186</f>
        <v>0</v>
      </c>
      <c r="Q186" s="93">
        <v>0</v>
      </c>
      <c r="R186" s="93">
        <f t="shared" ref="R186:R193" si="19">Q186*H186</f>
        <v>0</v>
      </c>
      <c r="S186" s="93">
        <v>0</v>
      </c>
      <c r="T186" s="94">
        <f t="shared" ref="T186:T193" si="20">S186*H186</f>
        <v>0</v>
      </c>
      <c r="AR186" s="95" t="s">
        <v>116</v>
      </c>
      <c r="AT186" s="95" t="s">
        <v>88</v>
      </c>
      <c r="AU186" s="95" t="s">
        <v>93</v>
      </c>
      <c r="AY186" s="7" t="s">
        <v>85</v>
      </c>
      <c r="BE186" s="96">
        <f t="shared" ref="BE186:BE193" si="21">IF(N186="základná",J186,0)</f>
        <v>0</v>
      </c>
      <c r="BF186" s="96">
        <f t="shared" ref="BF186:BF193" si="22">IF(N186="znížená",J186,0)</f>
        <v>0</v>
      </c>
      <c r="BG186" s="96">
        <f t="shared" ref="BG186:BG193" si="23">IF(N186="zákl. prenesená",J186,0)</f>
        <v>0</v>
      </c>
      <c r="BH186" s="96">
        <f t="shared" ref="BH186:BH193" si="24">IF(N186="zníž. prenesená",J186,0)</f>
        <v>0</v>
      </c>
      <c r="BI186" s="96">
        <f t="shared" ref="BI186:BI193" si="25">IF(N186="nulová",J186,0)</f>
        <v>0</v>
      </c>
      <c r="BJ186" s="7" t="s">
        <v>93</v>
      </c>
      <c r="BK186" s="96">
        <f t="shared" ref="BK186:BK193" si="26">ROUND(I186*H186,2)</f>
        <v>0</v>
      </c>
      <c r="BL186" s="7" t="s">
        <v>116</v>
      </c>
      <c r="BM186" s="95" t="s">
        <v>250</v>
      </c>
    </row>
    <row r="187" spans="2:65" s="1" customFormat="1" ht="24.15" customHeight="1" x14ac:dyDescent="0.2">
      <c r="B187" s="83"/>
      <c r="C187" s="97" t="s">
        <v>251</v>
      </c>
      <c r="D187" s="97" t="s">
        <v>113</v>
      </c>
      <c r="E187" s="98" t="s">
        <v>252</v>
      </c>
      <c r="F187" s="99" t="s">
        <v>253</v>
      </c>
      <c r="G187" s="100" t="s">
        <v>123</v>
      </c>
      <c r="H187" s="101">
        <v>67.507000000000005</v>
      </c>
      <c r="I187" s="102"/>
      <c r="J187" s="102"/>
      <c r="K187" s="103"/>
      <c r="L187" s="104"/>
      <c r="M187" s="105" t="s">
        <v>0</v>
      </c>
      <c r="N187" s="106" t="s">
        <v>23</v>
      </c>
      <c r="O187" s="93">
        <v>0</v>
      </c>
      <c r="P187" s="93">
        <f t="shared" si="18"/>
        <v>0</v>
      </c>
      <c r="Q187" s="93">
        <v>0</v>
      </c>
      <c r="R187" s="93">
        <f t="shared" si="19"/>
        <v>0</v>
      </c>
      <c r="S187" s="93">
        <v>0</v>
      </c>
      <c r="T187" s="94">
        <f t="shared" si="20"/>
        <v>0</v>
      </c>
      <c r="AR187" s="95" t="s">
        <v>147</v>
      </c>
      <c r="AT187" s="95" t="s">
        <v>113</v>
      </c>
      <c r="AU187" s="95" t="s">
        <v>93</v>
      </c>
      <c r="AY187" s="7" t="s">
        <v>85</v>
      </c>
      <c r="BE187" s="96">
        <f t="shared" si="21"/>
        <v>0</v>
      </c>
      <c r="BF187" s="96">
        <f t="shared" si="22"/>
        <v>0</v>
      </c>
      <c r="BG187" s="96">
        <f t="shared" si="23"/>
        <v>0</v>
      </c>
      <c r="BH187" s="96">
        <f t="shared" si="24"/>
        <v>0</v>
      </c>
      <c r="BI187" s="96">
        <f t="shared" si="25"/>
        <v>0</v>
      </c>
      <c r="BJ187" s="7" t="s">
        <v>93</v>
      </c>
      <c r="BK187" s="96">
        <f t="shared" si="26"/>
        <v>0</v>
      </c>
      <c r="BL187" s="7" t="s">
        <v>116</v>
      </c>
      <c r="BM187" s="95" t="s">
        <v>254</v>
      </c>
    </row>
    <row r="188" spans="2:65" s="1" customFormat="1" ht="24.15" customHeight="1" x14ac:dyDescent="0.2">
      <c r="B188" s="83"/>
      <c r="C188" s="97" t="s">
        <v>255</v>
      </c>
      <c r="D188" s="97" t="s">
        <v>113</v>
      </c>
      <c r="E188" s="98" t="s">
        <v>256</v>
      </c>
      <c r="F188" s="99" t="s">
        <v>257</v>
      </c>
      <c r="G188" s="100" t="s">
        <v>258</v>
      </c>
      <c r="H188" s="101">
        <v>12.92</v>
      </c>
      <c r="I188" s="102"/>
      <c r="J188" s="102"/>
      <c r="K188" s="103"/>
      <c r="L188" s="104"/>
      <c r="M188" s="105" t="s">
        <v>0</v>
      </c>
      <c r="N188" s="106" t="s">
        <v>23</v>
      </c>
      <c r="O188" s="93">
        <v>0</v>
      </c>
      <c r="P188" s="93">
        <f t="shared" si="18"/>
        <v>0</v>
      </c>
      <c r="Q188" s="93">
        <v>0</v>
      </c>
      <c r="R188" s="93">
        <f t="shared" si="19"/>
        <v>0</v>
      </c>
      <c r="S188" s="93">
        <v>0</v>
      </c>
      <c r="T188" s="94">
        <f t="shared" si="20"/>
        <v>0</v>
      </c>
      <c r="AR188" s="95" t="s">
        <v>147</v>
      </c>
      <c r="AT188" s="95" t="s">
        <v>113</v>
      </c>
      <c r="AU188" s="95" t="s">
        <v>93</v>
      </c>
      <c r="AY188" s="7" t="s">
        <v>85</v>
      </c>
      <c r="BE188" s="96">
        <f t="shared" si="21"/>
        <v>0</v>
      </c>
      <c r="BF188" s="96">
        <f t="shared" si="22"/>
        <v>0</v>
      </c>
      <c r="BG188" s="96">
        <f t="shared" si="23"/>
        <v>0</v>
      </c>
      <c r="BH188" s="96">
        <f t="shared" si="24"/>
        <v>0</v>
      </c>
      <c r="BI188" s="96">
        <f t="shared" si="25"/>
        <v>0</v>
      </c>
      <c r="BJ188" s="7" t="s">
        <v>93</v>
      </c>
      <c r="BK188" s="96">
        <f t="shared" si="26"/>
        <v>0</v>
      </c>
      <c r="BL188" s="7" t="s">
        <v>116</v>
      </c>
      <c r="BM188" s="95" t="s">
        <v>259</v>
      </c>
    </row>
    <row r="189" spans="2:65" s="1" customFormat="1" ht="24.15" customHeight="1" x14ac:dyDescent="0.2">
      <c r="B189" s="83"/>
      <c r="C189" s="84" t="s">
        <v>260</v>
      </c>
      <c r="D189" s="84" t="s">
        <v>88</v>
      </c>
      <c r="E189" s="85" t="s">
        <v>261</v>
      </c>
      <c r="F189" s="86" t="s">
        <v>262</v>
      </c>
      <c r="G189" s="87" t="s">
        <v>91</v>
      </c>
      <c r="H189" s="88">
        <v>33.078000000000003</v>
      </c>
      <c r="I189" s="89"/>
      <c r="J189" s="89"/>
      <c r="K189" s="90"/>
      <c r="L189" s="15"/>
      <c r="M189" s="91" t="s">
        <v>0</v>
      </c>
      <c r="N189" s="92" t="s">
        <v>23</v>
      </c>
      <c r="O189" s="93">
        <v>0</v>
      </c>
      <c r="P189" s="93">
        <f t="shared" si="18"/>
        <v>0</v>
      </c>
      <c r="Q189" s="93">
        <v>0</v>
      </c>
      <c r="R189" s="93">
        <f t="shared" si="19"/>
        <v>0</v>
      </c>
      <c r="S189" s="93">
        <v>0</v>
      </c>
      <c r="T189" s="94">
        <f t="shared" si="20"/>
        <v>0</v>
      </c>
      <c r="AR189" s="95" t="s">
        <v>116</v>
      </c>
      <c r="AT189" s="95" t="s">
        <v>88</v>
      </c>
      <c r="AU189" s="95" t="s">
        <v>93</v>
      </c>
      <c r="AY189" s="7" t="s">
        <v>85</v>
      </c>
      <c r="BE189" s="96">
        <f t="shared" si="21"/>
        <v>0</v>
      </c>
      <c r="BF189" s="96">
        <f t="shared" si="22"/>
        <v>0</v>
      </c>
      <c r="BG189" s="96">
        <f t="shared" si="23"/>
        <v>0</v>
      </c>
      <c r="BH189" s="96">
        <f t="shared" si="24"/>
        <v>0</v>
      </c>
      <c r="BI189" s="96">
        <f t="shared" si="25"/>
        <v>0</v>
      </c>
      <c r="BJ189" s="7" t="s">
        <v>93</v>
      </c>
      <c r="BK189" s="96">
        <f t="shared" si="26"/>
        <v>0</v>
      </c>
      <c r="BL189" s="7" t="s">
        <v>116</v>
      </c>
      <c r="BM189" s="95" t="s">
        <v>263</v>
      </c>
    </row>
    <row r="190" spans="2:65" s="1" customFormat="1" ht="24.15" customHeight="1" x14ac:dyDescent="0.2">
      <c r="B190" s="83"/>
      <c r="C190" s="97" t="s">
        <v>264</v>
      </c>
      <c r="D190" s="97" t="s">
        <v>113</v>
      </c>
      <c r="E190" s="98" t="s">
        <v>252</v>
      </c>
      <c r="F190" s="99" t="s">
        <v>253</v>
      </c>
      <c r="G190" s="100" t="s">
        <v>123</v>
      </c>
      <c r="H190" s="101">
        <v>69.132999999999996</v>
      </c>
      <c r="I190" s="102"/>
      <c r="J190" s="102"/>
      <c r="K190" s="103"/>
      <c r="L190" s="104"/>
      <c r="M190" s="105" t="s">
        <v>0</v>
      </c>
      <c r="N190" s="106" t="s">
        <v>23</v>
      </c>
      <c r="O190" s="93">
        <v>0</v>
      </c>
      <c r="P190" s="93">
        <f t="shared" si="18"/>
        <v>0</v>
      </c>
      <c r="Q190" s="93">
        <v>0</v>
      </c>
      <c r="R190" s="93">
        <f t="shared" si="19"/>
        <v>0</v>
      </c>
      <c r="S190" s="93">
        <v>0</v>
      </c>
      <c r="T190" s="94">
        <f t="shared" si="20"/>
        <v>0</v>
      </c>
      <c r="AR190" s="95" t="s">
        <v>147</v>
      </c>
      <c r="AT190" s="95" t="s">
        <v>113</v>
      </c>
      <c r="AU190" s="95" t="s">
        <v>93</v>
      </c>
      <c r="AY190" s="7" t="s">
        <v>85</v>
      </c>
      <c r="BE190" s="96">
        <f t="shared" si="21"/>
        <v>0</v>
      </c>
      <c r="BF190" s="96">
        <f t="shared" si="22"/>
        <v>0</v>
      </c>
      <c r="BG190" s="96">
        <f t="shared" si="23"/>
        <v>0</v>
      </c>
      <c r="BH190" s="96">
        <f t="shared" si="24"/>
        <v>0</v>
      </c>
      <c r="BI190" s="96">
        <f t="shared" si="25"/>
        <v>0</v>
      </c>
      <c r="BJ190" s="7" t="s">
        <v>93</v>
      </c>
      <c r="BK190" s="96">
        <f t="shared" si="26"/>
        <v>0</v>
      </c>
      <c r="BL190" s="7" t="s">
        <v>116</v>
      </c>
      <c r="BM190" s="95" t="s">
        <v>265</v>
      </c>
    </row>
    <row r="191" spans="2:65" s="1" customFormat="1" ht="24.15" customHeight="1" x14ac:dyDescent="0.2">
      <c r="B191" s="83"/>
      <c r="C191" s="97" t="s">
        <v>266</v>
      </c>
      <c r="D191" s="97" t="s">
        <v>113</v>
      </c>
      <c r="E191" s="98" t="s">
        <v>256</v>
      </c>
      <c r="F191" s="99" t="s">
        <v>257</v>
      </c>
      <c r="G191" s="100" t="s">
        <v>258</v>
      </c>
      <c r="H191" s="101">
        <v>13.231</v>
      </c>
      <c r="I191" s="102"/>
      <c r="J191" s="102"/>
      <c r="K191" s="103"/>
      <c r="L191" s="104"/>
      <c r="M191" s="105" t="s">
        <v>0</v>
      </c>
      <c r="N191" s="106" t="s">
        <v>23</v>
      </c>
      <c r="O191" s="93">
        <v>0</v>
      </c>
      <c r="P191" s="93">
        <f t="shared" si="18"/>
        <v>0</v>
      </c>
      <c r="Q191" s="93">
        <v>0</v>
      </c>
      <c r="R191" s="93">
        <f t="shared" si="19"/>
        <v>0</v>
      </c>
      <c r="S191" s="93">
        <v>0</v>
      </c>
      <c r="T191" s="94">
        <f t="shared" si="20"/>
        <v>0</v>
      </c>
      <c r="AR191" s="95" t="s">
        <v>147</v>
      </c>
      <c r="AT191" s="95" t="s">
        <v>113</v>
      </c>
      <c r="AU191" s="95" t="s">
        <v>93</v>
      </c>
      <c r="AY191" s="7" t="s">
        <v>85</v>
      </c>
      <c r="BE191" s="96">
        <f t="shared" si="21"/>
        <v>0</v>
      </c>
      <c r="BF191" s="96">
        <f t="shared" si="22"/>
        <v>0</v>
      </c>
      <c r="BG191" s="96">
        <f t="shared" si="23"/>
        <v>0</v>
      </c>
      <c r="BH191" s="96">
        <f t="shared" si="24"/>
        <v>0</v>
      </c>
      <c r="BI191" s="96">
        <f t="shared" si="25"/>
        <v>0</v>
      </c>
      <c r="BJ191" s="7" t="s">
        <v>93</v>
      </c>
      <c r="BK191" s="96">
        <f t="shared" si="26"/>
        <v>0</v>
      </c>
      <c r="BL191" s="7" t="s">
        <v>116</v>
      </c>
      <c r="BM191" s="95" t="s">
        <v>267</v>
      </c>
    </row>
    <row r="192" spans="2:65" s="1" customFormat="1" ht="24.15" customHeight="1" x14ac:dyDescent="0.2">
      <c r="B192" s="83"/>
      <c r="C192" s="84" t="s">
        <v>268</v>
      </c>
      <c r="D192" s="84" t="s">
        <v>88</v>
      </c>
      <c r="E192" s="85" t="s">
        <v>269</v>
      </c>
      <c r="F192" s="86" t="s">
        <v>270</v>
      </c>
      <c r="G192" s="87" t="s">
        <v>180</v>
      </c>
      <c r="H192" s="88">
        <v>0.13800000000000001</v>
      </c>
      <c r="I192" s="89"/>
      <c r="J192" s="89"/>
      <c r="K192" s="90"/>
      <c r="L192" s="15"/>
      <c r="M192" s="91" t="s">
        <v>0</v>
      </c>
      <c r="N192" s="92" t="s">
        <v>23</v>
      </c>
      <c r="O192" s="93">
        <v>0</v>
      </c>
      <c r="P192" s="93">
        <f t="shared" si="18"/>
        <v>0</v>
      </c>
      <c r="Q192" s="93">
        <v>0</v>
      </c>
      <c r="R192" s="93">
        <f t="shared" si="19"/>
        <v>0</v>
      </c>
      <c r="S192" s="93">
        <v>0</v>
      </c>
      <c r="T192" s="94">
        <f t="shared" si="20"/>
        <v>0</v>
      </c>
      <c r="AR192" s="95" t="s">
        <v>116</v>
      </c>
      <c r="AT192" s="95" t="s">
        <v>88</v>
      </c>
      <c r="AU192" s="95" t="s">
        <v>93</v>
      </c>
      <c r="AY192" s="7" t="s">
        <v>85</v>
      </c>
      <c r="BE192" s="96">
        <f t="shared" si="21"/>
        <v>0</v>
      </c>
      <c r="BF192" s="96">
        <f t="shared" si="22"/>
        <v>0</v>
      </c>
      <c r="BG192" s="96">
        <f t="shared" si="23"/>
        <v>0</v>
      </c>
      <c r="BH192" s="96">
        <f t="shared" si="24"/>
        <v>0</v>
      </c>
      <c r="BI192" s="96">
        <f t="shared" si="25"/>
        <v>0</v>
      </c>
      <c r="BJ192" s="7" t="s">
        <v>93</v>
      </c>
      <c r="BK192" s="96">
        <f t="shared" si="26"/>
        <v>0</v>
      </c>
      <c r="BL192" s="7" t="s">
        <v>116</v>
      </c>
      <c r="BM192" s="95" t="s">
        <v>271</v>
      </c>
    </row>
    <row r="193" spans="2:65" s="1" customFormat="1" ht="24.15" customHeight="1" x14ac:dyDescent="0.2">
      <c r="B193" s="83"/>
      <c r="C193" s="84" t="s">
        <v>170</v>
      </c>
      <c r="D193" s="84" t="s">
        <v>88</v>
      </c>
      <c r="E193" s="85" t="s">
        <v>272</v>
      </c>
      <c r="F193" s="86" t="s">
        <v>273</v>
      </c>
      <c r="G193" s="87" t="s">
        <v>180</v>
      </c>
      <c r="H193" s="88">
        <v>0.13800000000000001</v>
      </c>
      <c r="I193" s="89"/>
      <c r="J193" s="89"/>
      <c r="K193" s="90"/>
      <c r="L193" s="15"/>
      <c r="M193" s="91" t="s">
        <v>0</v>
      </c>
      <c r="N193" s="92" t="s">
        <v>23</v>
      </c>
      <c r="O193" s="93">
        <v>0</v>
      </c>
      <c r="P193" s="93">
        <f t="shared" si="18"/>
        <v>0</v>
      </c>
      <c r="Q193" s="93">
        <v>0</v>
      </c>
      <c r="R193" s="93">
        <f t="shared" si="19"/>
        <v>0</v>
      </c>
      <c r="S193" s="93">
        <v>0</v>
      </c>
      <c r="T193" s="94">
        <f t="shared" si="20"/>
        <v>0</v>
      </c>
      <c r="AR193" s="95" t="s">
        <v>116</v>
      </c>
      <c r="AT193" s="95" t="s">
        <v>88</v>
      </c>
      <c r="AU193" s="95" t="s">
        <v>93</v>
      </c>
      <c r="AY193" s="7" t="s">
        <v>85</v>
      </c>
      <c r="BE193" s="96">
        <f t="shared" si="21"/>
        <v>0</v>
      </c>
      <c r="BF193" s="96">
        <f t="shared" si="22"/>
        <v>0</v>
      </c>
      <c r="BG193" s="96">
        <f t="shared" si="23"/>
        <v>0</v>
      </c>
      <c r="BH193" s="96">
        <f t="shared" si="24"/>
        <v>0</v>
      </c>
      <c r="BI193" s="96">
        <f t="shared" si="25"/>
        <v>0</v>
      </c>
      <c r="BJ193" s="7" t="s">
        <v>93</v>
      </c>
      <c r="BK193" s="96">
        <f t="shared" si="26"/>
        <v>0</v>
      </c>
      <c r="BL193" s="7" t="s">
        <v>116</v>
      </c>
      <c r="BM193" s="95" t="s">
        <v>274</v>
      </c>
    </row>
    <row r="194" spans="2:65" s="6" customFormat="1" ht="22.95" customHeight="1" x14ac:dyDescent="0.25">
      <c r="B194" s="72"/>
      <c r="D194" s="73" t="s">
        <v>39</v>
      </c>
      <c r="E194" s="81" t="s">
        <v>275</v>
      </c>
      <c r="F194" s="81" t="s">
        <v>276</v>
      </c>
      <c r="J194" s="82"/>
      <c r="L194" s="72"/>
      <c r="M194" s="76"/>
      <c r="P194" s="77">
        <f>P195</f>
        <v>0</v>
      </c>
      <c r="R194" s="77">
        <f>R195</f>
        <v>0</v>
      </c>
      <c r="T194" s="78">
        <f>T195</f>
        <v>0</v>
      </c>
      <c r="AR194" s="73" t="s">
        <v>93</v>
      </c>
      <c r="AT194" s="79" t="s">
        <v>39</v>
      </c>
      <c r="AU194" s="79" t="s">
        <v>41</v>
      </c>
      <c r="AY194" s="73" t="s">
        <v>85</v>
      </c>
      <c r="BK194" s="80">
        <f>BK195</f>
        <v>0</v>
      </c>
    </row>
    <row r="195" spans="2:65" s="1" customFormat="1" ht="24.15" customHeight="1" x14ac:dyDescent="0.2">
      <c r="B195" s="83"/>
      <c r="C195" s="84" t="s">
        <v>277</v>
      </c>
      <c r="D195" s="84" t="s">
        <v>88</v>
      </c>
      <c r="E195" s="85" t="s">
        <v>278</v>
      </c>
      <c r="F195" s="86" t="s">
        <v>279</v>
      </c>
      <c r="G195" s="87" t="s">
        <v>280</v>
      </c>
      <c r="H195" s="88">
        <v>1</v>
      </c>
      <c r="I195" s="89"/>
      <c r="J195" s="89"/>
      <c r="K195" s="90"/>
      <c r="L195" s="15"/>
      <c r="M195" s="91" t="s">
        <v>0</v>
      </c>
      <c r="N195" s="92" t="s">
        <v>23</v>
      </c>
      <c r="O195" s="93">
        <v>0</v>
      </c>
      <c r="P195" s="93">
        <f>O195*H195</f>
        <v>0</v>
      </c>
      <c r="Q195" s="93">
        <v>0</v>
      </c>
      <c r="R195" s="93">
        <f>Q195*H195</f>
        <v>0</v>
      </c>
      <c r="S195" s="93">
        <v>0</v>
      </c>
      <c r="T195" s="94">
        <f>S195*H195</f>
        <v>0</v>
      </c>
      <c r="AR195" s="95" t="s">
        <v>116</v>
      </c>
      <c r="AT195" s="95" t="s">
        <v>88</v>
      </c>
      <c r="AU195" s="95" t="s">
        <v>93</v>
      </c>
      <c r="AY195" s="7" t="s">
        <v>85</v>
      </c>
      <c r="BE195" s="96">
        <f>IF(N195="základná",J195,0)</f>
        <v>0</v>
      </c>
      <c r="BF195" s="96">
        <f>IF(N195="znížená",J195,0)</f>
        <v>0</v>
      </c>
      <c r="BG195" s="96">
        <f>IF(N195="zákl. prenesená",J195,0)</f>
        <v>0</v>
      </c>
      <c r="BH195" s="96">
        <f>IF(N195="zníž. prenesená",J195,0)</f>
        <v>0</v>
      </c>
      <c r="BI195" s="96">
        <f>IF(N195="nulová",J195,0)</f>
        <v>0</v>
      </c>
      <c r="BJ195" s="7" t="s">
        <v>93</v>
      </c>
      <c r="BK195" s="96">
        <f>ROUND(I195*H195,2)</f>
        <v>0</v>
      </c>
      <c r="BL195" s="7" t="s">
        <v>116</v>
      </c>
      <c r="BM195" s="95" t="s">
        <v>281</v>
      </c>
    </row>
    <row r="196" spans="2:65" s="6" customFormat="1" ht="22.95" customHeight="1" x14ac:dyDescent="0.25">
      <c r="B196" s="72"/>
      <c r="D196" s="73" t="s">
        <v>39</v>
      </c>
      <c r="E196" s="81" t="s">
        <v>282</v>
      </c>
      <c r="F196" s="81" t="s">
        <v>283</v>
      </c>
      <c r="J196" s="82"/>
      <c r="L196" s="72"/>
      <c r="M196" s="76"/>
      <c r="P196" s="77">
        <f>SUM(P197:P236)</f>
        <v>0</v>
      </c>
      <c r="R196" s="77">
        <f>SUM(R197:R236)</f>
        <v>0</v>
      </c>
      <c r="T196" s="78">
        <f>SUM(T197:T236)</f>
        <v>0</v>
      </c>
      <c r="AR196" s="73" t="s">
        <v>93</v>
      </c>
      <c r="AT196" s="79" t="s">
        <v>39</v>
      </c>
      <c r="AU196" s="79" t="s">
        <v>41</v>
      </c>
      <c r="AY196" s="73" t="s">
        <v>85</v>
      </c>
      <c r="BK196" s="80">
        <f>SUM(BK197:BK236)</f>
        <v>0</v>
      </c>
    </row>
    <row r="197" spans="2:65" s="1" customFormat="1" ht="24.15" customHeight="1" x14ac:dyDescent="0.2">
      <c r="B197" s="83"/>
      <c r="C197" s="84" t="s">
        <v>173</v>
      </c>
      <c r="D197" s="84" t="s">
        <v>88</v>
      </c>
      <c r="E197" s="85" t="s">
        <v>284</v>
      </c>
      <c r="F197" s="86" t="s">
        <v>285</v>
      </c>
      <c r="G197" s="87" t="s">
        <v>286</v>
      </c>
      <c r="H197" s="88">
        <v>1</v>
      </c>
      <c r="I197" s="89"/>
      <c r="J197" s="89"/>
      <c r="K197" s="90"/>
      <c r="L197" s="15"/>
      <c r="M197" s="91" t="s">
        <v>0</v>
      </c>
      <c r="N197" s="92" t="s">
        <v>23</v>
      </c>
      <c r="O197" s="93">
        <v>0</v>
      </c>
      <c r="P197" s="93">
        <f t="shared" ref="P197:P236" si="27">O197*H197</f>
        <v>0</v>
      </c>
      <c r="Q197" s="93">
        <v>0</v>
      </c>
      <c r="R197" s="93">
        <f t="shared" ref="R197:R236" si="28">Q197*H197</f>
        <v>0</v>
      </c>
      <c r="S197" s="93">
        <v>0</v>
      </c>
      <c r="T197" s="94">
        <f t="shared" ref="T197:T236" si="29">S197*H197</f>
        <v>0</v>
      </c>
      <c r="AR197" s="95" t="s">
        <v>116</v>
      </c>
      <c r="AT197" s="95" t="s">
        <v>88</v>
      </c>
      <c r="AU197" s="95" t="s">
        <v>93</v>
      </c>
      <c r="AY197" s="7" t="s">
        <v>85</v>
      </c>
      <c r="BE197" s="96">
        <f t="shared" ref="BE197:BE236" si="30">IF(N197="základná",J197,0)</f>
        <v>0</v>
      </c>
      <c r="BF197" s="96">
        <f t="shared" ref="BF197:BF236" si="31">IF(N197="znížená",J197,0)</f>
        <v>0</v>
      </c>
      <c r="BG197" s="96">
        <f t="shared" ref="BG197:BG236" si="32">IF(N197="zákl. prenesená",J197,0)</f>
        <v>0</v>
      </c>
      <c r="BH197" s="96">
        <f t="shared" ref="BH197:BH236" si="33">IF(N197="zníž. prenesená",J197,0)</f>
        <v>0</v>
      </c>
      <c r="BI197" s="96">
        <f t="shared" ref="BI197:BI236" si="34">IF(N197="nulová",J197,0)</f>
        <v>0</v>
      </c>
      <c r="BJ197" s="7" t="s">
        <v>93</v>
      </c>
      <c r="BK197" s="96">
        <f t="shared" ref="BK197:BK236" si="35">ROUND(I197*H197,2)</f>
        <v>0</v>
      </c>
      <c r="BL197" s="7" t="s">
        <v>116</v>
      </c>
      <c r="BM197" s="95" t="s">
        <v>287</v>
      </c>
    </row>
    <row r="198" spans="2:65" s="1" customFormat="1" ht="16.5" customHeight="1" x14ac:dyDescent="0.2">
      <c r="B198" s="83"/>
      <c r="C198" s="84" t="s">
        <v>288</v>
      </c>
      <c r="D198" s="84" t="s">
        <v>88</v>
      </c>
      <c r="E198" s="85" t="s">
        <v>289</v>
      </c>
      <c r="F198" s="86" t="s">
        <v>290</v>
      </c>
      <c r="G198" s="87" t="s">
        <v>161</v>
      </c>
      <c r="H198" s="88">
        <v>1</v>
      </c>
      <c r="I198" s="89"/>
      <c r="J198" s="89"/>
      <c r="K198" s="90"/>
      <c r="L198" s="15"/>
      <c r="M198" s="91" t="s">
        <v>0</v>
      </c>
      <c r="N198" s="92" t="s">
        <v>23</v>
      </c>
      <c r="O198" s="93">
        <v>0</v>
      </c>
      <c r="P198" s="93">
        <f t="shared" si="27"/>
        <v>0</v>
      </c>
      <c r="Q198" s="93">
        <v>0</v>
      </c>
      <c r="R198" s="93">
        <f t="shared" si="28"/>
        <v>0</v>
      </c>
      <c r="S198" s="93">
        <v>0</v>
      </c>
      <c r="T198" s="94">
        <f t="shared" si="29"/>
        <v>0</v>
      </c>
      <c r="AR198" s="95" t="s">
        <v>116</v>
      </c>
      <c r="AT198" s="95" t="s">
        <v>88</v>
      </c>
      <c r="AU198" s="95" t="s">
        <v>93</v>
      </c>
      <c r="AY198" s="7" t="s">
        <v>85</v>
      </c>
      <c r="BE198" s="96">
        <f t="shared" si="30"/>
        <v>0</v>
      </c>
      <c r="BF198" s="96">
        <f t="shared" si="31"/>
        <v>0</v>
      </c>
      <c r="BG198" s="96">
        <f t="shared" si="32"/>
        <v>0</v>
      </c>
      <c r="BH198" s="96">
        <f t="shared" si="33"/>
        <v>0</v>
      </c>
      <c r="BI198" s="96">
        <f t="shared" si="34"/>
        <v>0</v>
      </c>
      <c r="BJ198" s="7" t="s">
        <v>93</v>
      </c>
      <c r="BK198" s="96">
        <f t="shared" si="35"/>
        <v>0</v>
      </c>
      <c r="BL198" s="7" t="s">
        <v>116</v>
      </c>
      <c r="BM198" s="95" t="s">
        <v>291</v>
      </c>
    </row>
    <row r="199" spans="2:65" s="1" customFormat="1" ht="24.15" customHeight="1" x14ac:dyDescent="0.2">
      <c r="B199" s="83"/>
      <c r="C199" s="97" t="s">
        <v>176</v>
      </c>
      <c r="D199" s="97" t="s">
        <v>113</v>
      </c>
      <c r="E199" s="98" t="s">
        <v>292</v>
      </c>
      <c r="F199" s="99" t="s">
        <v>293</v>
      </c>
      <c r="G199" s="100" t="s">
        <v>161</v>
      </c>
      <c r="H199" s="101">
        <v>1</v>
      </c>
      <c r="I199" s="102"/>
      <c r="J199" s="102"/>
      <c r="K199" s="103"/>
      <c r="L199" s="104"/>
      <c r="M199" s="105" t="s">
        <v>0</v>
      </c>
      <c r="N199" s="106" t="s">
        <v>23</v>
      </c>
      <c r="O199" s="93">
        <v>0</v>
      </c>
      <c r="P199" s="93">
        <f t="shared" si="27"/>
        <v>0</v>
      </c>
      <c r="Q199" s="93">
        <v>0</v>
      </c>
      <c r="R199" s="93">
        <f t="shared" si="28"/>
        <v>0</v>
      </c>
      <c r="S199" s="93">
        <v>0</v>
      </c>
      <c r="T199" s="94">
        <f t="shared" si="29"/>
        <v>0</v>
      </c>
      <c r="AR199" s="95" t="s">
        <v>147</v>
      </c>
      <c r="AT199" s="95" t="s">
        <v>113</v>
      </c>
      <c r="AU199" s="95" t="s">
        <v>93</v>
      </c>
      <c r="AY199" s="7" t="s">
        <v>85</v>
      </c>
      <c r="BE199" s="96">
        <f t="shared" si="30"/>
        <v>0</v>
      </c>
      <c r="BF199" s="96">
        <f t="shared" si="31"/>
        <v>0</v>
      </c>
      <c r="BG199" s="96">
        <f t="shared" si="32"/>
        <v>0</v>
      </c>
      <c r="BH199" s="96">
        <f t="shared" si="33"/>
        <v>0</v>
      </c>
      <c r="BI199" s="96">
        <f t="shared" si="34"/>
        <v>0</v>
      </c>
      <c r="BJ199" s="7" t="s">
        <v>93</v>
      </c>
      <c r="BK199" s="96">
        <f t="shared" si="35"/>
        <v>0</v>
      </c>
      <c r="BL199" s="7" t="s">
        <v>116</v>
      </c>
      <c r="BM199" s="95" t="s">
        <v>294</v>
      </c>
    </row>
    <row r="200" spans="2:65" s="1" customFormat="1" ht="24.15" customHeight="1" x14ac:dyDescent="0.2">
      <c r="B200" s="83"/>
      <c r="C200" s="84" t="s">
        <v>295</v>
      </c>
      <c r="D200" s="84" t="s">
        <v>88</v>
      </c>
      <c r="E200" s="85" t="s">
        <v>296</v>
      </c>
      <c r="F200" s="86" t="s">
        <v>297</v>
      </c>
      <c r="G200" s="87" t="s">
        <v>161</v>
      </c>
      <c r="H200" s="88">
        <v>1</v>
      </c>
      <c r="I200" s="89"/>
      <c r="J200" s="89"/>
      <c r="K200" s="90"/>
      <c r="L200" s="15"/>
      <c r="M200" s="91" t="s">
        <v>0</v>
      </c>
      <c r="N200" s="92" t="s">
        <v>23</v>
      </c>
      <c r="O200" s="93">
        <v>0</v>
      </c>
      <c r="P200" s="93">
        <f t="shared" si="27"/>
        <v>0</v>
      </c>
      <c r="Q200" s="93">
        <v>0</v>
      </c>
      <c r="R200" s="93">
        <f t="shared" si="28"/>
        <v>0</v>
      </c>
      <c r="S200" s="93">
        <v>0</v>
      </c>
      <c r="T200" s="94">
        <f t="shared" si="29"/>
        <v>0</v>
      </c>
      <c r="AR200" s="95" t="s">
        <v>116</v>
      </c>
      <c r="AT200" s="95" t="s">
        <v>88</v>
      </c>
      <c r="AU200" s="95" t="s">
        <v>93</v>
      </c>
      <c r="AY200" s="7" t="s">
        <v>85</v>
      </c>
      <c r="BE200" s="96">
        <f t="shared" si="30"/>
        <v>0</v>
      </c>
      <c r="BF200" s="96">
        <f t="shared" si="31"/>
        <v>0</v>
      </c>
      <c r="BG200" s="96">
        <f t="shared" si="32"/>
        <v>0</v>
      </c>
      <c r="BH200" s="96">
        <f t="shared" si="33"/>
        <v>0</v>
      </c>
      <c r="BI200" s="96">
        <f t="shared" si="34"/>
        <v>0</v>
      </c>
      <c r="BJ200" s="7" t="s">
        <v>93</v>
      </c>
      <c r="BK200" s="96">
        <f t="shared" si="35"/>
        <v>0</v>
      </c>
      <c r="BL200" s="7" t="s">
        <v>116</v>
      </c>
      <c r="BM200" s="95" t="s">
        <v>298</v>
      </c>
    </row>
    <row r="201" spans="2:65" s="1" customFormat="1" ht="24.15" customHeight="1" x14ac:dyDescent="0.2">
      <c r="B201" s="83"/>
      <c r="C201" s="97" t="s">
        <v>181</v>
      </c>
      <c r="D201" s="97" t="s">
        <v>113</v>
      </c>
      <c r="E201" s="98" t="s">
        <v>299</v>
      </c>
      <c r="F201" s="99" t="s">
        <v>300</v>
      </c>
      <c r="G201" s="100" t="s">
        <v>161</v>
      </c>
      <c r="H201" s="101">
        <v>1</v>
      </c>
      <c r="I201" s="102"/>
      <c r="J201" s="102"/>
      <c r="K201" s="103"/>
      <c r="L201" s="104"/>
      <c r="M201" s="105" t="s">
        <v>0</v>
      </c>
      <c r="N201" s="106" t="s">
        <v>23</v>
      </c>
      <c r="O201" s="93">
        <v>0</v>
      </c>
      <c r="P201" s="93">
        <f t="shared" si="27"/>
        <v>0</v>
      </c>
      <c r="Q201" s="93">
        <v>0</v>
      </c>
      <c r="R201" s="93">
        <f t="shared" si="28"/>
        <v>0</v>
      </c>
      <c r="S201" s="93">
        <v>0</v>
      </c>
      <c r="T201" s="94">
        <f t="shared" si="29"/>
        <v>0</v>
      </c>
      <c r="AR201" s="95" t="s">
        <v>147</v>
      </c>
      <c r="AT201" s="95" t="s">
        <v>113</v>
      </c>
      <c r="AU201" s="95" t="s">
        <v>93</v>
      </c>
      <c r="AY201" s="7" t="s">
        <v>85</v>
      </c>
      <c r="BE201" s="96">
        <f t="shared" si="30"/>
        <v>0</v>
      </c>
      <c r="BF201" s="96">
        <f t="shared" si="31"/>
        <v>0</v>
      </c>
      <c r="BG201" s="96">
        <f t="shared" si="32"/>
        <v>0</v>
      </c>
      <c r="BH201" s="96">
        <f t="shared" si="33"/>
        <v>0</v>
      </c>
      <c r="BI201" s="96">
        <f t="shared" si="34"/>
        <v>0</v>
      </c>
      <c r="BJ201" s="7" t="s">
        <v>93</v>
      </c>
      <c r="BK201" s="96">
        <f t="shared" si="35"/>
        <v>0</v>
      </c>
      <c r="BL201" s="7" t="s">
        <v>116</v>
      </c>
      <c r="BM201" s="95" t="s">
        <v>301</v>
      </c>
    </row>
    <row r="202" spans="2:65" s="1" customFormat="1" ht="24.15" customHeight="1" x14ac:dyDescent="0.2">
      <c r="B202" s="83"/>
      <c r="C202" s="84" t="s">
        <v>302</v>
      </c>
      <c r="D202" s="84" t="s">
        <v>88</v>
      </c>
      <c r="E202" s="85" t="s">
        <v>303</v>
      </c>
      <c r="F202" s="86" t="s">
        <v>304</v>
      </c>
      <c r="G202" s="87" t="s">
        <v>161</v>
      </c>
      <c r="H202" s="88">
        <v>1</v>
      </c>
      <c r="I202" s="89"/>
      <c r="J202" s="89"/>
      <c r="K202" s="90"/>
      <c r="L202" s="15"/>
      <c r="M202" s="91" t="s">
        <v>0</v>
      </c>
      <c r="N202" s="92" t="s">
        <v>23</v>
      </c>
      <c r="O202" s="93">
        <v>0</v>
      </c>
      <c r="P202" s="93">
        <f t="shared" si="27"/>
        <v>0</v>
      </c>
      <c r="Q202" s="93">
        <v>0</v>
      </c>
      <c r="R202" s="93">
        <f t="shared" si="28"/>
        <v>0</v>
      </c>
      <c r="S202" s="93">
        <v>0</v>
      </c>
      <c r="T202" s="94">
        <f t="shared" si="29"/>
        <v>0</v>
      </c>
      <c r="AR202" s="95" t="s">
        <v>116</v>
      </c>
      <c r="AT202" s="95" t="s">
        <v>88</v>
      </c>
      <c r="AU202" s="95" t="s">
        <v>93</v>
      </c>
      <c r="AY202" s="7" t="s">
        <v>85</v>
      </c>
      <c r="BE202" s="96">
        <f t="shared" si="30"/>
        <v>0</v>
      </c>
      <c r="BF202" s="96">
        <f t="shared" si="31"/>
        <v>0</v>
      </c>
      <c r="BG202" s="96">
        <f t="shared" si="32"/>
        <v>0</v>
      </c>
      <c r="BH202" s="96">
        <f t="shared" si="33"/>
        <v>0</v>
      </c>
      <c r="BI202" s="96">
        <f t="shared" si="34"/>
        <v>0</v>
      </c>
      <c r="BJ202" s="7" t="s">
        <v>93</v>
      </c>
      <c r="BK202" s="96">
        <f t="shared" si="35"/>
        <v>0</v>
      </c>
      <c r="BL202" s="7" t="s">
        <v>116</v>
      </c>
      <c r="BM202" s="95" t="s">
        <v>305</v>
      </c>
    </row>
    <row r="203" spans="2:65" s="1" customFormat="1" ht="21.75" customHeight="1" x14ac:dyDescent="0.2">
      <c r="B203" s="83"/>
      <c r="C203" s="97" t="s">
        <v>184</v>
      </c>
      <c r="D203" s="97" t="s">
        <v>113</v>
      </c>
      <c r="E203" s="98" t="s">
        <v>306</v>
      </c>
      <c r="F203" s="99" t="s">
        <v>307</v>
      </c>
      <c r="G203" s="100" t="s">
        <v>161</v>
      </c>
      <c r="H203" s="101">
        <v>1</v>
      </c>
      <c r="I203" s="102"/>
      <c r="J203" s="102"/>
      <c r="K203" s="103"/>
      <c r="L203" s="104"/>
      <c r="M203" s="105" t="s">
        <v>0</v>
      </c>
      <c r="N203" s="106" t="s">
        <v>23</v>
      </c>
      <c r="O203" s="93">
        <v>0</v>
      </c>
      <c r="P203" s="93">
        <f t="shared" si="27"/>
        <v>0</v>
      </c>
      <c r="Q203" s="93">
        <v>0</v>
      </c>
      <c r="R203" s="93">
        <f t="shared" si="28"/>
        <v>0</v>
      </c>
      <c r="S203" s="93">
        <v>0</v>
      </c>
      <c r="T203" s="94">
        <f t="shared" si="29"/>
        <v>0</v>
      </c>
      <c r="AR203" s="95" t="s">
        <v>147</v>
      </c>
      <c r="AT203" s="95" t="s">
        <v>113</v>
      </c>
      <c r="AU203" s="95" t="s">
        <v>93</v>
      </c>
      <c r="AY203" s="7" t="s">
        <v>85</v>
      </c>
      <c r="BE203" s="96">
        <f t="shared" si="30"/>
        <v>0</v>
      </c>
      <c r="BF203" s="96">
        <f t="shared" si="31"/>
        <v>0</v>
      </c>
      <c r="BG203" s="96">
        <f t="shared" si="32"/>
        <v>0</v>
      </c>
      <c r="BH203" s="96">
        <f t="shared" si="33"/>
        <v>0</v>
      </c>
      <c r="BI203" s="96">
        <f t="shared" si="34"/>
        <v>0</v>
      </c>
      <c r="BJ203" s="7" t="s">
        <v>93</v>
      </c>
      <c r="BK203" s="96">
        <f t="shared" si="35"/>
        <v>0</v>
      </c>
      <c r="BL203" s="7" t="s">
        <v>116</v>
      </c>
      <c r="BM203" s="95" t="s">
        <v>308</v>
      </c>
    </row>
    <row r="204" spans="2:65" s="1" customFormat="1" ht="16.5" customHeight="1" x14ac:dyDescent="0.2">
      <c r="B204" s="83"/>
      <c r="C204" s="97" t="s">
        <v>309</v>
      </c>
      <c r="D204" s="97" t="s">
        <v>113</v>
      </c>
      <c r="E204" s="98" t="s">
        <v>310</v>
      </c>
      <c r="F204" s="99" t="s">
        <v>311</v>
      </c>
      <c r="G204" s="100" t="s">
        <v>161</v>
      </c>
      <c r="H204" s="101">
        <v>1</v>
      </c>
      <c r="I204" s="102"/>
      <c r="J204" s="102"/>
      <c r="K204" s="103"/>
      <c r="L204" s="104"/>
      <c r="M204" s="105" t="s">
        <v>0</v>
      </c>
      <c r="N204" s="106" t="s">
        <v>23</v>
      </c>
      <c r="O204" s="93">
        <v>0</v>
      </c>
      <c r="P204" s="93">
        <f t="shared" si="27"/>
        <v>0</v>
      </c>
      <c r="Q204" s="93">
        <v>0</v>
      </c>
      <c r="R204" s="93">
        <f t="shared" si="28"/>
        <v>0</v>
      </c>
      <c r="S204" s="93">
        <v>0</v>
      </c>
      <c r="T204" s="94">
        <f t="shared" si="29"/>
        <v>0</v>
      </c>
      <c r="AR204" s="95" t="s">
        <v>147</v>
      </c>
      <c r="AT204" s="95" t="s">
        <v>113</v>
      </c>
      <c r="AU204" s="95" t="s">
        <v>93</v>
      </c>
      <c r="AY204" s="7" t="s">
        <v>85</v>
      </c>
      <c r="BE204" s="96">
        <f t="shared" si="30"/>
        <v>0</v>
      </c>
      <c r="BF204" s="96">
        <f t="shared" si="31"/>
        <v>0</v>
      </c>
      <c r="BG204" s="96">
        <f t="shared" si="32"/>
        <v>0</v>
      </c>
      <c r="BH204" s="96">
        <f t="shared" si="33"/>
        <v>0</v>
      </c>
      <c r="BI204" s="96">
        <f t="shared" si="34"/>
        <v>0</v>
      </c>
      <c r="BJ204" s="7" t="s">
        <v>93</v>
      </c>
      <c r="BK204" s="96">
        <f t="shared" si="35"/>
        <v>0</v>
      </c>
      <c r="BL204" s="7" t="s">
        <v>116</v>
      </c>
      <c r="BM204" s="95" t="s">
        <v>312</v>
      </c>
    </row>
    <row r="205" spans="2:65" s="1" customFormat="1" ht="24.15" customHeight="1" x14ac:dyDescent="0.2">
      <c r="B205" s="83"/>
      <c r="C205" s="84" t="s">
        <v>188</v>
      </c>
      <c r="D205" s="84" t="s">
        <v>88</v>
      </c>
      <c r="E205" s="85" t="s">
        <v>313</v>
      </c>
      <c r="F205" s="86" t="s">
        <v>314</v>
      </c>
      <c r="G205" s="87" t="s">
        <v>161</v>
      </c>
      <c r="H205" s="88">
        <v>1</v>
      </c>
      <c r="I205" s="89"/>
      <c r="J205" s="89"/>
      <c r="K205" s="90"/>
      <c r="L205" s="15"/>
      <c r="M205" s="91" t="s">
        <v>0</v>
      </c>
      <c r="N205" s="92" t="s">
        <v>23</v>
      </c>
      <c r="O205" s="93">
        <v>0</v>
      </c>
      <c r="P205" s="93">
        <f t="shared" si="27"/>
        <v>0</v>
      </c>
      <c r="Q205" s="93">
        <v>0</v>
      </c>
      <c r="R205" s="93">
        <f t="shared" si="28"/>
        <v>0</v>
      </c>
      <c r="S205" s="93">
        <v>0</v>
      </c>
      <c r="T205" s="94">
        <f t="shared" si="29"/>
        <v>0</v>
      </c>
      <c r="AR205" s="95" t="s">
        <v>116</v>
      </c>
      <c r="AT205" s="95" t="s">
        <v>88</v>
      </c>
      <c r="AU205" s="95" t="s">
        <v>93</v>
      </c>
      <c r="AY205" s="7" t="s">
        <v>85</v>
      </c>
      <c r="BE205" s="96">
        <f t="shared" si="30"/>
        <v>0</v>
      </c>
      <c r="BF205" s="96">
        <f t="shared" si="31"/>
        <v>0</v>
      </c>
      <c r="BG205" s="96">
        <f t="shared" si="32"/>
        <v>0</v>
      </c>
      <c r="BH205" s="96">
        <f t="shared" si="33"/>
        <v>0</v>
      </c>
      <c r="BI205" s="96">
        <f t="shared" si="34"/>
        <v>0</v>
      </c>
      <c r="BJ205" s="7" t="s">
        <v>93</v>
      </c>
      <c r="BK205" s="96">
        <f t="shared" si="35"/>
        <v>0</v>
      </c>
      <c r="BL205" s="7" t="s">
        <v>116</v>
      </c>
      <c r="BM205" s="95" t="s">
        <v>315</v>
      </c>
    </row>
    <row r="206" spans="2:65" s="1" customFormat="1" ht="37.950000000000003" customHeight="1" x14ac:dyDescent="0.2">
      <c r="B206" s="83"/>
      <c r="C206" s="97" t="s">
        <v>316</v>
      </c>
      <c r="D206" s="97" t="s">
        <v>113</v>
      </c>
      <c r="E206" s="98" t="s">
        <v>317</v>
      </c>
      <c r="F206" s="99" t="s">
        <v>318</v>
      </c>
      <c r="G206" s="100" t="s">
        <v>161</v>
      </c>
      <c r="H206" s="101">
        <v>1</v>
      </c>
      <c r="I206" s="102"/>
      <c r="J206" s="102"/>
      <c r="K206" s="103"/>
      <c r="L206" s="104"/>
      <c r="M206" s="105" t="s">
        <v>0</v>
      </c>
      <c r="N206" s="106" t="s">
        <v>23</v>
      </c>
      <c r="O206" s="93">
        <v>0</v>
      </c>
      <c r="P206" s="93">
        <f t="shared" si="27"/>
        <v>0</v>
      </c>
      <c r="Q206" s="93">
        <v>0</v>
      </c>
      <c r="R206" s="93">
        <f t="shared" si="28"/>
        <v>0</v>
      </c>
      <c r="S206" s="93">
        <v>0</v>
      </c>
      <c r="T206" s="94">
        <f t="shared" si="29"/>
        <v>0</v>
      </c>
      <c r="AR206" s="95" t="s">
        <v>147</v>
      </c>
      <c r="AT206" s="95" t="s">
        <v>113</v>
      </c>
      <c r="AU206" s="95" t="s">
        <v>93</v>
      </c>
      <c r="AY206" s="7" t="s">
        <v>85</v>
      </c>
      <c r="BE206" s="96">
        <f t="shared" si="30"/>
        <v>0</v>
      </c>
      <c r="BF206" s="96">
        <f t="shared" si="31"/>
        <v>0</v>
      </c>
      <c r="BG206" s="96">
        <f t="shared" si="32"/>
        <v>0</v>
      </c>
      <c r="BH206" s="96">
        <f t="shared" si="33"/>
        <v>0</v>
      </c>
      <c r="BI206" s="96">
        <f t="shared" si="34"/>
        <v>0</v>
      </c>
      <c r="BJ206" s="7" t="s">
        <v>93</v>
      </c>
      <c r="BK206" s="96">
        <f t="shared" si="35"/>
        <v>0</v>
      </c>
      <c r="BL206" s="7" t="s">
        <v>116</v>
      </c>
      <c r="BM206" s="95" t="s">
        <v>319</v>
      </c>
    </row>
    <row r="207" spans="2:65" s="1" customFormat="1" ht="24.15" customHeight="1" x14ac:dyDescent="0.2">
      <c r="B207" s="83"/>
      <c r="C207" s="84" t="s">
        <v>191</v>
      </c>
      <c r="D207" s="84" t="s">
        <v>88</v>
      </c>
      <c r="E207" s="85" t="s">
        <v>320</v>
      </c>
      <c r="F207" s="86" t="s">
        <v>321</v>
      </c>
      <c r="G207" s="87" t="s">
        <v>161</v>
      </c>
      <c r="H207" s="88">
        <v>1</v>
      </c>
      <c r="I207" s="89"/>
      <c r="J207" s="89"/>
      <c r="K207" s="90"/>
      <c r="L207" s="15"/>
      <c r="M207" s="91" t="s">
        <v>0</v>
      </c>
      <c r="N207" s="92" t="s">
        <v>23</v>
      </c>
      <c r="O207" s="93">
        <v>0</v>
      </c>
      <c r="P207" s="93">
        <f t="shared" si="27"/>
        <v>0</v>
      </c>
      <c r="Q207" s="93">
        <v>0</v>
      </c>
      <c r="R207" s="93">
        <f t="shared" si="28"/>
        <v>0</v>
      </c>
      <c r="S207" s="93">
        <v>0</v>
      </c>
      <c r="T207" s="94">
        <f t="shared" si="29"/>
        <v>0</v>
      </c>
      <c r="AR207" s="95" t="s">
        <v>116</v>
      </c>
      <c r="AT207" s="95" t="s">
        <v>88</v>
      </c>
      <c r="AU207" s="95" t="s">
        <v>93</v>
      </c>
      <c r="AY207" s="7" t="s">
        <v>85</v>
      </c>
      <c r="BE207" s="96">
        <f t="shared" si="30"/>
        <v>0</v>
      </c>
      <c r="BF207" s="96">
        <f t="shared" si="31"/>
        <v>0</v>
      </c>
      <c r="BG207" s="96">
        <f t="shared" si="32"/>
        <v>0</v>
      </c>
      <c r="BH207" s="96">
        <f t="shared" si="33"/>
        <v>0</v>
      </c>
      <c r="BI207" s="96">
        <f t="shared" si="34"/>
        <v>0</v>
      </c>
      <c r="BJ207" s="7" t="s">
        <v>93</v>
      </c>
      <c r="BK207" s="96">
        <f t="shared" si="35"/>
        <v>0</v>
      </c>
      <c r="BL207" s="7" t="s">
        <v>116</v>
      </c>
      <c r="BM207" s="95" t="s">
        <v>322</v>
      </c>
    </row>
    <row r="208" spans="2:65" s="1" customFormat="1" ht="24.15" customHeight="1" x14ac:dyDescent="0.2">
      <c r="B208" s="83"/>
      <c r="C208" s="97" t="s">
        <v>323</v>
      </c>
      <c r="D208" s="97" t="s">
        <v>113</v>
      </c>
      <c r="E208" s="98" t="s">
        <v>324</v>
      </c>
      <c r="F208" s="99" t="s">
        <v>325</v>
      </c>
      <c r="G208" s="100" t="s">
        <v>161</v>
      </c>
      <c r="H208" s="101">
        <v>1</v>
      </c>
      <c r="I208" s="102"/>
      <c r="J208" s="102"/>
      <c r="K208" s="103"/>
      <c r="L208" s="104"/>
      <c r="M208" s="105" t="s">
        <v>0</v>
      </c>
      <c r="N208" s="106" t="s">
        <v>23</v>
      </c>
      <c r="O208" s="93">
        <v>0</v>
      </c>
      <c r="P208" s="93">
        <f t="shared" si="27"/>
        <v>0</v>
      </c>
      <c r="Q208" s="93">
        <v>0</v>
      </c>
      <c r="R208" s="93">
        <f t="shared" si="28"/>
        <v>0</v>
      </c>
      <c r="S208" s="93">
        <v>0</v>
      </c>
      <c r="T208" s="94">
        <f t="shared" si="29"/>
        <v>0</v>
      </c>
      <c r="AR208" s="95" t="s">
        <v>147</v>
      </c>
      <c r="AT208" s="95" t="s">
        <v>113</v>
      </c>
      <c r="AU208" s="95" t="s">
        <v>93</v>
      </c>
      <c r="AY208" s="7" t="s">
        <v>85</v>
      </c>
      <c r="BE208" s="96">
        <f t="shared" si="30"/>
        <v>0</v>
      </c>
      <c r="BF208" s="96">
        <f t="shared" si="31"/>
        <v>0</v>
      </c>
      <c r="BG208" s="96">
        <f t="shared" si="32"/>
        <v>0</v>
      </c>
      <c r="BH208" s="96">
        <f t="shared" si="33"/>
        <v>0</v>
      </c>
      <c r="BI208" s="96">
        <f t="shared" si="34"/>
        <v>0</v>
      </c>
      <c r="BJ208" s="7" t="s">
        <v>93</v>
      </c>
      <c r="BK208" s="96">
        <f t="shared" si="35"/>
        <v>0</v>
      </c>
      <c r="BL208" s="7" t="s">
        <v>116</v>
      </c>
      <c r="BM208" s="95" t="s">
        <v>326</v>
      </c>
    </row>
    <row r="209" spans="2:65" s="1" customFormat="1" ht="24.15" customHeight="1" x14ac:dyDescent="0.2">
      <c r="B209" s="83"/>
      <c r="C209" s="84" t="s">
        <v>195</v>
      </c>
      <c r="D209" s="84" t="s">
        <v>88</v>
      </c>
      <c r="E209" s="85" t="s">
        <v>327</v>
      </c>
      <c r="F209" s="86" t="s">
        <v>328</v>
      </c>
      <c r="G209" s="87" t="s">
        <v>286</v>
      </c>
      <c r="H209" s="88">
        <v>1</v>
      </c>
      <c r="I209" s="89"/>
      <c r="J209" s="89"/>
      <c r="K209" s="90"/>
      <c r="L209" s="15"/>
      <c r="M209" s="91" t="s">
        <v>0</v>
      </c>
      <c r="N209" s="92" t="s">
        <v>23</v>
      </c>
      <c r="O209" s="93">
        <v>0</v>
      </c>
      <c r="P209" s="93">
        <f t="shared" si="27"/>
        <v>0</v>
      </c>
      <c r="Q209" s="93">
        <v>0</v>
      </c>
      <c r="R209" s="93">
        <f t="shared" si="28"/>
        <v>0</v>
      </c>
      <c r="S209" s="93">
        <v>0</v>
      </c>
      <c r="T209" s="94">
        <f t="shared" si="29"/>
        <v>0</v>
      </c>
      <c r="AR209" s="95" t="s">
        <v>116</v>
      </c>
      <c r="AT209" s="95" t="s">
        <v>88</v>
      </c>
      <c r="AU209" s="95" t="s">
        <v>93</v>
      </c>
      <c r="AY209" s="7" t="s">
        <v>85</v>
      </c>
      <c r="BE209" s="96">
        <f t="shared" si="30"/>
        <v>0</v>
      </c>
      <c r="BF209" s="96">
        <f t="shared" si="31"/>
        <v>0</v>
      </c>
      <c r="BG209" s="96">
        <f t="shared" si="32"/>
        <v>0</v>
      </c>
      <c r="BH209" s="96">
        <f t="shared" si="33"/>
        <v>0</v>
      </c>
      <c r="BI209" s="96">
        <f t="shared" si="34"/>
        <v>0</v>
      </c>
      <c r="BJ209" s="7" t="s">
        <v>93</v>
      </c>
      <c r="BK209" s="96">
        <f t="shared" si="35"/>
        <v>0</v>
      </c>
      <c r="BL209" s="7" t="s">
        <v>116</v>
      </c>
      <c r="BM209" s="95" t="s">
        <v>329</v>
      </c>
    </row>
    <row r="210" spans="2:65" s="1" customFormat="1" ht="24.15" customHeight="1" x14ac:dyDescent="0.2">
      <c r="B210" s="83"/>
      <c r="C210" s="84" t="s">
        <v>330</v>
      </c>
      <c r="D210" s="84" t="s">
        <v>88</v>
      </c>
      <c r="E210" s="85" t="s">
        <v>331</v>
      </c>
      <c r="F210" s="86" t="s">
        <v>332</v>
      </c>
      <c r="G210" s="87" t="s">
        <v>161</v>
      </c>
      <c r="H210" s="88">
        <v>1</v>
      </c>
      <c r="I210" s="89"/>
      <c r="J210" s="89"/>
      <c r="K210" s="90"/>
      <c r="L210" s="15"/>
      <c r="M210" s="91" t="s">
        <v>0</v>
      </c>
      <c r="N210" s="92" t="s">
        <v>23</v>
      </c>
      <c r="O210" s="93">
        <v>0</v>
      </c>
      <c r="P210" s="93">
        <f t="shared" si="27"/>
        <v>0</v>
      </c>
      <c r="Q210" s="93">
        <v>0</v>
      </c>
      <c r="R210" s="93">
        <f t="shared" si="28"/>
        <v>0</v>
      </c>
      <c r="S210" s="93">
        <v>0</v>
      </c>
      <c r="T210" s="94">
        <f t="shared" si="29"/>
        <v>0</v>
      </c>
      <c r="AR210" s="95" t="s">
        <v>116</v>
      </c>
      <c r="AT210" s="95" t="s">
        <v>88</v>
      </c>
      <c r="AU210" s="95" t="s">
        <v>93</v>
      </c>
      <c r="AY210" s="7" t="s">
        <v>85</v>
      </c>
      <c r="BE210" s="96">
        <f t="shared" si="30"/>
        <v>0</v>
      </c>
      <c r="BF210" s="96">
        <f t="shared" si="31"/>
        <v>0</v>
      </c>
      <c r="BG210" s="96">
        <f t="shared" si="32"/>
        <v>0</v>
      </c>
      <c r="BH210" s="96">
        <f t="shared" si="33"/>
        <v>0</v>
      </c>
      <c r="BI210" s="96">
        <f t="shared" si="34"/>
        <v>0</v>
      </c>
      <c r="BJ210" s="7" t="s">
        <v>93</v>
      </c>
      <c r="BK210" s="96">
        <f t="shared" si="35"/>
        <v>0</v>
      </c>
      <c r="BL210" s="7" t="s">
        <v>116</v>
      </c>
      <c r="BM210" s="95" t="s">
        <v>333</v>
      </c>
    </row>
    <row r="211" spans="2:65" s="1" customFormat="1" ht="16.5" customHeight="1" x14ac:dyDescent="0.2">
      <c r="B211" s="83"/>
      <c r="C211" s="97" t="s">
        <v>198</v>
      </c>
      <c r="D211" s="97" t="s">
        <v>113</v>
      </c>
      <c r="E211" s="98" t="s">
        <v>334</v>
      </c>
      <c r="F211" s="99" t="s">
        <v>335</v>
      </c>
      <c r="G211" s="100" t="s">
        <v>161</v>
      </c>
      <c r="H211" s="101">
        <v>1</v>
      </c>
      <c r="I211" s="102"/>
      <c r="J211" s="102"/>
      <c r="K211" s="103"/>
      <c r="L211" s="104"/>
      <c r="M211" s="105" t="s">
        <v>0</v>
      </c>
      <c r="N211" s="106" t="s">
        <v>23</v>
      </c>
      <c r="O211" s="93">
        <v>0</v>
      </c>
      <c r="P211" s="93">
        <f t="shared" si="27"/>
        <v>0</v>
      </c>
      <c r="Q211" s="93">
        <v>0</v>
      </c>
      <c r="R211" s="93">
        <f t="shared" si="28"/>
        <v>0</v>
      </c>
      <c r="S211" s="93">
        <v>0</v>
      </c>
      <c r="T211" s="94">
        <f t="shared" si="29"/>
        <v>0</v>
      </c>
      <c r="AR211" s="95" t="s">
        <v>147</v>
      </c>
      <c r="AT211" s="95" t="s">
        <v>113</v>
      </c>
      <c r="AU211" s="95" t="s">
        <v>93</v>
      </c>
      <c r="AY211" s="7" t="s">
        <v>85</v>
      </c>
      <c r="BE211" s="96">
        <f t="shared" si="30"/>
        <v>0</v>
      </c>
      <c r="BF211" s="96">
        <f t="shared" si="31"/>
        <v>0</v>
      </c>
      <c r="BG211" s="96">
        <f t="shared" si="32"/>
        <v>0</v>
      </c>
      <c r="BH211" s="96">
        <f t="shared" si="33"/>
        <v>0</v>
      </c>
      <c r="BI211" s="96">
        <f t="shared" si="34"/>
        <v>0</v>
      </c>
      <c r="BJ211" s="7" t="s">
        <v>93</v>
      </c>
      <c r="BK211" s="96">
        <f t="shared" si="35"/>
        <v>0</v>
      </c>
      <c r="BL211" s="7" t="s">
        <v>116</v>
      </c>
      <c r="BM211" s="95" t="s">
        <v>336</v>
      </c>
    </row>
    <row r="212" spans="2:65" s="1" customFormat="1" ht="24.15" customHeight="1" x14ac:dyDescent="0.2">
      <c r="B212" s="83"/>
      <c r="C212" s="84" t="s">
        <v>337</v>
      </c>
      <c r="D212" s="84" t="s">
        <v>88</v>
      </c>
      <c r="E212" s="85" t="s">
        <v>338</v>
      </c>
      <c r="F212" s="86" t="s">
        <v>339</v>
      </c>
      <c r="G212" s="87" t="s">
        <v>286</v>
      </c>
      <c r="H212" s="88">
        <v>1</v>
      </c>
      <c r="I212" s="89"/>
      <c r="J212" s="89"/>
      <c r="K212" s="90"/>
      <c r="L212" s="15"/>
      <c r="M212" s="91" t="s">
        <v>0</v>
      </c>
      <c r="N212" s="92" t="s">
        <v>23</v>
      </c>
      <c r="O212" s="93">
        <v>0</v>
      </c>
      <c r="P212" s="93">
        <f t="shared" si="27"/>
        <v>0</v>
      </c>
      <c r="Q212" s="93">
        <v>0</v>
      </c>
      <c r="R212" s="93">
        <f t="shared" si="28"/>
        <v>0</v>
      </c>
      <c r="S212" s="93">
        <v>0</v>
      </c>
      <c r="T212" s="94">
        <f t="shared" si="29"/>
        <v>0</v>
      </c>
      <c r="AR212" s="95" t="s">
        <v>116</v>
      </c>
      <c r="AT212" s="95" t="s">
        <v>88</v>
      </c>
      <c r="AU212" s="95" t="s">
        <v>93</v>
      </c>
      <c r="AY212" s="7" t="s">
        <v>85</v>
      </c>
      <c r="BE212" s="96">
        <f t="shared" si="30"/>
        <v>0</v>
      </c>
      <c r="BF212" s="96">
        <f t="shared" si="31"/>
        <v>0</v>
      </c>
      <c r="BG212" s="96">
        <f t="shared" si="32"/>
        <v>0</v>
      </c>
      <c r="BH212" s="96">
        <f t="shared" si="33"/>
        <v>0</v>
      </c>
      <c r="BI212" s="96">
        <f t="shared" si="34"/>
        <v>0</v>
      </c>
      <c r="BJ212" s="7" t="s">
        <v>93</v>
      </c>
      <c r="BK212" s="96">
        <f t="shared" si="35"/>
        <v>0</v>
      </c>
      <c r="BL212" s="7" t="s">
        <v>116</v>
      </c>
      <c r="BM212" s="95" t="s">
        <v>340</v>
      </c>
    </row>
    <row r="213" spans="2:65" s="1" customFormat="1" ht="24.15" customHeight="1" x14ac:dyDescent="0.2">
      <c r="B213" s="83"/>
      <c r="C213" s="84" t="s">
        <v>202</v>
      </c>
      <c r="D213" s="84" t="s">
        <v>88</v>
      </c>
      <c r="E213" s="85" t="s">
        <v>341</v>
      </c>
      <c r="F213" s="86" t="s">
        <v>342</v>
      </c>
      <c r="G213" s="87" t="s">
        <v>161</v>
      </c>
      <c r="H213" s="88">
        <v>1</v>
      </c>
      <c r="I213" s="89"/>
      <c r="J213" s="89"/>
      <c r="K213" s="90"/>
      <c r="L213" s="15"/>
      <c r="M213" s="91" t="s">
        <v>0</v>
      </c>
      <c r="N213" s="92" t="s">
        <v>23</v>
      </c>
      <c r="O213" s="93">
        <v>0</v>
      </c>
      <c r="P213" s="93">
        <f t="shared" si="27"/>
        <v>0</v>
      </c>
      <c r="Q213" s="93">
        <v>0</v>
      </c>
      <c r="R213" s="93">
        <f t="shared" si="28"/>
        <v>0</v>
      </c>
      <c r="S213" s="93">
        <v>0</v>
      </c>
      <c r="T213" s="94">
        <f t="shared" si="29"/>
        <v>0</v>
      </c>
      <c r="AR213" s="95" t="s">
        <v>116</v>
      </c>
      <c r="AT213" s="95" t="s">
        <v>88</v>
      </c>
      <c r="AU213" s="95" t="s">
        <v>93</v>
      </c>
      <c r="AY213" s="7" t="s">
        <v>85</v>
      </c>
      <c r="BE213" s="96">
        <f t="shared" si="30"/>
        <v>0</v>
      </c>
      <c r="BF213" s="96">
        <f t="shared" si="31"/>
        <v>0</v>
      </c>
      <c r="BG213" s="96">
        <f t="shared" si="32"/>
        <v>0</v>
      </c>
      <c r="BH213" s="96">
        <f t="shared" si="33"/>
        <v>0</v>
      </c>
      <c r="BI213" s="96">
        <f t="shared" si="34"/>
        <v>0</v>
      </c>
      <c r="BJ213" s="7" t="s">
        <v>93</v>
      </c>
      <c r="BK213" s="96">
        <f t="shared" si="35"/>
        <v>0</v>
      </c>
      <c r="BL213" s="7" t="s">
        <v>116</v>
      </c>
      <c r="BM213" s="95" t="s">
        <v>343</v>
      </c>
    </row>
    <row r="214" spans="2:65" s="1" customFormat="1" ht="24.15" customHeight="1" x14ac:dyDescent="0.2">
      <c r="B214" s="83"/>
      <c r="C214" s="97" t="s">
        <v>344</v>
      </c>
      <c r="D214" s="97" t="s">
        <v>113</v>
      </c>
      <c r="E214" s="98" t="s">
        <v>345</v>
      </c>
      <c r="F214" s="99" t="s">
        <v>346</v>
      </c>
      <c r="G214" s="100" t="s">
        <v>161</v>
      </c>
      <c r="H214" s="101">
        <v>1</v>
      </c>
      <c r="I214" s="102"/>
      <c r="J214" s="102"/>
      <c r="K214" s="103"/>
      <c r="L214" s="104"/>
      <c r="M214" s="105" t="s">
        <v>0</v>
      </c>
      <c r="N214" s="106" t="s">
        <v>23</v>
      </c>
      <c r="O214" s="93">
        <v>0</v>
      </c>
      <c r="P214" s="93">
        <f t="shared" si="27"/>
        <v>0</v>
      </c>
      <c r="Q214" s="93">
        <v>0</v>
      </c>
      <c r="R214" s="93">
        <f t="shared" si="28"/>
        <v>0</v>
      </c>
      <c r="S214" s="93">
        <v>0</v>
      </c>
      <c r="T214" s="94">
        <f t="shared" si="29"/>
        <v>0</v>
      </c>
      <c r="AR214" s="95" t="s">
        <v>147</v>
      </c>
      <c r="AT214" s="95" t="s">
        <v>113</v>
      </c>
      <c r="AU214" s="95" t="s">
        <v>93</v>
      </c>
      <c r="AY214" s="7" t="s">
        <v>85</v>
      </c>
      <c r="BE214" s="96">
        <f t="shared" si="30"/>
        <v>0</v>
      </c>
      <c r="BF214" s="96">
        <f t="shared" si="31"/>
        <v>0</v>
      </c>
      <c r="BG214" s="96">
        <f t="shared" si="32"/>
        <v>0</v>
      </c>
      <c r="BH214" s="96">
        <f t="shared" si="33"/>
        <v>0</v>
      </c>
      <c r="BI214" s="96">
        <f t="shared" si="34"/>
        <v>0</v>
      </c>
      <c r="BJ214" s="7" t="s">
        <v>93</v>
      </c>
      <c r="BK214" s="96">
        <f t="shared" si="35"/>
        <v>0</v>
      </c>
      <c r="BL214" s="7" t="s">
        <v>116</v>
      </c>
      <c r="BM214" s="95" t="s">
        <v>347</v>
      </c>
    </row>
    <row r="215" spans="2:65" s="1" customFormat="1" ht="37.950000000000003" customHeight="1" x14ac:dyDescent="0.2">
      <c r="B215" s="83"/>
      <c r="C215" s="84" t="s">
        <v>205</v>
      </c>
      <c r="D215" s="84" t="s">
        <v>88</v>
      </c>
      <c r="E215" s="85" t="s">
        <v>348</v>
      </c>
      <c r="F215" s="86" t="s">
        <v>349</v>
      </c>
      <c r="G215" s="87" t="s">
        <v>161</v>
      </c>
      <c r="H215" s="88">
        <v>1</v>
      </c>
      <c r="I215" s="89"/>
      <c r="J215" s="89"/>
      <c r="K215" s="90"/>
      <c r="L215" s="15"/>
      <c r="M215" s="91" t="s">
        <v>0</v>
      </c>
      <c r="N215" s="92" t="s">
        <v>23</v>
      </c>
      <c r="O215" s="93">
        <v>0</v>
      </c>
      <c r="P215" s="93">
        <f t="shared" si="27"/>
        <v>0</v>
      </c>
      <c r="Q215" s="93">
        <v>0</v>
      </c>
      <c r="R215" s="93">
        <f t="shared" si="28"/>
        <v>0</v>
      </c>
      <c r="S215" s="93">
        <v>0</v>
      </c>
      <c r="T215" s="94">
        <f t="shared" si="29"/>
        <v>0</v>
      </c>
      <c r="AR215" s="95" t="s">
        <v>116</v>
      </c>
      <c r="AT215" s="95" t="s">
        <v>88</v>
      </c>
      <c r="AU215" s="95" t="s">
        <v>93</v>
      </c>
      <c r="AY215" s="7" t="s">
        <v>85</v>
      </c>
      <c r="BE215" s="96">
        <f t="shared" si="30"/>
        <v>0</v>
      </c>
      <c r="BF215" s="96">
        <f t="shared" si="31"/>
        <v>0</v>
      </c>
      <c r="BG215" s="96">
        <f t="shared" si="32"/>
        <v>0</v>
      </c>
      <c r="BH215" s="96">
        <f t="shared" si="33"/>
        <v>0</v>
      </c>
      <c r="BI215" s="96">
        <f t="shared" si="34"/>
        <v>0</v>
      </c>
      <c r="BJ215" s="7" t="s">
        <v>93</v>
      </c>
      <c r="BK215" s="96">
        <f t="shared" si="35"/>
        <v>0</v>
      </c>
      <c r="BL215" s="7" t="s">
        <v>116</v>
      </c>
      <c r="BM215" s="95" t="s">
        <v>350</v>
      </c>
    </row>
    <row r="216" spans="2:65" s="1" customFormat="1" ht="24.15" customHeight="1" x14ac:dyDescent="0.2">
      <c r="B216" s="83"/>
      <c r="C216" s="97" t="s">
        <v>351</v>
      </c>
      <c r="D216" s="97" t="s">
        <v>113</v>
      </c>
      <c r="E216" s="98" t="s">
        <v>352</v>
      </c>
      <c r="F216" s="99" t="s">
        <v>353</v>
      </c>
      <c r="G216" s="100" t="s">
        <v>161</v>
      </c>
      <c r="H216" s="101">
        <v>1</v>
      </c>
      <c r="I216" s="102"/>
      <c r="J216" s="102"/>
      <c r="K216" s="103"/>
      <c r="L216" s="104"/>
      <c r="M216" s="105" t="s">
        <v>0</v>
      </c>
      <c r="N216" s="106" t="s">
        <v>23</v>
      </c>
      <c r="O216" s="93">
        <v>0</v>
      </c>
      <c r="P216" s="93">
        <f t="shared" si="27"/>
        <v>0</v>
      </c>
      <c r="Q216" s="93">
        <v>0</v>
      </c>
      <c r="R216" s="93">
        <f t="shared" si="28"/>
        <v>0</v>
      </c>
      <c r="S216" s="93">
        <v>0</v>
      </c>
      <c r="T216" s="94">
        <f t="shared" si="29"/>
        <v>0</v>
      </c>
      <c r="AR216" s="95" t="s">
        <v>147</v>
      </c>
      <c r="AT216" s="95" t="s">
        <v>113</v>
      </c>
      <c r="AU216" s="95" t="s">
        <v>93</v>
      </c>
      <c r="AY216" s="7" t="s">
        <v>85</v>
      </c>
      <c r="BE216" s="96">
        <f t="shared" si="30"/>
        <v>0</v>
      </c>
      <c r="BF216" s="96">
        <f t="shared" si="31"/>
        <v>0</v>
      </c>
      <c r="BG216" s="96">
        <f t="shared" si="32"/>
        <v>0</v>
      </c>
      <c r="BH216" s="96">
        <f t="shared" si="33"/>
        <v>0</v>
      </c>
      <c r="BI216" s="96">
        <f t="shared" si="34"/>
        <v>0</v>
      </c>
      <c r="BJ216" s="7" t="s">
        <v>93</v>
      </c>
      <c r="BK216" s="96">
        <f t="shared" si="35"/>
        <v>0</v>
      </c>
      <c r="BL216" s="7" t="s">
        <v>116</v>
      </c>
      <c r="BM216" s="95" t="s">
        <v>354</v>
      </c>
    </row>
    <row r="217" spans="2:65" s="1" customFormat="1" ht="24.15" customHeight="1" x14ac:dyDescent="0.2">
      <c r="B217" s="83"/>
      <c r="C217" s="84" t="s">
        <v>209</v>
      </c>
      <c r="D217" s="84" t="s">
        <v>88</v>
      </c>
      <c r="E217" s="85" t="s">
        <v>355</v>
      </c>
      <c r="F217" s="86" t="s">
        <v>356</v>
      </c>
      <c r="G217" s="87" t="s">
        <v>286</v>
      </c>
      <c r="H217" s="88">
        <v>1</v>
      </c>
      <c r="I217" s="89"/>
      <c r="J217" s="89"/>
      <c r="K217" s="90"/>
      <c r="L217" s="15"/>
      <c r="M217" s="91" t="s">
        <v>0</v>
      </c>
      <c r="N217" s="92" t="s">
        <v>23</v>
      </c>
      <c r="O217" s="93">
        <v>0</v>
      </c>
      <c r="P217" s="93">
        <f t="shared" si="27"/>
        <v>0</v>
      </c>
      <c r="Q217" s="93">
        <v>0</v>
      </c>
      <c r="R217" s="93">
        <f t="shared" si="28"/>
        <v>0</v>
      </c>
      <c r="S217" s="93">
        <v>0</v>
      </c>
      <c r="T217" s="94">
        <f t="shared" si="29"/>
        <v>0</v>
      </c>
      <c r="AR217" s="95" t="s">
        <v>116</v>
      </c>
      <c r="AT217" s="95" t="s">
        <v>88</v>
      </c>
      <c r="AU217" s="95" t="s">
        <v>93</v>
      </c>
      <c r="AY217" s="7" t="s">
        <v>85</v>
      </c>
      <c r="BE217" s="96">
        <f t="shared" si="30"/>
        <v>0</v>
      </c>
      <c r="BF217" s="96">
        <f t="shared" si="31"/>
        <v>0</v>
      </c>
      <c r="BG217" s="96">
        <f t="shared" si="32"/>
        <v>0</v>
      </c>
      <c r="BH217" s="96">
        <f t="shared" si="33"/>
        <v>0</v>
      </c>
      <c r="BI217" s="96">
        <f t="shared" si="34"/>
        <v>0</v>
      </c>
      <c r="BJ217" s="7" t="s">
        <v>93</v>
      </c>
      <c r="BK217" s="96">
        <f t="shared" si="35"/>
        <v>0</v>
      </c>
      <c r="BL217" s="7" t="s">
        <v>116</v>
      </c>
      <c r="BM217" s="95" t="s">
        <v>357</v>
      </c>
    </row>
    <row r="218" spans="2:65" s="1" customFormat="1" ht="21.75" customHeight="1" x14ac:dyDescent="0.2">
      <c r="B218" s="83"/>
      <c r="C218" s="84" t="s">
        <v>358</v>
      </c>
      <c r="D218" s="84" t="s">
        <v>88</v>
      </c>
      <c r="E218" s="85" t="s">
        <v>359</v>
      </c>
      <c r="F218" s="86" t="s">
        <v>360</v>
      </c>
      <c r="G218" s="87" t="s">
        <v>161</v>
      </c>
      <c r="H218" s="88">
        <v>2</v>
      </c>
      <c r="I218" s="89"/>
      <c r="J218" s="89"/>
      <c r="K218" s="90"/>
      <c r="L218" s="15"/>
      <c r="M218" s="91" t="s">
        <v>0</v>
      </c>
      <c r="N218" s="92" t="s">
        <v>23</v>
      </c>
      <c r="O218" s="93">
        <v>0</v>
      </c>
      <c r="P218" s="93">
        <f t="shared" si="27"/>
        <v>0</v>
      </c>
      <c r="Q218" s="93">
        <v>0</v>
      </c>
      <c r="R218" s="93">
        <f t="shared" si="28"/>
        <v>0</v>
      </c>
      <c r="S218" s="93">
        <v>0</v>
      </c>
      <c r="T218" s="94">
        <f t="shared" si="29"/>
        <v>0</v>
      </c>
      <c r="AR218" s="95" t="s">
        <v>116</v>
      </c>
      <c r="AT218" s="95" t="s">
        <v>88</v>
      </c>
      <c r="AU218" s="95" t="s">
        <v>93</v>
      </c>
      <c r="AY218" s="7" t="s">
        <v>85</v>
      </c>
      <c r="BE218" s="96">
        <f t="shared" si="30"/>
        <v>0</v>
      </c>
      <c r="BF218" s="96">
        <f t="shared" si="31"/>
        <v>0</v>
      </c>
      <c r="BG218" s="96">
        <f t="shared" si="32"/>
        <v>0</v>
      </c>
      <c r="BH218" s="96">
        <f t="shared" si="33"/>
        <v>0</v>
      </c>
      <c r="BI218" s="96">
        <f t="shared" si="34"/>
        <v>0</v>
      </c>
      <c r="BJ218" s="7" t="s">
        <v>93</v>
      </c>
      <c r="BK218" s="96">
        <f t="shared" si="35"/>
        <v>0</v>
      </c>
      <c r="BL218" s="7" t="s">
        <v>116</v>
      </c>
      <c r="BM218" s="95" t="s">
        <v>361</v>
      </c>
    </row>
    <row r="219" spans="2:65" s="1" customFormat="1" ht="21.75" customHeight="1" x14ac:dyDescent="0.2">
      <c r="B219" s="83"/>
      <c r="C219" s="84" t="s">
        <v>212</v>
      </c>
      <c r="D219" s="84" t="s">
        <v>88</v>
      </c>
      <c r="E219" s="85" t="s">
        <v>362</v>
      </c>
      <c r="F219" s="86" t="s">
        <v>363</v>
      </c>
      <c r="G219" s="87" t="s">
        <v>161</v>
      </c>
      <c r="H219" s="88">
        <v>2</v>
      </c>
      <c r="I219" s="89"/>
      <c r="J219" s="89"/>
      <c r="K219" s="90"/>
      <c r="L219" s="15"/>
      <c r="M219" s="91" t="s">
        <v>0</v>
      </c>
      <c r="N219" s="92" t="s">
        <v>23</v>
      </c>
      <c r="O219" s="93">
        <v>0</v>
      </c>
      <c r="P219" s="93">
        <f t="shared" si="27"/>
        <v>0</v>
      </c>
      <c r="Q219" s="93">
        <v>0</v>
      </c>
      <c r="R219" s="93">
        <f t="shared" si="28"/>
        <v>0</v>
      </c>
      <c r="S219" s="93">
        <v>0</v>
      </c>
      <c r="T219" s="94">
        <f t="shared" si="29"/>
        <v>0</v>
      </c>
      <c r="AR219" s="95" t="s">
        <v>116</v>
      </c>
      <c r="AT219" s="95" t="s">
        <v>88</v>
      </c>
      <c r="AU219" s="95" t="s">
        <v>93</v>
      </c>
      <c r="AY219" s="7" t="s">
        <v>85</v>
      </c>
      <c r="BE219" s="96">
        <f t="shared" si="30"/>
        <v>0</v>
      </c>
      <c r="BF219" s="96">
        <f t="shared" si="31"/>
        <v>0</v>
      </c>
      <c r="BG219" s="96">
        <f t="shared" si="32"/>
        <v>0</v>
      </c>
      <c r="BH219" s="96">
        <f t="shared" si="33"/>
        <v>0</v>
      </c>
      <c r="BI219" s="96">
        <f t="shared" si="34"/>
        <v>0</v>
      </c>
      <c r="BJ219" s="7" t="s">
        <v>93</v>
      </c>
      <c r="BK219" s="96">
        <f t="shared" si="35"/>
        <v>0</v>
      </c>
      <c r="BL219" s="7" t="s">
        <v>116</v>
      </c>
      <c r="BM219" s="95" t="s">
        <v>364</v>
      </c>
    </row>
    <row r="220" spans="2:65" s="1" customFormat="1" ht="24.15" customHeight="1" x14ac:dyDescent="0.2">
      <c r="B220" s="83"/>
      <c r="C220" s="84" t="s">
        <v>365</v>
      </c>
      <c r="D220" s="84" t="s">
        <v>88</v>
      </c>
      <c r="E220" s="85" t="s">
        <v>366</v>
      </c>
      <c r="F220" s="86" t="s">
        <v>367</v>
      </c>
      <c r="G220" s="87" t="s">
        <v>286</v>
      </c>
      <c r="H220" s="88">
        <v>1</v>
      </c>
      <c r="I220" s="89"/>
      <c r="J220" s="89"/>
      <c r="K220" s="90"/>
      <c r="L220" s="15"/>
      <c r="M220" s="91" t="s">
        <v>0</v>
      </c>
      <c r="N220" s="92" t="s">
        <v>23</v>
      </c>
      <c r="O220" s="93">
        <v>0</v>
      </c>
      <c r="P220" s="93">
        <f t="shared" si="27"/>
        <v>0</v>
      </c>
      <c r="Q220" s="93">
        <v>0</v>
      </c>
      <c r="R220" s="93">
        <f t="shared" si="28"/>
        <v>0</v>
      </c>
      <c r="S220" s="93">
        <v>0</v>
      </c>
      <c r="T220" s="94">
        <f t="shared" si="29"/>
        <v>0</v>
      </c>
      <c r="AR220" s="95" t="s">
        <v>116</v>
      </c>
      <c r="AT220" s="95" t="s">
        <v>88</v>
      </c>
      <c r="AU220" s="95" t="s">
        <v>93</v>
      </c>
      <c r="AY220" s="7" t="s">
        <v>85</v>
      </c>
      <c r="BE220" s="96">
        <f t="shared" si="30"/>
        <v>0</v>
      </c>
      <c r="BF220" s="96">
        <f t="shared" si="31"/>
        <v>0</v>
      </c>
      <c r="BG220" s="96">
        <f t="shared" si="32"/>
        <v>0</v>
      </c>
      <c r="BH220" s="96">
        <f t="shared" si="33"/>
        <v>0</v>
      </c>
      <c r="BI220" s="96">
        <f t="shared" si="34"/>
        <v>0</v>
      </c>
      <c r="BJ220" s="7" t="s">
        <v>93</v>
      </c>
      <c r="BK220" s="96">
        <f t="shared" si="35"/>
        <v>0</v>
      </c>
      <c r="BL220" s="7" t="s">
        <v>116</v>
      </c>
      <c r="BM220" s="95" t="s">
        <v>368</v>
      </c>
    </row>
    <row r="221" spans="2:65" s="1" customFormat="1" ht="33" customHeight="1" x14ac:dyDescent="0.2">
      <c r="B221" s="83"/>
      <c r="C221" s="84" t="s">
        <v>216</v>
      </c>
      <c r="D221" s="84" t="s">
        <v>88</v>
      </c>
      <c r="E221" s="85" t="s">
        <v>369</v>
      </c>
      <c r="F221" s="86" t="s">
        <v>370</v>
      </c>
      <c r="G221" s="87" t="s">
        <v>161</v>
      </c>
      <c r="H221" s="88">
        <v>1</v>
      </c>
      <c r="I221" s="89"/>
      <c r="J221" s="89"/>
      <c r="K221" s="90"/>
      <c r="L221" s="15"/>
      <c r="M221" s="91" t="s">
        <v>0</v>
      </c>
      <c r="N221" s="92" t="s">
        <v>23</v>
      </c>
      <c r="O221" s="93">
        <v>0</v>
      </c>
      <c r="P221" s="93">
        <f t="shared" si="27"/>
        <v>0</v>
      </c>
      <c r="Q221" s="93">
        <v>0</v>
      </c>
      <c r="R221" s="93">
        <f t="shared" si="28"/>
        <v>0</v>
      </c>
      <c r="S221" s="93">
        <v>0</v>
      </c>
      <c r="T221" s="94">
        <f t="shared" si="29"/>
        <v>0</v>
      </c>
      <c r="AR221" s="95" t="s">
        <v>116</v>
      </c>
      <c r="AT221" s="95" t="s">
        <v>88</v>
      </c>
      <c r="AU221" s="95" t="s">
        <v>93</v>
      </c>
      <c r="AY221" s="7" t="s">
        <v>85</v>
      </c>
      <c r="BE221" s="96">
        <f t="shared" si="30"/>
        <v>0</v>
      </c>
      <c r="BF221" s="96">
        <f t="shared" si="31"/>
        <v>0</v>
      </c>
      <c r="BG221" s="96">
        <f t="shared" si="32"/>
        <v>0</v>
      </c>
      <c r="BH221" s="96">
        <f t="shared" si="33"/>
        <v>0</v>
      </c>
      <c r="BI221" s="96">
        <f t="shared" si="34"/>
        <v>0</v>
      </c>
      <c r="BJ221" s="7" t="s">
        <v>93</v>
      </c>
      <c r="BK221" s="96">
        <f t="shared" si="35"/>
        <v>0</v>
      </c>
      <c r="BL221" s="7" t="s">
        <v>116</v>
      </c>
      <c r="BM221" s="95" t="s">
        <v>371</v>
      </c>
    </row>
    <row r="222" spans="2:65" s="1" customFormat="1" ht="16.5" customHeight="1" x14ac:dyDescent="0.2">
      <c r="B222" s="83"/>
      <c r="C222" s="97" t="s">
        <v>372</v>
      </c>
      <c r="D222" s="97" t="s">
        <v>113</v>
      </c>
      <c r="E222" s="98" t="s">
        <v>373</v>
      </c>
      <c r="F222" s="99" t="s">
        <v>374</v>
      </c>
      <c r="G222" s="100" t="s">
        <v>161</v>
      </c>
      <c r="H222" s="101">
        <v>1</v>
      </c>
      <c r="I222" s="102"/>
      <c r="J222" s="102"/>
      <c r="K222" s="103"/>
      <c r="L222" s="104"/>
      <c r="M222" s="105" t="s">
        <v>0</v>
      </c>
      <c r="N222" s="106" t="s">
        <v>23</v>
      </c>
      <c r="O222" s="93">
        <v>0</v>
      </c>
      <c r="P222" s="93">
        <f t="shared" si="27"/>
        <v>0</v>
      </c>
      <c r="Q222" s="93">
        <v>0</v>
      </c>
      <c r="R222" s="93">
        <f t="shared" si="28"/>
        <v>0</v>
      </c>
      <c r="S222" s="93">
        <v>0</v>
      </c>
      <c r="T222" s="94">
        <f t="shared" si="29"/>
        <v>0</v>
      </c>
      <c r="AR222" s="95" t="s">
        <v>147</v>
      </c>
      <c r="AT222" s="95" t="s">
        <v>113</v>
      </c>
      <c r="AU222" s="95" t="s">
        <v>93</v>
      </c>
      <c r="AY222" s="7" t="s">
        <v>85</v>
      </c>
      <c r="BE222" s="96">
        <f t="shared" si="30"/>
        <v>0</v>
      </c>
      <c r="BF222" s="96">
        <f t="shared" si="31"/>
        <v>0</v>
      </c>
      <c r="BG222" s="96">
        <f t="shared" si="32"/>
        <v>0</v>
      </c>
      <c r="BH222" s="96">
        <f t="shared" si="33"/>
        <v>0</v>
      </c>
      <c r="BI222" s="96">
        <f t="shared" si="34"/>
        <v>0</v>
      </c>
      <c r="BJ222" s="7" t="s">
        <v>93</v>
      </c>
      <c r="BK222" s="96">
        <f t="shared" si="35"/>
        <v>0</v>
      </c>
      <c r="BL222" s="7" t="s">
        <v>116</v>
      </c>
      <c r="BM222" s="95" t="s">
        <v>375</v>
      </c>
    </row>
    <row r="223" spans="2:65" s="1" customFormat="1" ht="24.15" customHeight="1" x14ac:dyDescent="0.2">
      <c r="B223" s="83"/>
      <c r="C223" s="84" t="s">
        <v>219</v>
      </c>
      <c r="D223" s="84" t="s">
        <v>88</v>
      </c>
      <c r="E223" s="85" t="s">
        <v>376</v>
      </c>
      <c r="F223" s="86" t="s">
        <v>377</v>
      </c>
      <c r="G223" s="87" t="s">
        <v>161</v>
      </c>
      <c r="H223" s="88">
        <v>1</v>
      </c>
      <c r="I223" s="89"/>
      <c r="J223" s="89"/>
      <c r="K223" s="90"/>
      <c r="L223" s="15"/>
      <c r="M223" s="91" t="s">
        <v>0</v>
      </c>
      <c r="N223" s="92" t="s">
        <v>23</v>
      </c>
      <c r="O223" s="93">
        <v>0</v>
      </c>
      <c r="P223" s="93">
        <f t="shared" si="27"/>
        <v>0</v>
      </c>
      <c r="Q223" s="93">
        <v>0</v>
      </c>
      <c r="R223" s="93">
        <f t="shared" si="28"/>
        <v>0</v>
      </c>
      <c r="S223" s="93">
        <v>0</v>
      </c>
      <c r="T223" s="94">
        <f t="shared" si="29"/>
        <v>0</v>
      </c>
      <c r="AR223" s="95" t="s">
        <v>116</v>
      </c>
      <c r="AT223" s="95" t="s">
        <v>88</v>
      </c>
      <c r="AU223" s="95" t="s">
        <v>93</v>
      </c>
      <c r="AY223" s="7" t="s">
        <v>85</v>
      </c>
      <c r="BE223" s="96">
        <f t="shared" si="30"/>
        <v>0</v>
      </c>
      <c r="BF223" s="96">
        <f t="shared" si="31"/>
        <v>0</v>
      </c>
      <c r="BG223" s="96">
        <f t="shared" si="32"/>
        <v>0</v>
      </c>
      <c r="BH223" s="96">
        <f t="shared" si="33"/>
        <v>0</v>
      </c>
      <c r="BI223" s="96">
        <f t="shared" si="34"/>
        <v>0</v>
      </c>
      <c r="BJ223" s="7" t="s">
        <v>93</v>
      </c>
      <c r="BK223" s="96">
        <f t="shared" si="35"/>
        <v>0</v>
      </c>
      <c r="BL223" s="7" t="s">
        <v>116</v>
      </c>
      <c r="BM223" s="95" t="s">
        <v>378</v>
      </c>
    </row>
    <row r="224" spans="2:65" s="1" customFormat="1" ht="24.15" customHeight="1" x14ac:dyDescent="0.2">
      <c r="B224" s="83"/>
      <c r="C224" s="84" t="s">
        <v>379</v>
      </c>
      <c r="D224" s="84" t="s">
        <v>88</v>
      </c>
      <c r="E224" s="85" t="s">
        <v>380</v>
      </c>
      <c r="F224" s="86" t="s">
        <v>381</v>
      </c>
      <c r="G224" s="87" t="s">
        <v>161</v>
      </c>
      <c r="H224" s="88">
        <v>1</v>
      </c>
      <c r="I224" s="89"/>
      <c r="J224" s="89"/>
      <c r="K224" s="90"/>
      <c r="L224" s="15"/>
      <c r="M224" s="91" t="s">
        <v>0</v>
      </c>
      <c r="N224" s="92" t="s">
        <v>23</v>
      </c>
      <c r="O224" s="93">
        <v>0</v>
      </c>
      <c r="P224" s="93">
        <f t="shared" si="27"/>
        <v>0</v>
      </c>
      <c r="Q224" s="93">
        <v>0</v>
      </c>
      <c r="R224" s="93">
        <f t="shared" si="28"/>
        <v>0</v>
      </c>
      <c r="S224" s="93">
        <v>0</v>
      </c>
      <c r="T224" s="94">
        <f t="shared" si="29"/>
        <v>0</v>
      </c>
      <c r="AR224" s="95" t="s">
        <v>116</v>
      </c>
      <c r="AT224" s="95" t="s">
        <v>88</v>
      </c>
      <c r="AU224" s="95" t="s">
        <v>93</v>
      </c>
      <c r="AY224" s="7" t="s">
        <v>85</v>
      </c>
      <c r="BE224" s="96">
        <f t="shared" si="30"/>
        <v>0</v>
      </c>
      <c r="BF224" s="96">
        <f t="shared" si="31"/>
        <v>0</v>
      </c>
      <c r="BG224" s="96">
        <f t="shared" si="32"/>
        <v>0</v>
      </c>
      <c r="BH224" s="96">
        <f t="shared" si="33"/>
        <v>0</v>
      </c>
      <c r="BI224" s="96">
        <f t="shared" si="34"/>
        <v>0</v>
      </c>
      <c r="BJ224" s="7" t="s">
        <v>93</v>
      </c>
      <c r="BK224" s="96">
        <f t="shared" si="35"/>
        <v>0</v>
      </c>
      <c r="BL224" s="7" t="s">
        <v>116</v>
      </c>
      <c r="BM224" s="95" t="s">
        <v>382</v>
      </c>
    </row>
    <row r="225" spans="2:65" s="1" customFormat="1" ht="21.75" customHeight="1" x14ac:dyDescent="0.2">
      <c r="B225" s="83"/>
      <c r="C225" s="84" t="s">
        <v>223</v>
      </c>
      <c r="D225" s="84" t="s">
        <v>88</v>
      </c>
      <c r="E225" s="85" t="s">
        <v>383</v>
      </c>
      <c r="F225" s="86" t="s">
        <v>384</v>
      </c>
      <c r="G225" s="87" t="s">
        <v>161</v>
      </c>
      <c r="H225" s="88">
        <v>1</v>
      </c>
      <c r="I225" s="89"/>
      <c r="J225" s="89"/>
      <c r="K225" s="90"/>
      <c r="L225" s="15"/>
      <c r="M225" s="91" t="s">
        <v>0</v>
      </c>
      <c r="N225" s="92" t="s">
        <v>23</v>
      </c>
      <c r="O225" s="93">
        <v>0</v>
      </c>
      <c r="P225" s="93">
        <f t="shared" si="27"/>
        <v>0</v>
      </c>
      <c r="Q225" s="93">
        <v>0</v>
      </c>
      <c r="R225" s="93">
        <f t="shared" si="28"/>
        <v>0</v>
      </c>
      <c r="S225" s="93">
        <v>0</v>
      </c>
      <c r="T225" s="94">
        <f t="shared" si="29"/>
        <v>0</v>
      </c>
      <c r="AR225" s="95" t="s">
        <v>116</v>
      </c>
      <c r="AT225" s="95" t="s">
        <v>88</v>
      </c>
      <c r="AU225" s="95" t="s">
        <v>93</v>
      </c>
      <c r="AY225" s="7" t="s">
        <v>85</v>
      </c>
      <c r="BE225" s="96">
        <f t="shared" si="30"/>
        <v>0</v>
      </c>
      <c r="BF225" s="96">
        <f t="shared" si="31"/>
        <v>0</v>
      </c>
      <c r="BG225" s="96">
        <f t="shared" si="32"/>
        <v>0</v>
      </c>
      <c r="BH225" s="96">
        <f t="shared" si="33"/>
        <v>0</v>
      </c>
      <c r="BI225" s="96">
        <f t="shared" si="34"/>
        <v>0</v>
      </c>
      <c r="BJ225" s="7" t="s">
        <v>93</v>
      </c>
      <c r="BK225" s="96">
        <f t="shared" si="35"/>
        <v>0</v>
      </c>
      <c r="BL225" s="7" t="s">
        <v>116</v>
      </c>
      <c r="BM225" s="95" t="s">
        <v>385</v>
      </c>
    </row>
    <row r="226" spans="2:65" s="1" customFormat="1" ht="16.5" customHeight="1" x14ac:dyDescent="0.2">
      <c r="B226" s="83"/>
      <c r="C226" s="97" t="s">
        <v>386</v>
      </c>
      <c r="D226" s="97" t="s">
        <v>113</v>
      </c>
      <c r="E226" s="98" t="s">
        <v>387</v>
      </c>
      <c r="F226" s="99" t="s">
        <v>388</v>
      </c>
      <c r="G226" s="100" t="s">
        <v>161</v>
      </c>
      <c r="H226" s="101">
        <v>1</v>
      </c>
      <c r="I226" s="102"/>
      <c r="J226" s="102"/>
      <c r="K226" s="103"/>
      <c r="L226" s="104"/>
      <c r="M226" s="105" t="s">
        <v>0</v>
      </c>
      <c r="N226" s="106" t="s">
        <v>23</v>
      </c>
      <c r="O226" s="93">
        <v>0</v>
      </c>
      <c r="P226" s="93">
        <f t="shared" si="27"/>
        <v>0</v>
      </c>
      <c r="Q226" s="93">
        <v>0</v>
      </c>
      <c r="R226" s="93">
        <f t="shared" si="28"/>
        <v>0</v>
      </c>
      <c r="S226" s="93">
        <v>0</v>
      </c>
      <c r="T226" s="94">
        <f t="shared" si="29"/>
        <v>0</v>
      </c>
      <c r="AR226" s="95" t="s">
        <v>147</v>
      </c>
      <c r="AT226" s="95" t="s">
        <v>113</v>
      </c>
      <c r="AU226" s="95" t="s">
        <v>93</v>
      </c>
      <c r="AY226" s="7" t="s">
        <v>85</v>
      </c>
      <c r="BE226" s="96">
        <f t="shared" si="30"/>
        <v>0</v>
      </c>
      <c r="BF226" s="96">
        <f t="shared" si="31"/>
        <v>0</v>
      </c>
      <c r="BG226" s="96">
        <f t="shared" si="32"/>
        <v>0</v>
      </c>
      <c r="BH226" s="96">
        <f t="shared" si="33"/>
        <v>0</v>
      </c>
      <c r="BI226" s="96">
        <f t="shared" si="34"/>
        <v>0</v>
      </c>
      <c r="BJ226" s="7" t="s">
        <v>93</v>
      </c>
      <c r="BK226" s="96">
        <f t="shared" si="35"/>
        <v>0</v>
      </c>
      <c r="BL226" s="7" t="s">
        <v>116</v>
      </c>
      <c r="BM226" s="95" t="s">
        <v>389</v>
      </c>
    </row>
    <row r="227" spans="2:65" s="1" customFormat="1" ht="24.15" customHeight="1" x14ac:dyDescent="0.2">
      <c r="B227" s="83"/>
      <c r="C227" s="84" t="s">
        <v>228</v>
      </c>
      <c r="D227" s="84" t="s">
        <v>88</v>
      </c>
      <c r="E227" s="85" t="s">
        <v>390</v>
      </c>
      <c r="F227" s="86" t="s">
        <v>391</v>
      </c>
      <c r="G227" s="87" t="s">
        <v>161</v>
      </c>
      <c r="H227" s="88">
        <v>2</v>
      </c>
      <c r="I227" s="89"/>
      <c r="J227" s="89"/>
      <c r="K227" s="90"/>
      <c r="L227" s="15"/>
      <c r="M227" s="91" t="s">
        <v>0</v>
      </c>
      <c r="N227" s="92" t="s">
        <v>23</v>
      </c>
      <c r="O227" s="93">
        <v>0</v>
      </c>
      <c r="P227" s="93">
        <f t="shared" si="27"/>
        <v>0</v>
      </c>
      <c r="Q227" s="93">
        <v>0</v>
      </c>
      <c r="R227" s="93">
        <f t="shared" si="28"/>
        <v>0</v>
      </c>
      <c r="S227" s="93">
        <v>0</v>
      </c>
      <c r="T227" s="94">
        <f t="shared" si="29"/>
        <v>0</v>
      </c>
      <c r="AR227" s="95" t="s">
        <v>116</v>
      </c>
      <c r="AT227" s="95" t="s">
        <v>88</v>
      </c>
      <c r="AU227" s="95" t="s">
        <v>93</v>
      </c>
      <c r="AY227" s="7" t="s">
        <v>85</v>
      </c>
      <c r="BE227" s="96">
        <f t="shared" si="30"/>
        <v>0</v>
      </c>
      <c r="BF227" s="96">
        <f t="shared" si="31"/>
        <v>0</v>
      </c>
      <c r="BG227" s="96">
        <f t="shared" si="32"/>
        <v>0</v>
      </c>
      <c r="BH227" s="96">
        <f t="shared" si="33"/>
        <v>0</v>
      </c>
      <c r="BI227" s="96">
        <f t="shared" si="34"/>
        <v>0</v>
      </c>
      <c r="BJ227" s="7" t="s">
        <v>93</v>
      </c>
      <c r="BK227" s="96">
        <f t="shared" si="35"/>
        <v>0</v>
      </c>
      <c r="BL227" s="7" t="s">
        <v>116</v>
      </c>
      <c r="BM227" s="95" t="s">
        <v>392</v>
      </c>
    </row>
    <row r="228" spans="2:65" s="1" customFormat="1" ht="37.950000000000003" customHeight="1" x14ac:dyDescent="0.2">
      <c r="B228" s="83"/>
      <c r="C228" s="97" t="s">
        <v>393</v>
      </c>
      <c r="D228" s="97" t="s">
        <v>113</v>
      </c>
      <c r="E228" s="98" t="s">
        <v>394</v>
      </c>
      <c r="F228" s="99" t="s">
        <v>395</v>
      </c>
      <c r="G228" s="100" t="s">
        <v>161</v>
      </c>
      <c r="H228" s="101">
        <v>2</v>
      </c>
      <c r="I228" s="102"/>
      <c r="J228" s="102"/>
      <c r="K228" s="103"/>
      <c r="L228" s="104"/>
      <c r="M228" s="105" t="s">
        <v>0</v>
      </c>
      <c r="N228" s="106" t="s">
        <v>23</v>
      </c>
      <c r="O228" s="93">
        <v>0</v>
      </c>
      <c r="P228" s="93">
        <f t="shared" si="27"/>
        <v>0</v>
      </c>
      <c r="Q228" s="93">
        <v>0</v>
      </c>
      <c r="R228" s="93">
        <f t="shared" si="28"/>
        <v>0</v>
      </c>
      <c r="S228" s="93">
        <v>0</v>
      </c>
      <c r="T228" s="94">
        <f t="shared" si="29"/>
        <v>0</v>
      </c>
      <c r="AR228" s="95" t="s">
        <v>147</v>
      </c>
      <c r="AT228" s="95" t="s">
        <v>113</v>
      </c>
      <c r="AU228" s="95" t="s">
        <v>93</v>
      </c>
      <c r="AY228" s="7" t="s">
        <v>85</v>
      </c>
      <c r="BE228" s="96">
        <f t="shared" si="30"/>
        <v>0</v>
      </c>
      <c r="BF228" s="96">
        <f t="shared" si="31"/>
        <v>0</v>
      </c>
      <c r="BG228" s="96">
        <f t="shared" si="32"/>
        <v>0</v>
      </c>
      <c r="BH228" s="96">
        <f t="shared" si="33"/>
        <v>0</v>
      </c>
      <c r="BI228" s="96">
        <f t="shared" si="34"/>
        <v>0</v>
      </c>
      <c r="BJ228" s="7" t="s">
        <v>93</v>
      </c>
      <c r="BK228" s="96">
        <f t="shared" si="35"/>
        <v>0</v>
      </c>
      <c r="BL228" s="7" t="s">
        <v>116</v>
      </c>
      <c r="BM228" s="95" t="s">
        <v>396</v>
      </c>
    </row>
    <row r="229" spans="2:65" s="1" customFormat="1" ht="24.15" customHeight="1" x14ac:dyDescent="0.2">
      <c r="B229" s="83"/>
      <c r="C229" s="84" t="s">
        <v>232</v>
      </c>
      <c r="D229" s="84" t="s">
        <v>88</v>
      </c>
      <c r="E229" s="85" t="s">
        <v>397</v>
      </c>
      <c r="F229" s="86" t="s">
        <v>398</v>
      </c>
      <c r="G229" s="87" t="s">
        <v>161</v>
      </c>
      <c r="H229" s="88">
        <v>1</v>
      </c>
      <c r="I229" s="89"/>
      <c r="J229" s="89"/>
      <c r="K229" s="90"/>
      <c r="L229" s="15"/>
      <c r="M229" s="91" t="s">
        <v>0</v>
      </c>
      <c r="N229" s="92" t="s">
        <v>23</v>
      </c>
      <c r="O229" s="93">
        <v>0</v>
      </c>
      <c r="P229" s="93">
        <f t="shared" si="27"/>
        <v>0</v>
      </c>
      <c r="Q229" s="93">
        <v>0</v>
      </c>
      <c r="R229" s="93">
        <f t="shared" si="28"/>
        <v>0</v>
      </c>
      <c r="S229" s="93">
        <v>0</v>
      </c>
      <c r="T229" s="94">
        <f t="shared" si="29"/>
        <v>0</v>
      </c>
      <c r="AR229" s="95" t="s">
        <v>116</v>
      </c>
      <c r="AT229" s="95" t="s">
        <v>88</v>
      </c>
      <c r="AU229" s="95" t="s">
        <v>93</v>
      </c>
      <c r="AY229" s="7" t="s">
        <v>85</v>
      </c>
      <c r="BE229" s="96">
        <f t="shared" si="30"/>
        <v>0</v>
      </c>
      <c r="BF229" s="96">
        <f t="shared" si="31"/>
        <v>0</v>
      </c>
      <c r="BG229" s="96">
        <f t="shared" si="32"/>
        <v>0</v>
      </c>
      <c r="BH229" s="96">
        <f t="shared" si="33"/>
        <v>0</v>
      </c>
      <c r="BI229" s="96">
        <f t="shared" si="34"/>
        <v>0</v>
      </c>
      <c r="BJ229" s="7" t="s">
        <v>93</v>
      </c>
      <c r="BK229" s="96">
        <f t="shared" si="35"/>
        <v>0</v>
      </c>
      <c r="BL229" s="7" t="s">
        <v>116</v>
      </c>
      <c r="BM229" s="95" t="s">
        <v>399</v>
      </c>
    </row>
    <row r="230" spans="2:65" s="1" customFormat="1" ht="24.15" customHeight="1" x14ac:dyDescent="0.2">
      <c r="B230" s="83"/>
      <c r="C230" s="97" t="s">
        <v>400</v>
      </c>
      <c r="D230" s="97" t="s">
        <v>113</v>
      </c>
      <c r="E230" s="98" t="s">
        <v>401</v>
      </c>
      <c r="F230" s="99" t="s">
        <v>402</v>
      </c>
      <c r="G230" s="100" t="s">
        <v>161</v>
      </c>
      <c r="H230" s="101">
        <v>1</v>
      </c>
      <c r="I230" s="102"/>
      <c r="J230" s="102"/>
      <c r="K230" s="103"/>
      <c r="L230" s="104"/>
      <c r="M230" s="105" t="s">
        <v>0</v>
      </c>
      <c r="N230" s="106" t="s">
        <v>23</v>
      </c>
      <c r="O230" s="93">
        <v>0</v>
      </c>
      <c r="P230" s="93">
        <f t="shared" si="27"/>
        <v>0</v>
      </c>
      <c r="Q230" s="93">
        <v>0</v>
      </c>
      <c r="R230" s="93">
        <f t="shared" si="28"/>
        <v>0</v>
      </c>
      <c r="S230" s="93">
        <v>0</v>
      </c>
      <c r="T230" s="94">
        <f t="shared" si="29"/>
        <v>0</v>
      </c>
      <c r="AR230" s="95" t="s">
        <v>147</v>
      </c>
      <c r="AT230" s="95" t="s">
        <v>113</v>
      </c>
      <c r="AU230" s="95" t="s">
        <v>93</v>
      </c>
      <c r="AY230" s="7" t="s">
        <v>85</v>
      </c>
      <c r="BE230" s="96">
        <f t="shared" si="30"/>
        <v>0</v>
      </c>
      <c r="BF230" s="96">
        <f t="shared" si="31"/>
        <v>0</v>
      </c>
      <c r="BG230" s="96">
        <f t="shared" si="32"/>
        <v>0</v>
      </c>
      <c r="BH230" s="96">
        <f t="shared" si="33"/>
        <v>0</v>
      </c>
      <c r="BI230" s="96">
        <f t="shared" si="34"/>
        <v>0</v>
      </c>
      <c r="BJ230" s="7" t="s">
        <v>93</v>
      </c>
      <c r="BK230" s="96">
        <f t="shared" si="35"/>
        <v>0</v>
      </c>
      <c r="BL230" s="7" t="s">
        <v>116</v>
      </c>
      <c r="BM230" s="95" t="s">
        <v>403</v>
      </c>
    </row>
    <row r="231" spans="2:65" s="1" customFormat="1" ht="24.15" customHeight="1" x14ac:dyDescent="0.2">
      <c r="B231" s="83"/>
      <c r="C231" s="84" t="s">
        <v>235</v>
      </c>
      <c r="D231" s="84" t="s">
        <v>88</v>
      </c>
      <c r="E231" s="85" t="s">
        <v>404</v>
      </c>
      <c r="F231" s="86" t="s">
        <v>405</v>
      </c>
      <c r="G231" s="87" t="s">
        <v>161</v>
      </c>
      <c r="H231" s="88">
        <v>1</v>
      </c>
      <c r="I231" s="89"/>
      <c r="J231" s="89"/>
      <c r="K231" s="90"/>
      <c r="L231" s="15"/>
      <c r="M231" s="91" t="s">
        <v>0</v>
      </c>
      <c r="N231" s="92" t="s">
        <v>23</v>
      </c>
      <c r="O231" s="93">
        <v>0</v>
      </c>
      <c r="P231" s="93">
        <f t="shared" si="27"/>
        <v>0</v>
      </c>
      <c r="Q231" s="93">
        <v>0</v>
      </c>
      <c r="R231" s="93">
        <f t="shared" si="28"/>
        <v>0</v>
      </c>
      <c r="S231" s="93">
        <v>0</v>
      </c>
      <c r="T231" s="94">
        <f t="shared" si="29"/>
        <v>0</v>
      </c>
      <c r="AR231" s="95" t="s">
        <v>116</v>
      </c>
      <c r="AT231" s="95" t="s">
        <v>88</v>
      </c>
      <c r="AU231" s="95" t="s">
        <v>93</v>
      </c>
      <c r="AY231" s="7" t="s">
        <v>85</v>
      </c>
      <c r="BE231" s="96">
        <f t="shared" si="30"/>
        <v>0</v>
      </c>
      <c r="BF231" s="96">
        <f t="shared" si="31"/>
        <v>0</v>
      </c>
      <c r="BG231" s="96">
        <f t="shared" si="32"/>
        <v>0</v>
      </c>
      <c r="BH231" s="96">
        <f t="shared" si="33"/>
        <v>0</v>
      </c>
      <c r="BI231" s="96">
        <f t="shared" si="34"/>
        <v>0</v>
      </c>
      <c r="BJ231" s="7" t="s">
        <v>93</v>
      </c>
      <c r="BK231" s="96">
        <f t="shared" si="35"/>
        <v>0</v>
      </c>
      <c r="BL231" s="7" t="s">
        <v>116</v>
      </c>
      <c r="BM231" s="95" t="s">
        <v>406</v>
      </c>
    </row>
    <row r="232" spans="2:65" s="1" customFormat="1" ht="24.15" customHeight="1" x14ac:dyDescent="0.2">
      <c r="B232" s="83"/>
      <c r="C232" s="97" t="s">
        <v>407</v>
      </c>
      <c r="D232" s="97" t="s">
        <v>113</v>
      </c>
      <c r="E232" s="98" t="s">
        <v>401</v>
      </c>
      <c r="F232" s="99" t="s">
        <v>402</v>
      </c>
      <c r="G232" s="100" t="s">
        <v>161</v>
      </c>
      <c r="H232" s="101">
        <v>1</v>
      </c>
      <c r="I232" s="102"/>
      <c r="J232" s="102"/>
      <c r="K232" s="103"/>
      <c r="L232" s="104"/>
      <c r="M232" s="105" t="s">
        <v>0</v>
      </c>
      <c r="N232" s="106" t="s">
        <v>23</v>
      </c>
      <c r="O232" s="93">
        <v>0</v>
      </c>
      <c r="P232" s="93">
        <f t="shared" si="27"/>
        <v>0</v>
      </c>
      <c r="Q232" s="93">
        <v>0</v>
      </c>
      <c r="R232" s="93">
        <f t="shared" si="28"/>
        <v>0</v>
      </c>
      <c r="S232" s="93">
        <v>0</v>
      </c>
      <c r="T232" s="94">
        <f t="shared" si="29"/>
        <v>0</v>
      </c>
      <c r="AR232" s="95" t="s">
        <v>147</v>
      </c>
      <c r="AT232" s="95" t="s">
        <v>113</v>
      </c>
      <c r="AU232" s="95" t="s">
        <v>93</v>
      </c>
      <c r="AY232" s="7" t="s">
        <v>85</v>
      </c>
      <c r="BE232" s="96">
        <f t="shared" si="30"/>
        <v>0</v>
      </c>
      <c r="BF232" s="96">
        <f t="shared" si="31"/>
        <v>0</v>
      </c>
      <c r="BG232" s="96">
        <f t="shared" si="32"/>
        <v>0</v>
      </c>
      <c r="BH232" s="96">
        <f t="shared" si="33"/>
        <v>0</v>
      </c>
      <c r="BI232" s="96">
        <f t="shared" si="34"/>
        <v>0</v>
      </c>
      <c r="BJ232" s="7" t="s">
        <v>93</v>
      </c>
      <c r="BK232" s="96">
        <f t="shared" si="35"/>
        <v>0</v>
      </c>
      <c r="BL232" s="7" t="s">
        <v>116</v>
      </c>
      <c r="BM232" s="95" t="s">
        <v>408</v>
      </c>
    </row>
    <row r="233" spans="2:65" s="1" customFormat="1" ht="16.5" customHeight="1" x14ac:dyDescent="0.2">
      <c r="B233" s="83"/>
      <c r="C233" s="84" t="s">
        <v>239</v>
      </c>
      <c r="D233" s="84" t="s">
        <v>88</v>
      </c>
      <c r="E233" s="85" t="s">
        <v>409</v>
      </c>
      <c r="F233" s="86" t="s">
        <v>410</v>
      </c>
      <c r="G233" s="87" t="s">
        <v>280</v>
      </c>
      <c r="H233" s="88">
        <v>1</v>
      </c>
      <c r="I233" s="89"/>
      <c r="J233" s="89"/>
      <c r="K233" s="90"/>
      <c r="L233" s="15"/>
      <c r="M233" s="91" t="s">
        <v>0</v>
      </c>
      <c r="N233" s="92" t="s">
        <v>23</v>
      </c>
      <c r="O233" s="93">
        <v>0</v>
      </c>
      <c r="P233" s="93">
        <f t="shared" si="27"/>
        <v>0</v>
      </c>
      <c r="Q233" s="93">
        <v>0</v>
      </c>
      <c r="R233" s="93">
        <f t="shared" si="28"/>
        <v>0</v>
      </c>
      <c r="S233" s="93">
        <v>0</v>
      </c>
      <c r="T233" s="94">
        <f t="shared" si="29"/>
        <v>0</v>
      </c>
      <c r="AR233" s="95" t="s">
        <v>116</v>
      </c>
      <c r="AT233" s="95" t="s">
        <v>88</v>
      </c>
      <c r="AU233" s="95" t="s">
        <v>93</v>
      </c>
      <c r="AY233" s="7" t="s">
        <v>85</v>
      </c>
      <c r="BE233" s="96">
        <f t="shared" si="30"/>
        <v>0</v>
      </c>
      <c r="BF233" s="96">
        <f t="shared" si="31"/>
        <v>0</v>
      </c>
      <c r="BG233" s="96">
        <f t="shared" si="32"/>
        <v>0</v>
      </c>
      <c r="BH233" s="96">
        <f t="shared" si="33"/>
        <v>0</v>
      </c>
      <c r="BI233" s="96">
        <f t="shared" si="34"/>
        <v>0</v>
      </c>
      <c r="BJ233" s="7" t="s">
        <v>93</v>
      </c>
      <c r="BK233" s="96">
        <f t="shared" si="35"/>
        <v>0</v>
      </c>
      <c r="BL233" s="7" t="s">
        <v>116</v>
      </c>
      <c r="BM233" s="95" t="s">
        <v>411</v>
      </c>
    </row>
    <row r="234" spans="2:65" s="1" customFormat="1" ht="16.5" customHeight="1" x14ac:dyDescent="0.2">
      <c r="B234" s="83"/>
      <c r="C234" s="84" t="s">
        <v>412</v>
      </c>
      <c r="D234" s="84" t="s">
        <v>88</v>
      </c>
      <c r="E234" s="85" t="s">
        <v>413</v>
      </c>
      <c r="F234" s="86" t="s">
        <v>414</v>
      </c>
      <c r="G234" s="87" t="s">
        <v>280</v>
      </c>
      <c r="H234" s="88">
        <v>1</v>
      </c>
      <c r="I234" s="89"/>
      <c r="J234" s="89"/>
      <c r="K234" s="90"/>
      <c r="L234" s="15"/>
      <c r="M234" s="91" t="s">
        <v>0</v>
      </c>
      <c r="N234" s="92" t="s">
        <v>23</v>
      </c>
      <c r="O234" s="93">
        <v>0</v>
      </c>
      <c r="P234" s="93">
        <f t="shared" si="27"/>
        <v>0</v>
      </c>
      <c r="Q234" s="93">
        <v>0</v>
      </c>
      <c r="R234" s="93">
        <f t="shared" si="28"/>
        <v>0</v>
      </c>
      <c r="S234" s="93">
        <v>0</v>
      </c>
      <c r="T234" s="94">
        <f t="shared" si="29"/>
        <v>0</v>
      </c>
      <c r="AR234" s="95" t="s">
        <v>116</v>
      </c>
      <c r="AT234" s="95" t="s">
        <v>88</v>
      </c>
      <c r="AU234" s="95" t="s">
        <v>93</v>
      </c>
      <c r="AY234" s="7" t="s">
        <v>85</v>
      </c>
      <c r="BE234" s="96">
        <f t="shared" si="30"/>
        <v>0</v>
      </c>
      <c r="BF234" s="96">
        <f t="shared" si="31"/>
        <v>0</v>
      </c>
      <c r="BG234" s="96">
        <f t="shared" si="32"/>
        <v>0</v>
      </c>
      <c r="BH234" s="96">
        <f t="shared" si="33"/>
        <v>0</v>
      </c>
      <c r="BI234" s="96">
        <f t="shared" si="34"/>
        <v>0</v>
      </c>
      <c r="BJ234" s="7" t="s">
        <v>93</v>
      </c>
      <c r="BK234" s="96">
        <f t="shared" si="35"/>
        <v>0</v>
      </c>
      <c r="BL234" s="7" t="s">
        <v>116</v>
      </c>
      <c r="BM234" s="95" t="s">
        <v>415</v>
      </c>
    </row>
    <row r="235" spans="2:65" s="1" customFormat="1" ht="24.15" customHeight="1" x14ac:dyDescent="0.2">
      <c r="B235" s="83"/>
      <c r="C235" s="84" t="s">
        <v>242</v>
      </c>
      <c r="D235" s="84" t="s">
        <v>88</v>
      </c>
      <c r="E235" s="85" t="s">
        <v>416</v>
      </c>
      <c r="F235" s="86" t="s">
        <v>417</v>
      </c>
      <c r="G235" s="87" t="s">
        <v>180</v>
      </c>
      <c r="H235" s="88">
        <v>0.13</v>
      </c>
      <c r="I235" s="89"/>
      <c r="J235" s="89"/>
      <c r="K235" s="90"/>
      <c r="L235" s="15"/>
      <c r="M235" s="91" t="s">
        <v>0</v>
      </c>
      <c r="N235" s="92" t="s">
        <v>23</v>
      </c>
      <c r="O235" s="93">
        <v>0</v>
      </c>
      <c r="P235" s="93">
        <f t="shared" si="27"/>
        <v>0</v>
      </c>
      <c r="Q235" s="93">
        <v>0</v>
      </c>
      <c r="R235" s="93">
        <f t="shared" si="28"/>
        <v>0</v>
      </c>
      <c r="S235" s="93">
        <v>0</v>
      </c>
      <c r="T235" s="94">
        <f t="shared" si="29"/>
        <v>0</v>
      </c>
      <c r="AR235" s="95" t="s">
        <v>116</v>
      </c>
      <c r="AT235" s="95" t="s">
        <v>88</v>
      </c>
      <c r="AU235" s="95" t="s">
        <v>93</v>
      </c>
      <c r="AY235" s="7" t="s">
        <v>85</v>
      </c>
      <c r="BE235" s="96">
        <f t="shared" si="30"/>
        <v>0</v>
      </c>
      <c r="BF235" s="96">
        <f t="shared" si="31"/>
        <v>0</v>
      </c>
      <c r="BG235" s="96">
        <f t="shared" si="32"/>
        <v>0</v>
      </c>
      <c r="BH235" s="96">
        <f t="shared" si="33"/>
        <v>0</v>
      </c>
      <c r="BI235" s="96">
        <f t="shared" si="34"/>
        <v>0</v>
      </c>
      <c r="BJ235" s="7" t="s">
        <v>93</v>
      </c>
      <c r="BK235" s="96">
        <f t="shared" si="35"/>
        <v>0</v>
      </c>
      <c r="BL235" s="7" t="s">
        <v>116</v>
      </c>
      <c r="BM235" s="95" t="s">
        <v>418</v>
      </c>
    </row>
    <row r="236" spans="2:65" s="1" customFormat="1" ht="33" customHeight="1" x14ac:dyDescent="0.2">
      <c r="B236" s="83"/>
      <c r="C236" s="84" t="s">
        <v>419</v>
      </c>
      <c r="D236" s="84" t="s">
        <v>88</v>
      </c>
      <c r="E236" s="85" t="s">
        <v>420</v>
      </c>
      <c r="F236" s="86" t="s">
        <v>421</v>
      </c>
      <c r="G236" s="87" t="s">
        <v>180</v>
      </c>
      <c r="H236" s="88">
        <v>0.13</v>
      </c>
      <c r="I236" s="89"/>
      <c r="J236" s="89"/>
      <c r="K236" s="90"/>
      <c r="L236" s="15"/>
      <c r="M236" s="91" t="s">
        <v>0</v>
      </c>
      <c r="N236" s="92" t="s">
        <v>23</v>
      </c>
      <c r="O236" s="93">
        <v>0</v>
      </c>
      <c r="P236" s="93">
        <f t="shared" si="27"/>
        <v>0</v>
      </c>
      <c r="Q236" s="93">
        <v>0</v>
      </c>
      <c r="R236" s="93">
        <f t="shared" si="28"/>
        <v>0</v>
      </c>
      <c r="S236" s="93">
        <v>0</v>
      </c>
      <c r="T236" s="94">
        <f t="shared" si="29"/>
        <v>0</v>
      </c>
      <c r="AR236" s="95" t="s">
        <v>116</v>
      </c>
      <c r="AT236" s="95" t="s">
        <v>88</v>
      </c>
      <c r="AU236" s="95" t="s">
        <v>93</v>
      </c>
      <c r="AY236" s="7" t="s">
        <v>85</v>
      </c>
      <c r="BE236" s="96">
        <f t="shared" si="30"/>
        <v>0</v>
      </c>
      <c r="BF236" s="96">
        <f t="shared" si="31"/>
        <v>0</v>
      </c>
      <c r="BG236" s="96">
        <f t="shared" si="32"/>
        <v>0</v>
      </c>
      <c r="BH236" s="96">
        <f t="shared" si="33"/>
        <v>0</v>
      </c>
      <c r="BI236" s="96">
        <f t="shared" si="34"/>
        <v>0</v>
      </c>
      <c r="BJ236" s="7" t="s">
        <v>93</v>
      </c>
      <c r="BK236" s="96">
        <f t="shared" si="35"/>
        <v>0</v>
      </c>
      <c r="BL236" s="7" t="s">
        <v>116</v>
      </c>
      <c r="BM236" s="95" t="s">
        <v>422</v>
      </c>
    </row>
    <row r="237" spans="2:65" s="6" customFormat="1" ht="22.95" customHeight="1" x14ac:dyDescent="0.25">
      <c r="B237" s="72"/>
      <c r="D237" s="73" t="s">
        <v>39</v>
      </c>
      <c r="E237" s="81" t="s">
        <v>423</v>
      </c>
      <c r="F237" s="81" t="s">
        <v>424</v>
      </c>
      <c r="J237" s="82"/>
      <c r="L237" s="72"/>
      <c r="M237" s="76"/>
      <c r="P237" s="77">
        <f>SUM(P238:P240)</f>
        <v>0</v>
      </c>
      <c r="R237" s="77">
        <f>SUM(R238:R240)</f>
        <v>0</v>
      </c>
      <c r="T237" s="78">
        <f>SUM(T238:T240)</f>
        <v>0</v>
      </c>
      <c r="AR237" s="73" t="s">
        <v>93</v>
      </c>
      <c r="AT237" s="79" t="s">
        <v>39</v>
      </c>
      <c r="AU237" s="79" t="s">
        <v>41</v>
      </c>
      <c r="AY237" s="73" t="s">
        <v>85</v>
      </c>
      <c r="BK237" s="80">
        <f>SUM(BK238:BK240)</f>
        <v>0</v>
      </c>
    </row>
    <row r="238" spans="2:65" s="1" customFormat="1" ht="24.15" customHeight="1" x14ac:dyDescent="0.2">
      <c r="B238" s="83"/>
      <c r="C238" s="84" t="s">
        <v>250</v>
      </c>
      <c r="D238" s="84" t="s">
        <v>88</v>
      </c>
      <c r="E238" s="85" t="s">
        <v>425</v>
      </c>
      <c r="F238" s="86" t="s">
        <v>426</v>
      </c>
      <c r="G238" s="87" t="s">
        <v>161</v>
      </c>
      <c r="H238" s="88">
        <v>1</v>
      </c>
      <c r="I238" s="89"/>
      <c r="J238" s="89"/>
      <c r="K238" s="90"/>
      <c r="L238" s="15"/>
      <c r="M238" s="91" t="s">
        <v>0</v>
      </c>
      <c r="N238" s="92" t="s">
        <v>23</v>
      </c>
      <c r="O238" s="93">
        <v>0</v>
      </c>
      <c r="P238" s="93">
        <f>O238*H238</f>
        <v>0</v>
      </c>
      <c r="Q238" s="93">
        <v>0</v>
      </c>
      <c r="R238" s="93">
        <f>Q238*H238</f>
        <v>0</v>
      </c>
      <c r="S238" s="93">
        <v>0</v>
      </c>
      <c r="T238" s="94">
        <f>S238*H238</f>
        <v>0</v>
      </c>
      <c r="AR238" s="95" t="s">
        <v>116</v>
      </c>
      <c r="AT238" s="95" t="s">
        <v>88</v>
      </c>
      <c r="AU238" s="95" t="s">
        <v>93</v>
      </c>
      <c r="AY238" s="7" t="s">
        <v>85</v>
      </c>
      <c r="BE238" s="96">
        <f>IF(N238="základná",J238,0)</f>
        <v>0</v>
      </c>
      <c r="BF238" s="96">
        <f>IF(N238="znížená",J238,0)</f>
        <v>0</v>
      </c>
      <c r="BG238" s="96">
        <f>IF(N238="zákl. prenesená",J238,0)</f>
        <v>0</v>
      </c>
      <c r="BH238" s="96">
        <f>IF(N238="zníž. prenesená",J238,0)</f>
        <v>0</v>
      </c>
      <c r="BI238" s="96">
        <f>IF(N238="nulová",J238,0)</f>
        <v>0</v>
      </c>
      <c r="BJ238" s="7" t="s">
        <v>93</v>
      </c>
      <c r="BK238" s="96">
        <f>ROUND(I238*H238,2)</f>
        <v>0</v>
      </c>
      <c r="BL238" s="7" t="s">
        <v>116</v>
      </c>
      <c r="BM238" s="95" t="s">
        <v>427</v>
      </c>
    </row>
    <row r="239" spans="2:65" s="1" customFormat="1" ht="33" customHeight="1" x14ac:dyDescent="0.2">
      <c r="B239" s="83"/>
      <c r="C239" s="84" t="s">
        <v>428</v>
      </c>
      <c r="D239" s="84" t="s">
        <v>88</v>
      </c>
      <c r="E239" s="85" t="s">
        <v>429</v>
      </c>
      <c r="F239" s="86" t="s">
        <v>430</v>
      </c>
      <c r="G239" s="87" t="s">
        <v>161</v>
      </c>
      <c r="H239" s="88">
        <v>1</v>
      </c>
      <c r="I239" s="89"/>
      <c r="J239" s="89"/>
      <c r="K239" s="90"/>
      <c r="L239" s="15"/>
      <c r="M239" s="91" t="s">
        <v>0</v>
      </c>
      <c r="N239" s="92" t="s">
        <v>23</v>
      </c>
      <c r="O239" s="93">
        <v>0</v>
      </c>
      <c r="P239" s="93">
        <f>O239*H239</f>
        <v>0</v>
      </c>
      <c r="Q239" s="93">
        <v>0</v>
      </c>
      <c r="R239" s="93">
        <f>Q239*H239</f>
        <v>0</v>
      </c>
      <c r="S239" s="93">
        <v>0</v>
      </c>
      <c r="T239" s="94">
        <f>S239*H239</f>
        <v>0</v>
      </c>
      <c r="AR239" s="95" t="s">
        <v>116</v>
      </c>
      <c r="AT239" s="95" t="s">
        <v>88</v>
      </c>
      <c r="AU239" s="95" t="s">
        <v>93</v>
      </c>
      <c r="AY239" s="7" t="s">
        <v>85</v>
      </c>
      <c r="BE239" s="96">
        <f>IF(N239="základná",J239,0)</f>
        <v>0</v>
      </c>
      <c r="BF239" s="96">
        <f>IF(N239="znížená",J239,0)</f>
        <v>0</v>
      </c>
      <c r="BG239" s="96">
        <f>IF(N239="zákl. prenesená",J239,0)</f>
        <v>0</v>
      </c>
      <c r="BH239" s="96">
        <f>IF(N239="zníž. prenesená",J239,0)</f>
        <v>0</v>
      </c>
      <c r="BI239" s="96">
        <f>IF(N239="nulová",J239,0)</f>
        <v>0</v>
      </c>
      <c r="BJ239" s="7" t="s">
        <v>93</v>
      </c>
      <c r="BK239" s="96">
        <f>ROUND(I239*H239,2)</f>
        <v>0</v>
      </c>
      <c r="BL239" s="7" t="s">
        <v>116</v>
      </c>
      <c r="BM239" s="95" t="s">
        <v>431</v>
      </c>
    </row>
    <row r="240" spans="2:65" s="1" customFormat="1" ht="24.15" customHeight="1" x14ac:dyDescent="0.2">
      <c r="B240" s="83"/>
      <c r="C240" s="84" t="s">
        <v>254</v>
      </c>
      <c r="D240" s="84" t="s">
        <v>88</v>
      </c>
      <c r="E240" s="85" t="s">
        <v>432</v>
      </c>
      <c r="F240" s="86" t="s">
        <v>433</v>
      </c>
      <c r="G240" s="87" t="s">
        <v>161</v>
      </c>
      <c r="H240" s="88">
        <v>1</v>
      </c>
      <c r="I240" s="89"/>
      <c r="J240" s="89"/>
      <c r="K240" s="90"/>
      <c r="L240" s="15"/>
      <c r="M240" s="91" t="s">
        <v>0</v>
      </c>
      <c r="N240" s="92" t="s">
        <v>23</v>
      </c>
      <c r="O240" s="93">
        <v>0</v>
      </c>
      <c r="P240" s="93">
        <f>O240*H240</f>
        <v>0</v>
      </c>
      <c r="Q240" s="93">
        <v>0</v>
      </c>
      <c r="R240" s="93">
        <f>Q240*H240</f>
        <v>0</v>
      </c>
      <c r="S240" s="93">
        <v>0</v>
      </c>
      <c r="T240" s="94">
        <f>S240*H240</f>
        <v>0</v>
      </c>
      <c r="AR240" s="95" t="s">
        <v>116</v>
      </c>
      <c r="AT240" s="95" t="s">
        <v>88</v>
      </c>
      <c r="AU240" s="95" t="s">
        <v>93</v>
      </c>
      <c r="AY240" s="7" t="s">
        <v>85</v>
      </c>
      <c r="BE240" s="96">
        <f>IF(N240="základná",J240,0)</f>
        <v>0</v>
      </c>
      <c r="BF240" s="96">
        <f>IF(N240="znížená",J240,0)</f>
        <v>0</v>
      </c>
      <c r="BG240" s="96">
        <f>IF(N240="zákl. prenesená",J240,0)</f>
        <v>0</v>
      </c>
      <c r="BH240" s="96">
        <f>IF(N240="zníž. prenesená",J240,0)</f>
        <v>0</v>
      </c>
      <c r="BI240" s="96">
        <f>IF(N240="nulová",J240,0)</f>
        <v>0</v>
      </c>
      <c r="BJ240" s="7" t="s">
        <v>93</v>
      </c>
      <c r="BK240" s="96">
        <f>ROUND(I240*H240,2)</f>
        <v>0</v>
      </c>
      <c r="BL240" s="7" t="s">
        <v>116</v>
      </c>
      <c r="BM240" s="95" t="s">
        <v>434</v>
      </c>
    </row>
    <row r="241" spans="2:65" s="6" customFormat="1" ht="22.95" customHeight="1" x14ac:dyDescent="0.25">
      <c r="B241" s="72"/>
      <c r="D241" s="73" t="s">
        <v>39</v>
      </c>
      <c r="E241" s="81" t="s">
        <v>435</v>
      </c>
      <c r="F241" s="81" t="s">
        <v>436</v>
      </c>
      <c r="J241" s="82"/>
      <c r="L241" s="72"/>
      <c r="M241" s="76"/>
      <c r="P241" s="77">
        <f>SUM(P242:P246)</f>
        <v>0</v>
      </c>
      <c r="R241" s="77">
        <f>SUM(R242:R246)</f>
        <v>0</v>
      </c>
      <c r="T241" s="78">
        <f>SUM(T242:T246)</f>
        <v>0</v>
      </c>
      <c r="AR241" s="73" t="s">
        <v>93</v>
      </c>
      <c r="AT241" s="79" t="s">
        <v>39</v>
      </c>
      <c r="AU241" s="79" t="s">
        <v>41</v>
      </c>
      <c r="AY241" s="73" t="s">
        <v>85</v>
      </c>
      <c r="BK241" s="80">
        <f>SUM(BK242:BK246)</f>
        <v>0</v>
      </c>
    </row>
    <row r="242" spans="2:65" s="1" customFormat="1" ht="37.950000000000003" customHeight="1" x14ac:dyDescent="0.2">
      <c r="B242" s="83"/>
      <c r="C242" s="84" t="s">
        <v>437</v>
      </c>
      <c r="D242" s="84" t="s">
        <v>88</v>
      </c>
      <c r="E242" s="85" t="s">
        <v>438</v>
      </c>
      <c r="F242" s="86" t="s">
        <v>439</v>
      </c>
      <c r="G242" s="87" t="s">
        <v>91</v>
      </c>
      <c r="H242" s="88">
        <v>32.299999999999997</v>
      </c>
      <c r="I242" s="89"/>
      <c r="J242" s="89"/>
      <c r="K242" s="90"/>
      <c r="L242" s="15"/>
      <c r="M242" s="91" t="s">
        <v>0</v>
      </c>
      <c r="N242" s="92" t="s">
        <v>23</v>
      </c>
      <c r="O242" s="93">
        <v>0</v>
      </c>
      <c r="P242" s="93">
        <f>O242*H242</f>
        <v>0</v>
      </c>
      <c r="Q242" s="93">
        <v>0</v>
      </c>
      <c r="R242" s="93">
        <f>Q242*H242</f>
        <v>0</v>
      </c>
      <c r="S242" s="93">
        <v>0</v>
      </c>
      <c r="T242" s="94">
        <f>S242*H242</f>
        <v>0</v>
      </c>
      <c r="AR242" s="95" t="s">
        <v>116</v>
      </c>
      <c r="AT242" s="95" t="s">
        <v>88</v>
      </c>
      <c r="AU242" s="95" t="s">
        <v>93</v>
      </c>
      <c r="AY242" s="7" t="s">
        <v>85</v>
      </c>
      <c r="BE242" s="96">
        <f>IF(N242="základná",J242,0)</f>
        <v>0</v>
      </c>
      <c r="BF242" s="96">
        <f>IF(N242="znížená",J242,0)</f>
        <v>0</v>
      </c>
      <c r="BG242" s="96">
        <f>IF(N242="zákl. prenesená",J242,0)</f>
        <v>0</v>
      </c>
      <c r="BH242" s="96">
        <f>IF(N242="zníž. prenesená",J242,0)</f>
        <v>0</v>
      </c>
      <c r="BI242" s="96">
        <f>IF(N242="nulová",J242,0)</f>
        <v>0</v>
      </c>
      <c r="BJ242" s="7" t="s">
        <v>93</v>
      </c>
      <c r="BK242" s="96">
        <f>ROUND(I242*H242,2)</f>
        <v>0</v>
      </c>
      <c r="BL242" s="7" t="s">
        <v>116</v>
      </c>
      <c r="BM242" s="95" t="s">
        <v>440</v>
      </c>
    </row>
    <row r="243" spans="2:65" s="1" customFormat="1" ht="37.950000000000003" customHeight="1" x14ac:dyDescent="0.2">
      <c r="B243" s="83"/>
      <c r="C243" s="84" t="s">
        <v>259</v>
      </c>
      <c r="D243" s="84" t="s">
        <v>88</v>
      </c>
      <c r="E243" s="85" t="s">
        <v>441</v>
      </c>
      <c r="F243" s="86" t="s">
        <v>442</v>
      </c>
      <c r="G243" s="87" t="s">
        <v>91</v>
      </c>
      <c r="H243" s="88">
        <v>16.91</v>
      </c>
      <c r="I243" s="89"/>
      <c r="J243" s="89"/>
      <c r="K243" s="90"/>
      <c r="L243" s="15"/>
      <c r="M243" s="91" t="s">
        <v>0</v>
      </c>
      <c r="N243" s="92" t="s">
        <v>23</v>
      </c>
      <c r="O243" s="93">
        <v>0</v>
      </c>
      <c r="P243" s="93">
        <f>O243*H243</f>
        <v>0</v>
      </c>
      <c r="Q243" s="93">
        <v>0</v>
      </c>
      <c r="R243" s="93">
        <f>Q243*H243</f>
        <v>0</v>
      </c>
      <c r="S243" s="93">
        <v>0</v>
      </c>
      <c r="T243" s="94">
        <f>S243*H243</f>
        <v>0</v>
      </c>
      <c r="AR243" s="95" t="s">
        <v>116</v>
      </c>
      <c r="AT243" s="95" t="s">
        <v>88</v>
      </c>
      <c r="AU243" s="95" t="s">
        <v>93</v>
      </c>
      <c r="AY243" s="7" t="s">
        <v>85</v>
      </c>
      <c r="BE243" s="96">
        <f>IF(N243="základná",J243,0)</f>
        <v>0</v>
      </c>
      <c r="BF243" s="96">
        <f>IF(N243="znížená",J243,0)</f>
        <v>0</v>
      </c>
      <c r="BG243" s="96">
        <f>IF(N243="zákl. prenesená",J243,0)</f>
        <v>0</v>
      </c>
      <c r="BH243" s="96">
        <f>IF(N243="zníž. prenesená",J243,0)</f>
        <v>0</v>
      </c>
      <c r="BI243" s="96">
        <f>IF(N243="nulová",J243,0)</f>
        <v>0</v>
      </c>
      <c r="BJ243" s="7" t="s">
        <v>93</v>
      </c>
      <c r="BK243" s="96">
        <f>ROUND(I243*H243,2)</f>
        <v>0</v>
      </c>
      <c r="BL243" s="7" t="s">
        <v>116</v>
      </c>
      <c r="BM243" s="95" t="s">
        <v>443</v>
      </c>
    </row>
    <row r="244" spans="2:65" s="1" customFormat="1" ht="33" customHeight="1" x14ac:dyDescent="0.2">
      <c r="B244" s="83"/>
      <c r="C244" s="84" t="s">
        <v>444</v>
      </c>
      <c r="D244" s="84" t="s">
        <v>88</v>
      </c>
      <c r="E244" s="85" t="s">
        <v>445</v>
      </c>
      <c r="F244" s="86" t="s">
        <v>446</v>
      </c>
      <c r="G244" s="87" t="s">
        <v>258</v>
      </c>
      <c r="H244" s="88">
        <v>55.6</v>
      </c>
      <c r="I244" s="89"/>
      <c r="J244" s="89"/>
      <c r="K244" s="90"/>
      <c r="L244" s="15"/>
      <c r="M244" s="91" t="s">
        <v>0</v>
      </c>
      <c r="N244" s="92" t="s">
        <v>23</v>
      </c>
      <c r="O244" s="93">
        <v>0</v>
      </c>
      <c r="P244" s="93">
        <f>O244*H244</f>
        <v>0</v>
      </c>
      <c r="Q244" s="93">
        <v>0</v>
      </c>
      <c r="R244" s="93">
        <f>Q244*H244</f>
        <v>0</v>
      </c>
      <c r="S244" s="93">
        <v>0</v>
      </c>
      <c r="T244" s="94">
        <f>S244*H244</f>
        <v>0</v>
      </c>
      <c r="AR244" s="95" t="s">
        <v>116</v>
      </c>
      <c r="AT244" s="95" t="s">
        <v>88</v>
      </c>
      <c r="AU244" s="95" t="s">
        <v>93</v>
      </c>
      <c r="AY244" s="7" t="s">
        <v>85</v>
      </c>
      <c r="BE244" s="96">
        <f>IF(N244="základná",J244,0)</f>
        <v>0</v>
      </c>
      <c r="BF244" s="96">
        <f>IF(N244="znížená",J244,0)</f>
        <v>0</v>
      </c>
      <c r="BG244" s="96">
        <f>IF(N244="zákl. prenesená",J244,0)</f>
        <v>0</v>
      </c>
      <c r="BH244" s="96">
        <f>IF(N244="zníž. prenesená",J244,0)</f>
        <v>0</v>
      </c>
      <c r="BI244" s="96">
        <f>IF(N244="nulová",J244,0)</f>
        <v>0</v>
      </c>
      <c r="BJ244" s="7" t="s">
        <v>93</v>
      </c>
      <c r="BK244" s="96">
        <f>ROUND(I244*H244,2)</f>
        <v>0</v>
      </c>
      <c r="BL244" s="7" t="s">
        <v>116</v>
      </c>
      <c r="BM244" s="95" t="s">
        <v>447</v>
      </c>
    </row>
    <row r="245" spans="2:65" s="1" customFormat="1" ht="24.15" customHeight="1" x14ac:dyDescent="0.2">
      <c r="B245" s="83"/>
      <c r="C245" s="84" t="s">
        <v>263</v>
      </c>
      <c r="D245" s="84" t="s">
        <v>88</v>
      </c>
      <c r="E245" s="85" t="s">
        <v>448</v>
      </c>
      <c r="F245" s="86" t="s">
        <v>449</v>
      </c>
      <c r="G245" s="87" t="s">
        <v>180</v>
      </c>
      <c r="H245" s="88">
        <v>0.39600000000000002</v>
      </c>
      <c r="I245" s="89"/>
      <c r="J245" s="89"/>
      <c r="K245" s="90"/>
      <c r="L245" s="15"/>
      <c r="M245" s="91" t="s">
        <v>0</v>
      </c>
      <c r="N245" s="92" t="s">
        <v>23</v>
      </c>
      <c r="O245" s="93">
        <v>0</v>
      </c>
      <c r="P245" s="93">
        <f>O245*H245</f>
        <v>0</v>
      </c>
      <c r="Q245" s="93">
        <v>0</v>
      </c>
      <c r="R245" s="93">
        <f>Q245*H245</f>
        <v>0</v>
      </c>
      <c r="S245" s="93">
        <v>0</v>
      </c>
      <c r="T245" s="94">
        <f>S245*H245</f>
        <v>0</v>
      </c>
      <c r="AR245" s="95" t="s">
        <v>116</v>
      </c>
      <c r="AT245" s="95" t="s">
        <v>88</v>
      </c>
      <c r="AU245" s="95" t="s">
        <v>93</v>
      </c>
      <c r="AY245" s="7" t="s">
        <v>85</v>
      </c>
      <c r="BE245" s="96">
        <f>IF(N245="základná",J245,0)</f>
        <v>0</v>
      </c>
      <c r="BF245" s="96">
        <f>IF(N245="znížená",J245,0)</f>
        <v>0</v>
      </c>
      <c r="BG245" s="96">
        <f>IF(N245="zákl. prenesená",J245,0)</f>
        <v>0</v>
      </c>
      <c r="BH245" s="96">
        <f>IF(N245="zníž. prenesená",J245,0)</f>
        <v>0</v>
      </c>
      <c r="BI245" s="96">
        <f>IF(N245="nulová",J245,0)</f>
        <v>0</v>
      </c>
      <c r="BJ245" s="7" t="s">
        <v>93</v>
      </c>
      <c r="BK245" s="96">
        <f>ROUND(I245*H245,2)</f>
        <v>0</v>
      </c>
      <c r="BL245" s="7" t="s">
        <v>116</v>
      </c>
      <c r="BM245" s="95" t="s">
        <v>450</v>
      </c>
    </row>
    <row r="246" spans="2:65" s="1" customFormat="1" ht="37.950000000000003" customHeight="1" x14ac:dyDescent="0.2">
      <c r="B246" s="83"/>
      <c r="C246" s="84" t="s">
        <v>224</v>
      </c>
      <c r="D246" s="84" t="s">
        <v>88</v>
      </c>
      <c r="E246" s="85" t="s">
        <v>451</v>
      </c>
      <c r="F246" s="86" t="s">
        <v>452</v>
      </c>
      <c r="G246" s="87" t="s">
        <v>180</v>
      </c>
      <c r="H246" s="88">
        <v>0.39600000000000002</v>
      </c>
      <c r="I246" s="89"/>
      <c r="J246" s="89"/>
      <c r="K246" s="90"/>
      <c r="L246" s="15"/>
      <c r="M246" s="91" t="s">
        <v>0</v>
      </c>
      <c r="N246" s="92" t="s">
        <v>23</v>
      </c>
      <c r="O246" s="93">
        <v>0</v>
      </c>
      <c r="P246" s="93">
        <f>O246*H246</f>
        <v>0</v>
      </c>
      <c r="Q246" s="93">
        <v>0</v>
      </c>
      <c r="R246" s="93">
        <f>Q246*H246</f>
        <v>0</v>
      </c>
      <c r="S246" s="93">
        <v>0</v>
      </c>
      <c r="T246" s="94">
        <f>S246*H246</f>
        <v>0</v>
      </c>
      <c r="AR246" s="95" t="s">
        <v>116</v>
      </c>
      <c r="AT246" s="95" t="s">
        <v>88</v>
      </c>
      <c r="AU246" s="95" t="s">
        <v>93</v>
      </c>
      <c r="AY246" s="7" t="s">
        <v>85</v>
      </c>
      <c r="BE246" s="96">
        <f>IF(N246="základná",J246,0)</f>
        <v>0</v>
      </c>
      <c r="BF246" s="96">
        <f>IF(N246="znížená",J246,0)</f>
        <v>0</v>
      </c>
      <c r="BG246" s="96">
        <f>IF(N246="zákl. prenesená",J246,0)</f>
        <v>0</v>
      </c>
      <c r="BH246" s="96">
        <f>IF(N246="zníž. prenesená",J246,0)</f>
        <v>0</v>
      </c>
      <c r="BI246" s="96">
        <f>IF(N246="nulová",J246,0)</f>
        <v>0</v>
      </c>
      <c r="BJ246" s="7" t="s">
        <v>93</v>
      </c>
      <c r="BK246" s="96">
        <f>ROUND(I246*H246,2)</f>
        <v>0</v>
      </c>
      <c r="BL246" s="7" t="s">
        <v>116</v>
      </c>
      <c r="BM246" s="95" t="s">
        <v>453</v>
      </c>
    </row>
    <row r="247" spans="2:65" s="6" customFormat="1" ht="22.95" customHeight="1" x14ac:dyDescent="0.25">
      <c r="B247" s="72"/>
      <c r="D247" s="73" t="s">
        <v>39</v>
      </c>
      <c r="E247" s="81" t="s">
        <v>454</v>
      </c>
      <c r="F247" s="81" t="s">
        <v>455</v>
      </c>
      <c r="J247" s="82"/>
      <c r="L247" s="72"/>
      <c r="M247" s="76"/>
      <c r="P247" s="77">
        <f>P248</f>
        <v>0</v>
      </c>
      <c r="R247" s="77">
        <f>R248</f>
        <v>0</v>
      </c>
      <c r="T247" s="78">
        <f>T248</f>
        <v>0</v>
      </c>
      <c r="AR247" s="73" t="s">
        <v>93</v>
      </c>
      <c r="AT247" s="79" t="s">
        <v>39</v>
      </c>
      <c r="AU247" s="79" t="s">
        <v>41</v>
      </c>
      <c r="AY247" s="73" t="s">
        <v>85</v>
      </c>
      <c r="BK247" s="80">
        <f>BK248</f>
        <v>0</v>
      </c>
    </row>
    <row r="248" spans="2:65" s="1" customFormat="1" ht="16.5" customHeight="1" x14ac:dyDescent="0.2">
      <c r="B248" s="83"/>
      <c r="C248" s="84" t="s">
        <v>265</v>
      </c>
      <c r="D248" s="84" t="s">
        <v>88</v>
      </c>
      <c r="E248" s="85" t="s">
        <v>456</v>
      </c>
      <c r="F248" s="86" t="s">
        <v>457</v>
      </c>
      <c r="G248" s="87" t="s">
        <v>280</v>
      </c>
      <c r="H248" s="88">
        <v>1</v>
      </c>
      <c r="I248" s="89"/>
      <c r="J248" s="89"/>
      <c r="K248" s="90"/>
      <c r="L248" s="15"/>
      <c r="M248" s="91" t="s">
        <v>0</v>
      </c>
      <c r="N248" s="92" t="s">
        <v>23</v>
      </c>
      <c r="O248" s="93">
        <v>0</v>
      </c>
      <c r="P248" s="93">
        <f>O248*H248</f>
        <v>0</v>
      </c>
      <c r="Q248" s="93">
        <v>0</v>
      </c>
      <c r="R248" s="93">
        <f>Q248*H248</f>
        <v>0</v>
      </c>
      <c r="S248" s="93">
        <v>0</v>
      </c>
      <c r="T248" s="94">
        <f>S248*H248</f>
        <v>0</v>
      </c>
      <c r="AR248" s="95" t="s">
        <v>116</v>
      </c>
      <c r="AT248" s="95" t="s">
        <v>88</v>
      </c>
      <c r="AU248" s="95" t="s">
        <v>93</v>
      </c>
      <c r="AY248" s="7" t="s">
        <v>85</v>
      </c>
      <c r="BE248" s="96">
        <f>IF(N248="základná",J248,0)</f>
        <v>0</v>
      </c>
      <c r="BF248" s="96">
        <f>IF(N248="znížená",J248,0)</f>
        <v>0</v>
      </c>
      <c r="BG248" s="96">
        <f>IF(N248="zákl. prenesená",J248,0)</f>
        <v>0</v>
      </c>
      <c r="BH248" s="96">
        <f>IF(N248="zníž. prenesená",J248,0)</f>
        <v>0</v>
      </c>
      <c r="BI248" s="96">
        <f>IF(N248="nulová",J248,0)</f>
        <v>0</v>
      </c>
      <c r="BJ248" s="7" t="s">
        <v>93</v>
      </c>
      <c r="BK248" s="96">
        <f>ROUND(I248*H248,2)</f>
        <v>0</v>
      </c>
      <c r="BL248" s="7" t="s">
        <v>116</v>
      </c>
      <c r="BM248" s="95" t="s">
        <v>458</v>
      </c>
    </row>
    <row r="249" spans="2:65" s="6" customFormat="1" ht="22.95" customHeight="1" x14ac:dyDescent="0.25">
      <c r="B249" s="72"/>
      <c r="D249" s="73" t="s">
        <v>39</v>
      </c>
      <c r="E249" s="81" t="s">
        <v>459</v>
      </c>
      <c r="F249" s="81" t="s">
        <v>460</v>
      </c>
      <c r="J249" s="82"/>
      <c r="L249" s="72"/>
      <c r="M249" s="76"/>
      <c r="P249" s="77">
        <f>SUM(P250:P251)</f>
        <v>0</v>
      </c>
      <c r="R249" s="77">
        <f>SUM(R250:R251)</f>
        <v>0</v>
      </c>
      <c r="T249" s="78">
        <f>SUM(T250:T251)</f>
        <v>0</v>
      </c>
      <c r="AR249" s="73" t="s">
        <v>93</v>
      </c>
      <c r="AT249" s="79" t="s">
        <v>39</v>
      </c>
      <c r="AU249" s="79" t="s">
        <v>41</v>
      </c>
      <c r="AY249" s="73" t="s">
        <v>85</v>
      </c>
      <c r="BK249" s="80">
        <f>SUM(BK250:BK251)</f>
        <v>0</v>
      </c>
    </row>
    <row r="250" spans="2:65" s="1" customFormat="1" ht="21.75" customHeight="1" x14ac:dyDescent="0.2">
      <c r="B250" s="83"/>
      <c r="C250" s="84" t="s">
        <v>461</v>
      </c>
      <c r="D250" s="84" t="s">
        <v>88</v>
      </c>
      <c r="E250" s="85" t="s">
        <v>462</v>
      </c>
      <c r="F250" s="86" t="s">
        <v>463</v>
      </c>
      <c r="G250" s="87" t="s">
        <v>91</v>
      </c>
      <c r="H250" s="88">
        <v>34.11</v>
      </c>
      <c r="I250" s="89"/>
      <c r="J250" s="89"/>
      <c r="K250" s="90"/>
      <c r="L250" s="15"/>
      <c r="M250" s="91" t="s">
        <v>0</v>
      </c>
      <c r="N250" s="92" t="s">
        <v>23</v>
      </c>
      <c r="O250" s="93">
        <v>0</v>
      </c>
      <c r="P250" s="93">
        <f>O250*H250</f>
        <v>0</v>
      </c>
      <c r="Q250" s="93">
        <v>0</v>
      </c>
      <c r="R250" s="93">
        <f>Q250*H250</f>
        <v>0</v>
      </c>
      <c r="S250" s="93">
        <v>0</v>
      </c>
      <c r="T250" s="94">
        <f>S250*H250</f>
        <v>0</v>
      </c>
      <c r="AR250" s="95" t="s">
        <v>116</v>
      </c>
      <c r="AT250" s="95" t="s">
        <v>88</v>
      </c>
      <c r="AU250" s="95" t="s">
        <v>93</v>
      </c>
      <c r="AY250" s="7" t="s">
        <v>85</v>
      </c>
      <c r="BE250" s="96">
        <f>IF(N250="základná",J250,0)</f>
        <v>0</v>
      </c>
      <c r="BF250" s="96">
        <f>IF(N250="znížená",J250,0)</f>
        <v>0</v>
      </c>
      <c r="BG250" s="96">
        <f>IF(N250="zákl. prenesená",J250,0)</f>
        <v>0</v>
      </c>
      <c r="BH250" s="96">
        <f>IF(N250="zníž. prenesená",J250,0)</f>
        <v>0</v>
      </c>
      <c r="BI250" s="96">
        <f>IF(N250="nulová",J250,0)</f>
        <v>0</v>
      </c>
      <c r="BJ250" s="7" t="s">
        <v>93</v>
      </c>
      <c r="BK250" s="96">
        <f>ROUND(I250*H250,2)</f>
        <v>0</v>
      </c>
      <c r="BL250" s="7" t="s">
        <v>116</v>
      </c>
      <c r="BM250" s="95" t="s">
        <v>464</v>
      </c>
    </row>
    <row r="251" spans="2:65" s="1" customFormat="1" ht="16.5" customHeight="1" x14ac:dyDescent="0.2">
      <c r="B251" s="83"/>
      <c r="C251" s="84" t="s">
        <v>267</v>
      </c>
      <c r="D251" s="84" t="s">
        <v>88</v>
      </c>
      <c r="E251" s="85" t="s">
        <v>465</v>
      </c>
      <c r="F251" s="86" t="s">
        <v>466</v>
      </c>
      <c r="G251" s="87" t="s">
        <v>91</v>
      </c>
      <c r="H251" s="88">
        <v>34.11</v>
      </c>
      <c r="I251" s="89"/>
      <c r="J251" s="89"/>
      <c r="K251" s="90"/>
      <c r="L251" s="15"/>
      <c r="M251" s="91" t="s">
        <v>0</v>
      </c>
      <c r="N251" s="92" t="s">
        <v>23</v>
      </c>
      <c r="O251" s="93">
        <v>0</v>
      </c>
      <c r="P251" s="93">
        <f>O251*H251</f>
        <v>0</v>
      </c>
      <c r="Q251" s="93">
        <v>0</v>
      </c>
      <c r="R251" s="93">
        <f>Q251*H251</f>
        <v>0</v>
      </c>
      <c r="S251" s="93">
        <v>0</v>
      </c>
      <c r="T251" s="94">
        <f>S251*H251</f>
        <v>0</v>
      </c>
      <c r="AR251" s="95" t="s">
        <v>116</v>
      </c>
      <c r="AT251" s="95" t="s">
        <v>88</v>
      </c>
      <c r="AU251" s="95" t="s">
        <v>93</v>
      </c>
      <c r="AY251" s="7" t="s">
        <v>85</v>
      </c>
      <c r="BE251" s="96">
        <f>IF(N251="základná",J251,0)</f>
        <v>0</v>
      </c>
      <c r="BF251" s="96">
        <f>IF(N251="znížená",J251,0)</f>
        <v>0</v>
      </c>
      <c r="BG251" s="96">
        <f>IF(N251="zákl. prenesená",J251,0)</f>
        <v>0</v>
      </c>
      <c r="BH251" s="96">
        <f>IF(N251="zníž. prenesená",J251,0)</f>
        <v>0</v>
      </c>
      <c r="BI251" s="96">
        <f>IF(N251="nulová",J251,0)</f>
        <v>0</v>
      </c>
      <c r="BJ251" s="7" t="s">
        <v>93</v>
      </c>
      <c r="BK251" s="96">
        <f>ROUND(I251*H251,2)</f>
        <v>0</v>
      </c>
      <c r="BL251" s="7" t="s">
        <v>116</v>
      </c>
      <c r="BM251" s="95" t="s">
        <v>467</v>
      </c>
    </row>
    <row r="252" spans="2:65" s="6" customFormat="1" ht="22.95" customHeight="1" x14ac:dyDescent="0.25">
      <c r="B252" s="72"/>
      <c r="D252" s="73" t="s">
        <v>39</v>
      </c>
      <c r="E252" s="81" t="s">
        <v>468</v>
      </c>
      <c r="F252" s="81" t="s">
        <v>469</v>
      </c>
      <c r="J252" s="82"/>
      <c r="L252" s="72"/>
      <c r="M252" s="76"/>
      <c r="P252" s="77">
        <f>SUM(P253:P260)</f>
        <v>0</v>
      </c>
      <c r="R252" s="77">
        <f>SUM(R253:R260)</f>
        <v>0</v>
      </c>
      <c r="T252" s="78">
        <f>SUM(T253:T260)</f>
        <v>0</v>
      </c>
      <c r="AR252" s="73" t="s">
        <v>93</v>
      </c>
      <c r="AT252" s="79" t="s">
        <v>39</v>
      </c>
      <c r="AU252" s="79" t="s">
        <v>41</v>
      </c>
      <c r="AY252" s="73" t="s">
        <v>85</v>
      </c>
      <c r="BK252" s="80">
        <f>SUM(BK253:BK260)</f>
        <v>0</v>
      </c>
    </row>
    <row r="253" spans="2:65" s="1" customFormat="1" ht="24.15" customHeight="1" x14ac:dyDescent="0.2">
      <c r="B253" s="83"/>
      <c r="C253" s="84" t="s">
        <v>470</v>
      </c>
      <c r="D253" s="84" t="s">
        <v>88</v>
      </c>
      <c r="E253" s="85" t="s">
        <v>471</v>
      </c>
      <c r="F253" s="86" t="s">
        <v>472</v>
      </c>
      <c r="G253" s="87" t="s">
        <v>91</v>
      </c>
      <c r="H253" s="88">
        <v>32.299999999999997</v>
      </c>
      <c r="I253" s="89"/>
      <c r="J253" s="89"/>
      <c r="K253" s="90"/>
      <c r="L253" s="15"/>
      <c r="M253" s="91" t="s">
        <v>0</v>
      </c>
      <c r="N253" s="92" t="s">
        <v>23</v>
      </c>
      <c r="O253" s="93">
        <v>0</v>
      </c>
      <c r="P253" s="93">
        <f t="shared" ref="P253:P260" si="36">O253*H253</f>
        <v>0</v>
      </c>
      <c r="Q253" s="93">
        <v>0</v>
      </c>
      <c r="R253" s="93">
        <f t="shared" ref="R253:R260" si="37">Q253*H253</f>
        <v>0</v>
      </c>
      <c r="S253" s="93">
        <v>0</v>
      </c>
      <c r="T253" s="94">
        <f t="shared" ref="T253:T260" si="38">S253*H253</f>
        <v>0</v>
      </c>
      <c r="AR253" s="95" t="s">
        <v>116</v>
      </c>
      <c r="AT253" s="95" t="s">
        <v>88</v>
      </c>
      <c r="AU253" s="95" t="s">
        <v>93</v>
      </c>
      <c r="AY253" s="7" t="s">
        <v>85</v>
      </c>
      <c r="BE253" s="96">
        <f t="shared" ref="BE253:BE260" si="39">IF(N253="základná",J253,0)</f>
        <v>0</v>
      </c>
      <c r="BF253" s="96">
        <f t="shared" ref="BF253:BF260" si="40">IF(N253="znížená",J253,0)</f>
        <v>0</v>
      </c>
      <c r="BG253" s="96">
        <f t="shared" ref="BG253:BG260" si="41">IF(N253="zákl. prenesená",J253,0)</f>
        <v>0</v>
      </c>
      <c r="BH253" s="96">
        <f t="shared" ref="BH253:BH260" si="42">IF(N253="zníž. prenesená",J253,0)</f>
        <v>0</v>
      </c>
      <c r="BI253" s="96">
        <f t="shared" ref="BI253:BI260" si="43">IF(N253="nulová",J253,0)</f>
        <v>0</v>
      </c>
      <c r="BJ253" s="7" t="s">
        <v>93</v>
      </c>
      <c r="BK253" s="96">
        <f t="shared" ref="BK253:BK260" si="44">ROUND(I253*H253,2)</f>
        <v>0</v>
      </c>
      <c r="BL253" s="7" t="s">
        <v>116</v>
      </c>
      <c r="BM253" s="95" t="s">
        <v>473</v>
      </c>
    </row>
    <row r="254" spans="2:65" s="1" customFormat="1" ht="16.5" customHeight="1" x14ac:dyDescent="0.2">
      <c r="B254" s="83"/>
      <c r="C254" s="97" t="s">
        <v>271</v>
      </c>
      <c r="D254" s="97" t="s">
        <v>113</v>
      </c>
      <c r="E254" s="98" t="s">
        <v>474</v>
      </c>
      <c r="F254" s="99" t="s">
        <v>475</v>
      </c>
      <c r="G254" s="100" t="s">
        <v>91</v>
      </c>
      <c r="H254" s="101">
        <v>34.238</v>
      </c>
      <c r="I254" s="102"/>
      <c r="J254" s="102"/>
      <c r="K254" s="103"/>
      <c r="L254" s="104"/>
      <c r="M254" s="105" t="s">
        <v>0</v>
      </c>
      <c r="N254" s="106" t="s">
        <v>23</v>
      </c>
      <c r="O254" s="93">
        <v>0</v>
      </c>
      <c r="P254" s="93">
        <f t="shared" si="36"/>
        <v>0</v>
      </c>
      <c r="Q254" s="93">
        <v>0</v>
      </c>
      <c r="R254" s="93">
        <f t="shared" si="37"/>
        <v>0</v>
      </c>
      <c r="S254" s="93">
        <v>0</v>
      </c>
      <c r="T254" s="94">
        <f t="shared" si="38"/>
        <v>0</v>
      </c>
      <c r="AR254" s="95" t="s">
        <v>147</v>
      </c>
      <c r="AT254" s="95" t="s">
        <v>113</v>
      </c>
      <c r="AU254" s="95" t="s">
        <v>93</v>
      </c>
      <c r="AY254" s="7" t="s">
        <v>85</v>
      </c>
      <c r="BE254" s="96">
        <f t="shared" si="39"/>
        <v>0</v>
      </c>
      <c r="BF254" s="96">
        <f t="shared" si="40"/>
        <v>0</v>
      </c>
      <c r="BG254" s="96">
        <f t="shared" si="41"/>
        <v>0</v>
      </c>
      <c r="BH254" s="96">
        <f t="shared" si="42"/>
        <v>0</v>
      </c>
      <c r="BI254" s="96">
        <f t="shared" si="43"/>
        <v>0</v>
      </c>
      <c r="BJ254" s="7" t="s">
        <v>93</v>
      </c>
      <c r="BK254" s="96">
        <f t="shared" si="44"/>
        <v>0</v>
      </c>
      <c r="BL254" s="7" t="s">
        <v>116</v>
      </c>
      <c r="BM254" s="95" t="s">
        <v>476</v>
      </c>
    </row>
    <row r="255" spans="2:65" s="1" customFormat="1" ht="24.15" customHeight="1" x14ac:dyDescent="0.2">
      <c r="B255" s="83"/>
      <c r="C255" s="84" t="s">
        <v>477</v>
      </c>
      <c r="D255" s="84" t="s">
        <v>88</v>
      </c>
      <c r="E255" s="85" t="s">
        <v>478</v>
      </c>
      <c r="F255" s="86" t="s">
        <v>479</v>
      </c>
      <c r="G255" s="87" t="s">
        <v>91</v>
      </c>
      <c r="H255" s="88">
        <v>32.299999999999997</v>
      </c>
      <c r="I255" s="89"/>
      <c r="J255" s="89"/>
      <c r="K255" s="90"/>
      <c r="L255" s="15"/>
      <c r="M255" s="91" t="s">
        <v>0</v>
      </c>
      <c r="N255" s="92" t="s">
        <v>23</v>
      </c>
      <c r="O255" s="93">
        <v>0</v>
      </c>
      <c r="P255" s="93">
        <f t="shared" si="36"/>
        <v>0</v>
      </c>
      <c r="Q255" s="93">
        <v>0</v>
      </c>
      <c r="R255" s="93">
        <f t="shared" si="37"/>
        <v>0</v>
      </c>
      <c r="S255" s="93">
        <v>0</v>
      </c>
      <c r="T255" s="94">
        <f t="shared" si="38"/>
        <v>0</v>
      </c>
      <c r="AR255" s="95" t="s">
        <v>116</v>
      </c>
      <c r="AT255" s="95" t="s">
        <v>88</v>
      </c>
      <c r="AU255" s="95" t="s">
        <v>93</v>
      </c>
      <c r="AY255" s="7" t="s">
        <v>85</v>
      </c>
      <c r="BE255" s="96">
        <f t="shared" si="39"/>
        <v>0</v>
      </c>
      <c r="BF255" s="96">
        <f t="shared" si="40"/>
        <v>0</v>
      </c>
      <c r="BG255" s="96">
        <f t="shared" si="41"/>
        <v>0</v>
      </c>
      <c r="BH255" s="96">
        <f t="shared" si="42"/>
        <v>0</v>
      </c>
      <c r="BI255" s="96">
        <f t="shared" si="43"/>
        <v>0</v>
      </c>
      <c r="BJ255" s="7" t="s">
        <v>93</v>
      </c>
      <c r="BK255" s="96">
        <f t="shared" si="44"/>
        <v>0</v>
      </c>
      <c r="BL255" s="7" t="s">
        <v>116</v>
      </c>
      <c r="BM255" s="95" t="s">
        <v>480</v>
      </c>
    </row>
    <row r="256" spans="2:65" s="1" customFormat="1" ht="16.5" customHeight="1" x14ac:dyDescent="0.2">
      <c r="B256" s="83"/>
      <c r="C256" s="84" t="s">
        <v>274</v>
      </c>
      <c r="D256" s="84" t="s">
        <v>88</v>
      </c>
      <c r="E256" s="85" t="s">
        <v>481</v>
      </c>
      <c r="F256" s="86" t="s">
        <v>482</v>
      </c>
      <c r="G256" s="87" t="s">
        <v>91</v>
      </c>
      <c r="H256" s="88">
        <v>32.299999999999997</v>
      </c>
      <c r="I256" s="89"/>
      <c r="J256" s="89"/>
      <c r="K256" s="90"/>
      <c r="L256" s="15"/>
      <c r="M256" s="91" t="s">
        <v>0</v>
      </c>
      <c r="N256" s="92" t="s">
        <v>23</v>
      </c>
      <c r="O256" s="93">
        <v>0</v>
      </c>
      <c r="P256" s="93">
        <f t="shared" si="36"/>
        <v>0</v>
      </c>
      <c r="Q256" s="93">
        <v>0</v>
      </c>
      <c r="R256" s="93">
        <f t="shared" si="37"/>
        <v>0</v>
      </c>
      <c r="S256" s="93">
        <v>0</v>
      </c>
      <c r="T256" s="94">
        <f t="shared" si="38"/>
        <v>0</v>
      </c>
      <c r="AR256" s="95" t="s">
        <v>116</v>
      </c>
      <c r="AT256" s="95" t="s">
        <v>88</v>
      </c>
      <c r="AU256" s="95" t="s">
        <v>93</v>
      </c>
      <c r="AY256" s="7" t="s">
        <v>85</v>
      </c>
      <c r="BE256" s="96">
        <f t="shared" si="39"/>
        <v>0</v>
      </c>
      <c r="BF256" s="96">
        <f t="shared" si="40"/>
        <v>0</v>
      </c>
      <c r="BG256" s="96">
        <f t="shared" si="41"/>
        <v>0</v>
      </c>
      <c r="BH256" s="96">
        <f t="shared" si="42"/>
        <v>0</v>
      </c>
      <c r="BI256" s="96">
        <f t="shared" si="43"/>
        <v>0</v>
      </c>
      <c r="BJ256" s="7" t="s">
        <v>93</v>
      </c>
      <c r="BK256" s="96">
        <f t="shared" si="44"/>
        <v>0</v>
      </c>
      <c r="BL256" s="7" t="s">
        <v>116</v>
      </c>
      <c r="BM256" s="95" t="s">
        <v>483</v>
      </c>
    </row>
    <row r="257" spans="2:65" s="1" customFormat="1" ht="16.5" customHeight="1" x14ac:dyDescent="0.2">
      <c r="B257" s="83"/>
      <c r="C257" s="84" t="s">
        <v>484</v>
      </c>
      <c r="D257" s="84" t="s">
        <v>88</v>
      </c>
      <c r="E257" s="85" t="s">
        <v>485</v>
      </c>
      <c r="F257" s="86" t="s">
        <v>486</v>
      </c>
      <c r="G257" s="87" t="s">
        <v>91</v>
      </c>
      <c r="H257" s="88">
        <v>32.299999999999997</v>
      </c>
      <c r="I257" s="89"/>
      <c r="J257" s="89"/>
      <c r="K257" s="90"/>
      <c r="L257" s="15"/>
      <c r="M257" s="91" t="s">
        <v>0</v>
      </c>
      <c r="N257" s="92" t="s">
        <v>23</v>
      </c>
      <c r="O257" s="93">
        <v>0</v>
      </c>
      <c r="P257" s="93">
        <f t="shared" si="36"/>
        <v>0</v>
      </c>
      <c r="Q257" s="93">
        <v>0</v>
      </c>
      <c r="R257" s="93">
        <f t="shared" si="37"/>
        <v>0</v>
      </c>
      <c r="S257" s="93">
        <v>0</v>
      </c>
      <c r="T257" s="94">
        <f t="shared" si="38"/>
        <v>0</v>
      </c>
      <c r="AR257" s="95" t="s">
        <v>116</v>
      </c>
      <c r="AT257" s="95" t="s">
        <v>88</v>
      </c>
      <c r="AU257" s="95" t="s">
        <v>93</v>
      </c>
      <c r="AY257" s="7" t="s">
        <v>85</v>
      </c>
      <c r="BE257" s="96">
        <f t="shared" si="39"/>
        <v>0</v>
      </c>
      <c r="BF257" s="96">
        <f t="shared" si="40"/>
        <v>0</v>
      </c>
      <c r="BG257" s="96">
        <f t="shared" si="41"/>
        <v>0</v>
      </c>
      <c r="BH257" s="96">
        <f t="shared" si="42"/>
        <v>0</v>
      </c>
      <c r="BI257" s="96">
        <f t="shared" si="43"/>
        <v>0</v>
      </c>
      <c r="BJ257" s="7" t="s">
        <v>93</v>
      </c>
      <c r="BK257" s="96">
        <f t="shared" si="44"/>
        <v>0</v>
      </c>
      <c r="BL257" s="7" t="s">
        <v>116</v>
      </c>
      <c r="BM257" s="95" t="s">
        <v>487</v>
      </c>
    </row>
    <row r="258" spans="2:65" s="1" customFormat="1" ht="16.5" customHeight="1" x14ac:dyDescent="0.2">
      <c r="B258" s="83"/>
      <c r="C258" s="84" t="s">
        <v>281</v>
      </c>
      <c r="D258" s="84" t="s">
        <v>88</v>
      </c>
      <c r="E258" s="85" t="s">
        <v>488</v>
      </c>
      <c r="F258" s="86" t="s">
        <v>489</v>
      </c>
      <c r="G258" s="87" t="s">
        <v>91</v>
      </c>
      <c r="H258" s="88">
        <v>32.299999999999997</v>
      </c>
      <c r="I258" s="89"/>
      <c r="J258" s="89"/>
      <c r="K258" s="90"/>
      <c r="L258" s="15"/>
      <c r="M258" s="91" t="s">
        <v>0</v>
      </c>
      <c r="N258" s="92" t="s">
        <v>23</v>
      </c>
      <c r="O258" s="93">
        <v>0</v>
      </c>
      <c r="P258" s="93">
        <f t="shared" si="36"/>
        <v>0</v>
      </c>
      <c r="Q258" s="93">
        <v>0</v>
      </c>
      <c r="R258" s="93">
        <f t="shared" si="37"/>
        <v>0</v>
      </c>
      <c r="S258" s="93">
        <v>0</v>
      </c>
      <c r="T258" s="94">
        <f t="shared" si="38"/>
        <v>0</v>
      </c>
      <c r="AR258" s="95" t="s">
        <v>116</v>
      </c>
      <c r="AT258" s="95" t="s">
        <v>88</v>
      </c>
      <c r="AU258" s="95" t="s">
        <v>93</v>
      </c>
      <c r="AY258" s="7" t="s">
        <v>85</v>
      </c>
      <c r="BE258" s="96">
        <f t="shared" si="39"/>
        <v>0</v>
      </c>
      <c r="BF258" s="96">
        <f t="shared" si="40"/>
        <v>0</v>
      </c>
      <c r="BG258" s="96">
        <f t="shared" si="41"/>
        <v>0</v>
      </c>
      <c r="BH258" s="96">
        <f t="shared" si="42"/>
        <v>0</v>
      </c>
      <c r="BI258" s="96">
        <f t="shared" si="43"/>
        <v>0</v>
      </c>
      <c r="BJ258" s="7" t="s">
        <v>93</v>
      </c>
      <c r="BK258" s="96">
        <f t="shared" si="44"/>
        <v>0</v>
      </c>
      <c r="BL258" s="7" t="s">
        <v>116</v>
      </c>
      <c r="BM258" s="95" t="s">
        <v>490</v>
      </c>
    </row>
    <row r="259" spans="2:65" s="1" customFormat="1" ht="24.15" customHeight="1" x14ac:dyDescent="0.2">
      <c r="B259" s="83"/>
      <c r="C259" s="84" t="s">
        <v>491</v>
      </c>
      <c r="D259" s="84" t="s">
        <v>88</v>
      </c>
      <c r="E259" s="85" t="s">
        <v>492</v>
      </c>
      <c r="F259" s="86" t="s">
        <v>493</v>
      </c>
      <c r="G259" s="87" t="s">
        <v>180</v>
      </c>
      <c r="H259" s="88">
        <v>0.88300000000000001</v>
      </c>
      <c r="I259" s="89"/>
      <c r="J259" s="89"/>
      <c r="K259" s="90"/>
      <c r="L259" s="15"/>
      <c r="M259" s="91" t="s">
        <v>0</v>
      </c>
      <c r="N259" s="92" t="s">
        <v>23</v>
      </c>
      <c r="O259" s="93">
        <v>0</v>
      </c>
      <c r="P259" s="93">
        <f t="shared" si="36"/>
        <v>0</v>
      </c>
      <c r="Q259" s="93">
        <v>0</v>
      </c>
      <c r="R259" s="93">
        <f t="shared" si="37"/>
        <v>0</v>
      </c>
      <c r="S259" s="93">
        <v>0</v>
      </c>
      <c r="T259" s="94">
        <f t="shared" si="38"/>
        <v>0</v>
      </c>
      <c r="AR259" s="95" t="s">
        <v>116</v>
      </c>
      <c r="AT259" s="95" t="s">
        <v>88</v>
      </c>
      <c r="AU259" s="95" t="s">
        <v>93</v>
      </c>
      <c r="AY259" s="7" t="s">
        <v>85</v>
      </c>
      <c r="BE259" s="96">
        <f t="shared" si="39"/>
        <v>0</v>
      </c>
      <c r="BF259" s="96">
        <f t="shared" si="40"/>
        <v>0</v>
      </c>
      <c r="BG259" s="96">
        <f t="shared" si="41"/>
        <v>0</v>
      </c>
      <c r="BH259" s="96">
        <f t="shared" si="42"/>
        <v>0</v>
      </c>
      <c r="BI259" s="96">
        <f t="shared" si="43"/>
        <v>0</v>
      </c>
      <c r="BJ259" s="7" t="s">
        <v>93</v>
      </c>
      <c r="BK259" s="96">
        <f t="shared" si="44"/>
        <v>0</v>
      </c>
      <c r="BL259" s="7" t="s">
        <v>116</v>
      </c>
      <c r="BM259" s="95" t="s">
        <v>494</v>
      </c>
    </row>
    <row r="260" spans="2:65" s="1" customFormat="1" ht="24.15" customHeight="1" x14ac:dyDescent="0.2">
      <c r="B260" s="83"/>
      <c r="C260" s="84" t="s">
        <v>287</v>
      </c>
      <c r="D260" s="84" t="s">
        <v>88</v>
      </c>
      <c r="E260" s="85" t="s">
        <v>495</v>
      </c>
      <c r="F260" s="86" t="s">
        <v>496</v>
      </c>
      <c r="G260" s="87" t="s">
        <v>180</v>
      </c>
      <c r="H260" s="88">
        <v>0.88300000000000001</v>
      </c>
      <c r="I260" s="89"/>
      <c r="J260" s="89"/>
      <c r="K260" s="90"/>
      <c r="L260" s="15"/>
      <c r="M260" s="91" t="s">
        <v>0</v>
      </c>
      <c r="N260" s="92" t="s">
        <v>23</v>
      </c>
      <c r="O260" s="93">
        <v>0</v>
      </c>
      <c r="P260" s="93">
        <f t="shared" si="36"/>
        <v>0</v>
      </c>
      <c r="Q260" s="93">
        <v>0</v>
      </c>
      <c r="R260" s="93">
        <f t="shared" si="37"/>
        <v>0</v>
      </c>
      <c r="S260" s="93">
        <v>0</v>
      </c>
      <c r="T260" s="94">
        <f t="shared" si="38"/>
        <v>0</v>
      </c>
      <c r="AR260" s="95" t="s">
        <v>116</v>
      </c>
      <c r="AT260" s="95" t="s">
        <v>88</v>
      </c>
      <c r="AU260" s="95" t="s">
        <v>93</v>
      </c>
      <c r="AY260" s="7" t="s">
        <v>85</v>
      </c>
      <c r="BE260" s="96">
        <f t="shared" si="39"/>
        <v>0</v>
      </c>
      <c r="BF260" s="96">
        <f t="shared" si="40"/>
        <v>0</v>
      </c>
      <c r="BG260" s="96">
        <f t="shared" si="41"/>
        <v>0</v>
      </c>
      <c r="BH260" s="96">
        <f t="shared" si="42"/>
        <v>0</v>
      </c>
      <c r="BI260" s="96">
        <f t="shared" si="43"/>
        <v>0</v>
      </c>
      <c r="BJ260" s="7" t="s">
        <v>93</v>
      </c>
      <c r="BK260" s="96">
        <f t="shared" si="44"/>
        <v>0</v>
      </c>
      <c r="BL260" s="7" t="s">
        <v>116</v>
      </c>
      <c r="BM260" s="95" t="s">
        <v>497</v>
      </c>
    </row>
    <row r="261" spans="2:65" s="6" customFormat="1" ht="22.95" customHeight="1" x14ac:dyDescent="0.25">
      <c r="B261" s="72"/>
      <c r="D261" s="73" t="s">
        <v>39</v>
      </c>
      <c r="E261" s="81" t="s">
        <v>498</v>
      </c>
      <c r="F261" s="81" t="s">
        <v>499</v>
      </c>
      <c r="J261" s="82"/>
      <c r="L261" s="72"/>
      <c r="M261" s="76"/>
      <c r="P261" s="77">
        <f>SUM(P262:P263)</f>
        <v>0</v>
      </c>
      <c r="R261" s="77">
        <f>SUM(R262:R263)</f>
        <v>0</v>
      </c>
      <c r="T261" s="78">
        <f>SUM(T262:T263)</f>
        <v>0</v>
      </c>
      <c r="AR261" s="73" t="s">
        <v>93</v>
      </c>
      <c r="AT261" s="79" t="s">
        <v>39</v>
      </c>
      <c r="AU261" s="79" t="s">
        <v>41</v>
      </c>
      <c r="AY261" s="73" t="s">
        <v>85</v>
      </c>
      <c r="BK261" s="80">
        <f>SUM(BK262:BK263)</f>
        <v>0</v>
      </c>
    </row>
    <row r="262" spans="2:65" s="1" customFormat="1" ht="24.15" customHeight="1" x14ac:dyDescent="0.2">
      <c r="B262" s="83"/>
      <c r="C262" s="84" t="s">
        <v>500</v>
      </c>
      <c r="D262" s="84" t="s">
        <v>88</v>
      </c>
      <c r="E262" s="85" t="s">
        <v>501</v>
      </c>
      <c r="F262" s="86" t="s">
        <v>502</v>
      </c>
      <c r="G262" s="87" t="s">
        <v>258</v>
      </c>
      <c r="H262" s="88">
        <v>16.739999999999998</v>
      </c>
      <c r="I262" s="89"/>
      <c r="J262" s="89"/>
      <c r="K262" s="90"/>
      <c r="L262" s="15"/>
      <c r="M262" s="91" t="s">
        <v>0</v>
      </c>
      <c r="N262" s="92" t="s">
        <v>23</v>
      </c>
      <c r="O262" s="93">
        <v>0</v>
      </c>
      <c r="P262" s="93">
        <f>O262*H262</f>
        <v>0</v>
      </c>
      <c r="Q262" s="93">
        <v>0</v>
      </c>
      <c r="R262" s="93">
        <f>Q262*H262</f>
        <v>0</v>
      </c>
      <c r="S262" s="93">
        <v>0</v>
      </c>
      <c r="T262" s="94">
        <f>S262*H262</f>
        <v>0</v>
      </c>
      <c r="AR262" s="95" t="s">
        <v>116</v>
      </c>
      <c r="AT262" s="95" t="s">
        <v>88</v>
      </c>
      <c r="AU262" s="95" t="s">
        <v>93</v>
      </c>
      <c r="AY262" s="7" t="s">
        <v>85</v>
      </c>
      <c r="BE262" s="96">
        <f>IF(N262="základná",J262,0)</f>
        <v>0</v>
      </c>
      <c r="BF262" s="96">
        <f>IF(N262="znížená",J262,0)</f>
        <v>0</v>
      </c>
      <c r="BG262" s="96">
        <f>IF(N262="zákl. prenesená",J262,0)</f>
        <v>0</v>
      </c>
      <c r="BH262" s="96">
        <f>IF(N262="zníž. prenesená",J262,0)</f>
        <v>0</v>
      </c>
      <c r="BI262" s="96">
        <f>IF(N262="nulová",J262,0)</f>
        <v>0</v>
      </c>
      <c r="BJ262" s="7" t="s">
        <v>93</v>
      </c>
      <c r="BK262" s="96">
        <f>ROUND(I262*H262,2)</f>
        <v>0</v>
      </c>
      <c r="BL262" s="7" t="s">
        <v>116</v>
      </c>
      <c r="BM262" s="95" t="s">
        <v>503</v>
      </c>
    </row>
    <row r="263" spans="2:65" s="1" customFormat="1" ht="37.950000000000003" customHeight="1" x14ac:dyDescent="0.2">
      <c r="B263" s="83"/>
      <c r="C263" s="84" t="s">
        <v>291</v>
      </c>
      <c r="D263" s="84" t="s">
        <v>88</v>
      </c>
      <c r="E263" s="85" t="s">
        <v>504</v>
      </c>
      <c r="F263" s="86" t="s">
        <v>505</v>
      </c>
      <c r="G263" s="87" t="s">
        <v>91</v>
      </c>
      <c r="H263" s="88">
        <v>16.91</v>
      </c>
      <c r="I263" s="89"/>
      <c r="J263" s="89"/>
      <c r="K263" s="90"/>
      <c r="L263" s="15"/>
      <c r="M263" s="91" t="s">
        <v>0</v>
      </c>
      <c r="N263" s="92" t="s">
        <v>23</v>
      </c>
      <c r="O263" s="93">
        <v>0</v>
      </c>
      <c r="P263" s="93">
        <f>O263*H263</f>
        <v>0</v>
      </c>
      <c r="Q263" s="93">
        <v>0</v>
      </c>
      <c r="R263" s="93">
        <f>Q263*H263</f>
        <v>0</v>
      </c>
      <c r="S263" s="93">
        <v>0</v>
      </c>
      <c r="T263" s="94">
        <f>S263*H263</f>
        <v>0</v>
      </c>
      <c r="AR263" s="95" t="s">
        <v>116</v>
      </c>
      <c r="AT263" s="95" t="s">
        <v>88</v>
      </c>
      <c r="AU263" s="95" t="s">
        <v>93</v>
      </c>
      <c r="AY263" s="7" t="s">
        <v>85</v>
      </c>
      <c r="BE263" s="96">
        <f>IF(N263="základná",J263,0)</f>
        <v>0</v>
      </c>
      <c r="BF263" s="96">
        <f>IF(N263="znížená",J263,0)</f>
        <v>0</v>
      </c>
      <c r="BG263" s="96">
        <f>IF(N263="zákl. prenesená",J263,0)</f>
        <v>0</v>
      </c>
      <c r="BH263" s="96">
        <f>IF(N263="zníž. prenesená",J263,0)</f>
        <v>0</v>
      </c>
      <c r="BI263" s="96">
        <f>IF(N263="nulová",J263,0)</f>
        <v>0</v>
      </c>
      <c r="BJ263" s="7" t="s">
        <v>93</v>
      </c>
      <c r="BK263" s="96">
        <f>ROUND(I263*H263,2)</f>
        <v>0</v>
      </c>
      <c r="BL263" s="7" t="s">
        <v>116</v>
      </c>
      <c r="BM263" s="95" t="s">
        <v>506</v>
      </c>
    </row>
    <row r="264" spans="2:65" s="6" customFormat="1" ht="22.95" customHeight="1" x14ac:dyDescent="0.25">
      <c r="B264" s="72"/>
      <c r="D264" s="73" t="s">
        <v>39</v>
      </c>
      <c r="E264" s="81" t="s">
        <v>507</v>
      </c>
      <c r="F264" s="81" t="s">
        <v>508</v>
      </c>
      <c r="J264" s="82"/>
      <c r="L264" s="72"/>
      <c r="M264" s="76"/>
      <c r="P264" s="77">
        <f>SUM(P265:P270)</f>
        <v>0</v>
      </c>
      <c r="R264" s="77">
        <f>SUM(R265:R270)</f>
        <v>0</v>
      </c>
      <c r="T264" s="78">
        <f>SUM(T265:T270)</f>
        <v>0</v>
      </c>
      <c r="AR264" s="73" t="s">
        <v>93</v>
      </c>
      <c r="AT264" s="79" t="s">
        <v>39</v>
      </c>
      <c r="AU264" s="79" t="s">
        <v>41</v>
      </c>
      <c r="AY264" s="73" t="s">
        <v>85</v>
      </c>
      <c r="BK264" s="80">
        <f>SUM(BK265:BK270)</f>
        <v>0</v>
      </c>
    </row>
    <row r="265" spans="2:65" s="1" customFormat="1" ht="24.15" customHeight="1" x14ac:dyDescent="0.2">
      <c r="B265" s="83"/>
      <c r="C265" s="84" t="s">
        <v>509</v>
      </c>
      <c r="D265" s="84" t="s">
        <v>88</v>
      </c>
      <c r="E265" s="85" t="s">
        <v>510</v>
      </c>
      <c r="F265" s="86" t="s">
        <v>511</v>
      </c>
      <c r="G265" s="87" t="s">
        <v>91</v>
      </c>
      <c r="H265" s="88">
        <v>33.078000000000003</v>
      </c>
      <c r="I265" s="89"/>
      <c r="J265" s="89"/>
      <c r="K265" s="90"/>
      <c r="L265" s="15"/>
      <c r="M265" s="91" t="s">
        <v>0</v>
      </c>
      <c r="N265" s="92" t="s">
        <v>23</v>
      </c>
      <c r="O265" s="93">
        <v>0</v>
      </c>
      <c r="P265" s="93">
        <f t="shared" ref="P265:P270" si="45">O265*H265</f>
        <v>0</v>
      </c>
      <c r="Q265" s="93">
        <v>0</v>
      </c>
      <c r="R265" s="93">
        <f t="shared" ref="R265:R270" si="46">Q265*H265</f>
        <v>0</v>
      </c>
      <c r="S265" s="93">
        <v>0</v>
      </c>
      <c r="T265" s="94">
        <f t="shared" ref="T265:T270" si="47">S265*H265</f>
        <v>0</v>
      </c>
      <c r="AR265" s="95" t="s">
        <v>116</v>
      </c>
      <c r="AT265" s="95" t="s">
        <v>88</v>
      </c>
      <c r="AU265" s="95" t="s">
        <v>93</v>
      </c>
      <c r="AY265" s="7" t="s">
        <v>85</v>
      </c>
      <c r="BE265" s="96">
        <f t="shared" ref="BE265:BE270" si="48">IF(N265="základná",J265,0)</f>
        <v>0</v>
      </c>
      <c r="BF265" s="96">
        <f t="shared" ref="BF265:BF270" si="49">IF(N265="znížená",J265,0)</f>
        <v>0</v>
      </c>
      <c r="BG265" s="96">
        <f t="shared" ref="BG265:BG270" si="50">IF(N265="zákl. prenesená",J265,0)</f>
        <v>0</v>
      </c>
      <c r="BH265" s="96">
        <f t="shared" ref="BH265:BH270" si="51">IF(N265="zníž. prenesená",J265,0)</f>
        <v>0</v>
      </c>
      <c r="BI265" s="96">
        <f t="shared" ref="BI265:BI270" si="52">IF(N265="nulová",J265,0)</f>
        <v>0</v>
      </c>
      <c r="BJ265" s="7" t="s">
        <v>93</v>
      </c>
      <c r="BK265" s="96">
        <f t="shared" ref="BK265:BK270" si="53">ROUND(I265*H265,2)</f>
        <v>0</v>
      </c>
      <c r="BL265" s="7" t="s">
        <v>116</v>
      </c>
      <c r="BM265" s="95" t="s">
        <v>512</v>
      </c>
    </row>
    <row r="266" spans="2:65" s="1" customFormat="1" ht="16.5" customHeight="1" x14ac:dyDescent="0.2">
      <c r="B266" s="83"/>
      <c r="C266" s="97" t="s">
        <v>294</v>
      </c>
      <c r="D266" s="97" t="s">
        <v>113</v>
      </c>
      <c r="E266" s="98" t="s">
        <v>513</v>
      </c>
      <c r="F266" s="99" t="s">
        <v>514</v>
      </c>
      <c r="G266" s="100" t="s">
        <v>91</v>
      </c>
      <c r="H266" s="101">
        <v>35.063000000000002</v>
      </c>
      <c r="I266" s="102"/>
      <c r="J266" s="102"/>
      <c r="K266" s="103"/>
      <c r="L266" s="104"/>
      <c r="M266" s="105" t="s">
        <v>0</v>
      </c>
      <c r="N266" s="106" t="s">
        <v>23</v>
      </c>
      <c r="O266" s="93">
        <v>0</v>
      </c>
      <c r="P266" s="93">
        <f t="shared" si="45"/>
        <v>0</v>
      </c>
      <c r="Q266" s="93">
        <v>0</v>
      </c>
      <c r="R266" s="93">
        <f t="shared" si="46"/>
        <v>0</v>
      </c>
      <c r="S266" s="93">
        <v>0</v>
      </c>
      <c r="T266" s="94">
        <f t="shared" si="47"/>
        <v>0</v>
      </c>
      <c r="AR266" s="95" t="s">
        <v>147</v>
      </c>
      <c r="AT266" s="95" t="s">
        <v>113</v>
      </c>
      <c r="AU266" s="95" t="s">
        <v>93</v>
      </c>
      <c r="AY266" s="7" t="s">
        <v>85</v>
      </c>
      <c r="BE266" s="96">
        <f t="shared" si="48"/>
        <v>0</v>
      </c>
      <c r="BF266" s="96">
        <f t="shared" si="49"/>
        <v>0</v>
      </c>
      <c r="BG266" s="96">
        <f t="shared" si="50"/>
        <v>0</v>
      </c>
      <c r="BH266" s="96">
        <f t="shared" si="51"/>
        <v>0</v>
      </c>
      <c r="BI266" s="96">
        <f t="shared" si="52"/>
        <v>0</v>
      </c>
      <c r="BJ266" s="7" t="s">
        <v>93</v>
      </c>
      <c r="BK266" s="96">
        <f t="shared" si="53"/>
        <v>0</v>
      </c>
      <c r="BL266" s="7" t="s">
        <v>116</v>
      </c>
      <c r="BM266" s="95" t="s">
        <v>515</v>
      </c>
    </row>
    <row r="267" spans="2:65" s="1" customFormat="1" ht="24.15" customHeight="1" x14ac:dyDescent="0.2">
      <c r="B267" s="83"/>
      <c r="C267" s="84" t="s">
        <v>516</v>
      </c>
      <c r="D267" s="84" t="s">
        <v>88</v>
      </c>
      <c r="E267" s="85" t="s">
        <v>517</v>
      </c>
      <c r="F267" s="86" t="s">
        <v>518</v>
      </c>
      <c r="G267" s="87" t="s">
        <v>91</v>
      </c>
      <c r="H267" s="88">
        <v>33.078000000000003</v>
      </c>
      <c r="I267" s="89"/>
      <c r="J267" s="89"/>
      <c r="K267" s="90"/>
      <c r="L267" s="15"/>
      <c r="M267" s="91" t="s">
        <v>0</v>
      </c>
      <c r="N267" s="92" t="s">
        <v>23</v>
      </c>
      <c r="O267" s="93">
        <v>0</v>
      </c>
      <c r="P267" s="93">
        <f t="shared" si="45"/>
        <v>0</v>
      </c>
      <c r="Q267" s="93">
        <v>0</v>
      </c>
      <c r="R267" s="93">
        <f t="shared" si="46"/>
        <v>0</v>
      </c>
      <c r="S267" s="93">
        <v>0</v>
      </c>
      <c r="T267" s="94">
        <f t="shared" si="47"/>
        <v>0</v>
      </c>
      <c r="AR267" s="95" t="s">
        <v>116</v>
      </c>
      <c r="AT267" s="95" t="s">
        <v>88</v>
      </c>
      <c r="AU267" s="95" t="s">
        <v>93</v>
      </c>
      <c r="AY267" s="7" t="s">
        <v>85</v>
      </c>
      <c r="BE267" s="96">
        <f t="shared" si="48"/>
        <v>0</v>
      </c>
      <c r="BF267" s="96">
        <f t="shared" si="49"/>
        <v>0</v>
      </c>
      <c r="BG267" s="96">
        <f t="shared" si="50"/>
        <v>0</v>
      </c>
      <c r="BH267" s="96">
        <f t="shared" si="51"/>
        <v>0</v>
      </c>
      <c r="BI267" s="96">
        <f t="shared" si="52"/>
        <v>0</v>
      </c>
      <c r="BJ267" s="7" t="s">
        <v>93</v>
      </c>
      <c r="BK267" s="96">
        <f t="shared" si="53"/>
        <v>0</v>
      </c>
      <c r="BL267" s="7" t="s">
        <v>116</v>
      </c>
      <c r="BM267" s="95" t="s">
        <v>519</v>
      </c>
    </row>
    <row r="268" spans="2:65" s="1" customFormat="1" ht="16.5" customHeight="1" x14ac:dyDescent="0.2">
      <c r="B268" s="83"/>
      <c r="C268" s="84" t="s">
        <v>298</v>
      </c>
      <c r="D268" s="84" t="s">
        <v>88</v>
      </c>
      <c r="E268" s="85" t="s">
        <v>520</v>
      </c>
      <c r="F268" s="86" t="s">
        <v>521</v>
      </c>
      <c r="G268" s="87" t="s">
        <v>91</v>
      </c>
      <c r="H268" s="88">
        <v>33.078000000000003</v>
      </c>
      <c r="I268" s="89"/>
      <c r="J268" s="89"/>
      <c r="K268" s="90"/>
      <c r="L268" s="15"/>
      <c r="M268" s="91" t="s">
        <v>0</v>
      </c>
      <c r="N268" s="92" t="s">
        <v>23</v>
      </c>
      <c r="O268" s="93">
        <v>0</v>
      </c>
      <c r="P268" s="93">
        <f t="shared" si="45"/>
        <v>0</v>
      </c>
      <c r="Q268" s="93">
        <v>0</v>
      </c>
      <c r="R268" s="93">
        <f t="shared" si="46"/>
        <v>0</v>
      </c>
      <c r="S268" s="93">
        <v>0</v>
      </c>
      <c r="T268" s="94">
        <f t="shared" si="47"/>
        <v>0</v>
      </c>
      <c r="AR268" s="95" t="s">
        <v>116</v>
      </c>
      <c r="AT268" s="95" t="s">
        <v>88</v>
      </c>
      <c r="AU268" s="95" t="s">
        <v>93</v>
      </c>
      <c r="AY268" s="7" t="s">
        <v>85</v>
      </c>
      <c r="BE268" s="96">
        <f t="shared" si="48"/>
        <v>0</v>
      </c>
      <c r="BF268" s="96">
        <f t="shared" si="49"/>
        <v>0</v>
      </c>
      <c r="BG268" s="96">
        <f t="shared" si="50"/>
        <v>0</v>
      </c>
      <c r="BH268" s="96">
        <f t="shared" si="51"/>
        <v>0</v>
      </c>
      <c r="BI268" s="96">
        <f t="shared" si="52"/>
        <v>0</v>
      </c>
      <c r="BJ268" s="7" t="s">
        <v>93</v>
      </c>
      <c r="BK268" s="96">
        <f t="shared" si="53"/>
        <v>0</v>
      </c>
      <c r="BL268" s="7" t="s">
        <v>116</v>
      </c>
      <c r="BM268" s="95" t="s">
        <v>522</v>
      </c>
    </row>
    <row r="269" spans="2:65" s="1" customFormat="1" ht="24.15" customHeight="1" x14ac:dyDescent="0.2">
      <c r="B269" s="83"/>
      <c r="C269" s="84" t="s">
        <v>523</v>
      </c>
      <c r="D269" s="84" t="s">
        <v>88</v>
      </c>
      <c r="E269" s="85" t="s">
        <v>524</v>
      </c>
      <c r="F269" s="86" t="s">
        <v>525</v>
      </c>
      <c r="G269" s="87" t="s">
        <v>180</v>
      </c>
      <c r="H269" s="88">
        <v>0.74</v>
      </c>
      <c r="I269" s="89"/>
      <c r="J269" s="89"/>
      <c r="K269" s="90"/>
      <c r="L269" s="15"/>
      <c r="M269" s="91" t="s">
        <v>0</v>
      </c>
      <c r="N269" s="92" t="s">
        <v>23</v>
      </c>
      <c r="O269" s="93">
        <v>0</v>
      </c>
      <c r="P269" s="93">
        <f t="shared" si="45"/>
        <v>0</v>
      </c>
      <c r="Q269" s="93">
        <v>0</v>
      </c>
      <c r="R269" s="93">
        <f t="shared" si="46"/>
        <v>0</v>
      </c>
      <c r="S269" s="93">
        <v>0</v>
      </c>
      <c r="T269" s="94">
        <f t="shared" si="47"/>
        <v>0</v>
      </c>
      <c r="AR269" s="95" t="s">
        <v>116</v>
      </c>
      <c r="AT269" s="95" t="s">
        <v>88</v>
      </c>
      <c r="AU269" s="95" t="s">
        <v>93</v>
      </c>
      <c r="AY269" s="7" t="s">
        <v>85</v>
      </c>
      <c r="BE269" s="96">
        <f t="shared" si="48"/>
        <v>0</v>
      </c>
      <c r="BF269" s="96">
        <f t="shared" si="49"/>
        <v>0</v>
      </c>
      <c r="BG269" s="96">
        <f t="shared" si="50"/>
        <v>0</v>
      </c>
      <c r="BH269" s="96">
        <f t="shared" si="51"/>
        <v>0</v>
      </c>
      <c r="BI269" s="96">
        <f t="shared" si="52"/>
        <v>0</v>
      </c>
      <c r="BJ269" s="7" t="s">
        <v>93</v>
      </c>
      <c r="BK269" s="96">
        <f t="shared" si="53"/>
        <v>0</v>
      </c>
      <c r="BL269" s="7" t="s">
        <v>116</v>
      </c>
      <c r="BM269" s="95" t="s">
        <v>526</v>
      </c>
    </row>
    <row r="270" spans="2:65" s="1" customFormat="1" ht="24.15" customHeight="1" x14ac:dyDescent="0.2">
      <c r="B270" s="83"/>
      <c r="C270" s="84" t="s">
        <v>301</v>
      </c>
      <c r="D270" s="84" t="s">
        <v>88</v>
      </c>
      <c r="E270" s="85" t="s">
        <v>527</v>
      </c>
      <c r="F270" s="86" t="s">
        <v>528</v>
      </c>
      <c r="G270" s="87" t="s">
        <v>180</v>
      </c>
      <c r="H270" s="88">
        <v>0.74</v>
      </c>
      <c r="I270" s="89"/>
      <c r="J270" s="89"/>
      <c r="K270" s="90"/>
      <c r="L270" s="15"/>
      <c r="M270" s="91" t="s">
        <v>0</v>
      </c>
      <c r="N270" s="92" t="s">
        <v>23</v>
      </c>
      <c r="O270" s="93">
        <v>0</v>
      </c>
      <c r="P270" s="93">
        <f t="shared" si="45"/>
        <v>0</v>
      </c>
      <c r="Q270" s="93">
        <v>0</v>
      </c>
      <c r="R270" s="93">
        <f t="shared" si="46"/>
        <v>0</v>
      </c>
      <c r="S270" s="93">
        <v>0</v>
      </c>
      <c r="T270" s="94">
        <f t="shared" si="47"/>
        <v>0</v>
      </c>
      <c r="AR270" s="95" t="s">
        <v>116</v>
      </c>
      <c r="AT270" s="95" t="s">
        <v>88</v>
      </c>
      <c r="AU270" s="95" t="s">
        <v>93</v>
      </c>
      <c r="AY270" s="7" t="s">
        <v>85</v>
      </c>
      <c r="BE270" s="96">
        <f t="shared" si="48"/>
        <v>0</v>
      </c>
      <c r="BF270" s="96">
        <f t="shared" si="49"/>
        <v>0</v>
      </c>
      <c r="BG270" s="96">
        <f t="shared" si="50"/>
        <v>0</v>
      </c>
      <c r="BH270" s="96">
        <f t="shared" si="51"/>
        <v>0</v>
      </c>
      <c r="BI270" s="96">
        <f t="shared" si="52"/>
        <v>0</v>
      </c>
      <c r="BJ270" s="7" t="s">
        <v>93</v>
      </c>
      <c r="BK270" s="96">
        <f t="shared" si="53"/>
        <v>0</v>
      </c>
      <c r="BL270" s="7" t="s">
        <v>116</v>
      </c>
      <c r="BM270" s="95" t="s">
        <v>529</v>
      </c>
    </row>
    <row r="271" spans="2:65" s="6" customFormat="1" ht="22.95" customHeight="1" x14ac:dyDescent="0.25">
      <c r="B271" s="72"/>
      <c r="D271" s="73" t="s">
        <v>39</v>
      </c>
      <c r="E271" s="81" t="s">
        <v>530</v>
      </c>
      <c r="F271" s="81" t="s">
        <v>531</v>
      </c>
      <c r="J271" s="82"/>
      <c r="L271" s="72"/>
      <c r="M271" s="76"/>
      <c r="P271" s="77">
        <f>SUM(P272:P274)</f>
        <v>0</v>
      </c>
      <c r="R271" s="77">
        <f>SUM(R272:R274)</f>
        <v>0</v>
      </c>
      <c r="T271" s="78">
        <f>SUM(T272:T274)</f>
        <v>0</v>
      </c>
      <c r="AR271" s="73" t="s">
        <v>93</v>
      </c>
      <c r="AT271" s="79" t="s">
        <v>39</v>
      </c>
      <c r="AU271" s="79" t="s">
        <v>41</v>
      </c>
      <c r="AY271" s="73" t="s">
        <v>85</v>
      </c>
      <c r="BK271" s="80">
        <f>SUM(BK272:BK274)</f>
        <v>0</v>
      </c>
    </row>
    <row r="272" spans="2:65" s="1" customFormat="1" ht="24.15" customHeight="1" x14ac:dyDescent="0.2">
      <c r="B272" s="83"/>
      <c r="C272" s="84" t="s">
        <v>532</v>
      </c>
      <c r="D272" s="84" t="s">
        <v>88</v>
      </c>
      <c r="E272" s="85" t="s">
        <v>533</v>
      </c>
      <c r="F272" s="86" t="s">
        <v>534</v>
      </c>
      <c r="G272" s="87" t="s">
        <v>91</v>
      </c>
      <c r="H272" s="88">
        <v>35</v>
      </c>
      <c r="I272" s="89"/>
      <c r="J272" s="89"/>
      <c r="K272" s="90"/>
      <c r="L272" s="15"/>
      <c r="M272" s="91" t="s">
        <v>0</v>
      </c>
      <c r="N272" s="92" t="s">
        <v>23</v>
      </c>
      <c r="O272" s="93">
        <v>0</v>
      </c>
      <c r="P272" s="93">
        <f>O272*H272</f>
        <v>0</v>
      </c>
      <c r="Q272" s="93">
        <v>0</v>
      </c>
      <c r="R272" s="93">
        <f>Q272*H272</f>
        <v>0</v>
      </c>
      <c r="S272" s="93">
        <v>0</v>
      </c>
      <c r="T272" s="94">
        <f>S272*H272</f>
        <v>0</v>
      </c>
      <c r="AR272" s="95" t="s">
        <v>116</v>
      </c>
      <c r="AT272" s="95" t="s">
        <v>88</v>
      </c>
      <c r="AU272" s="95" t="s">
        <v>93</v>
      </c>
      <c r="AY272" s="7" t="s">
        <v>85</v>
      </c>
      <c r="BE272" s="96">
        <f>IF(N272="základná",J272,0)</f>
        <v>0</v>
      </c>
      <c r="BF272" s="96">
        <f>IF(N272="znížená",J272,0)</f>
        <v>0</v>
      </c>
      <c r="BG272" s="96">
        <f>IF(N272="zákl. prenesená",J272,0)</f>
        <v>0</v>
      </c>
      <c r="BH272" s="96">
        <f>IF(N272="zníž. prenesená",J272,0)</f>
        <v>0</v>
      </c>
      <c r="BI272" s="96">
        <f>IF(N272="nulová",J272,0)</f>
        <v>0</v>
      </c>
      <c r="BJ272" s="7" t="s">
        <v>93</v>
      </c>
      <c r="BK272" s="96">
        <f>ROUND(I272*H272,2)</f>
        <v>0</v>
      </c>
      <c r="BL272" s="7" t="s">
        <v>116</v>
      </c>
      <c r="BM272" s="95" t="s">
        <v>535</v>
      </c>
    </row>
    <row r="273" spans="2:65" s="1" customFormat="1" ht="24.15" customHeight="1" x14ac:dyDescent="0.2">
      <c r="B273" s="83"/>
      <c r="C273" s="84" t="s">
        <v>305</v>
      </c>
      <c r="D273" s="84" t="s">
        <v>88</v>
      </c>
      <c r="E273" s="85" t="s">
        <v>536</v>
      </c>
      <c r="F273" s="86" t="s">
        <v>537</v>
      </c>
      <c r="G273" s="87" t="s">
        <v>91</v>
      </c>
      <c r="H273" s="88">
        <v>50.302</v>
      </c>
      <c r="I273" s="89"/>
      <c r="J273" s="89"/>
      <c r="K273" s="90"/>
      <c r="L273" s="15"/>
      <c r="M273" s="91" t="s">
        <v>0</v>
      </c>
      <c r="N273" s="92" t="s">
        <v>23</v>
      </c>
      <c r="O273" s="93">
        <v>0</v>
      </c>
      <c r="P273" s="93">
        <f>O273*H273</f>
        <v>0</v>
      </c>
      <c r="Q273" s="93">
        <v>0</v>
      </c>
      <c r="R273" s="93">
        <f>Q273*H273</f>
        <v>0</v>
      </c>
      <c r="S273" s="93">
        <v>0</v>
      </c>
      <c r="T273" s="94">
        <f>S273*H273</f>
        <v>0</v>
      </c>
      <c r="AR273" s="95" t="s">
        <v>116</v>
      </c>
      <c r="AT273" s="95" t="s">
        <v>88</v>
      </c>
      <c r="AU273" s="95" t="s">
        <v>93</v>
      </c>
      <c r="AY273" s="7" t="s">
        <v>85</v>
      </c>
      <c r="BE273" s="96">
        <f>IF(N273="základná",J273,0)</f>
        <v>0</v>
      </c>
      <c r="BF273" s="96">
        <f>IF(N273="znížená",J273,0)</f>
        <v>0</v>
      </c>
      <c r="BG273" s="96">
        <f>IF(N273="zákl. prenesená",J273,0)</f>
        <v>0</v>
      </c>
      <c r="BH273" s="96">
        <f>IF(N273="zníž. prenesená",J273,0)</f>
        <v>0</v>
      </c>
      <c r="BI273" s="96">
        <f>IF(N273="nulová",J273,0)</f>
        <v>0</v>
      </c>
      <c r="BJ273" s="7" t="s">
        <v>93</v>
      </c>
      <c r="BK273" s="96">
        <f>ROUND(I273*H273,2)</f>
        <v>0</v>
      </c>
      <c r="BL273" s="7" t="s">
        <v>116</v>
      </c>
      <c r="BM273" s="95" t="s">
        <v>538</v>
      </c>
    </row>
    <row r="274" spans="2:65" s="1" customFormat="1" ht="33" customHeight="1" x14ac:dyDescent="0.2">
      <c r="B274" s="83"/>
      <c r="C274" s="84" t="s">
        <v>539</v>
      </c>
      <c r="D274" s="84" t="s">
        <v>88</v>
      </c>
      <c r="E274" s="85" t="s">
        <v>540</v>
      </c>
      <c r="F274" s="86" t="s">
        <v>541</v>
      </c>
      <c r="G274" s="87" t="s">
        <v>91</v>
      </c>
      <c r="H274" s="88">
        <v>32.299999999999997</v>
      </c>
      <c r="I274" s="89"/>
      <c r="J274" s="89"/>
      <c r="K274" s="90"/>
      <c r="L274" s="15"/>
      <c r="M274" s="91" t="s">
        <v>0</v>
      </c>
      <c r="N274" s="92" t="s">
        <v>23</v>
      </c>
      <c r="O274" s="93">
        <v>0</v>
      </c>
      <c r="P274" s="93">
        <f>O274*H274</f>
        <v>0</v>
      </c>
      <c r="Q274" s="93">
        <v>0</v>
      </c>
      <c r="R274" s="93">
        <f>Q274*H274</f>
        <v>0</v>
      </c>
      <c r="S274" s="93">
        <v>0</v>
      </c>
      <c r="T274" s="94">
        <f>S274*H274</f>
        <v>0</v>
      </c>
      <c r="AR274" s="95" t="s">
        <v>116</v>
      </c>
      <c r="AT274" s="95" t="s">
        <v>88</v>
      </c>
      <c r="AU274" s="95" t="s">
        <v>93</v>
      </c>
      <c r="AY274" s="7" t="s">
        <v>85</v>
      </c>
      <c r="BE274" s="96">
        <f>IF(N274="základná",J274,0)</f>
        <v>0</v>
      </c>
      <c r="BF274" s="96">
        <f>IF(N274="znížená",J274,0)</f>
        <v>0</v>
      </c>
      <c r="BG274" s="96">
        <f>IF(N274="zákl. prenesená",J274,0)</f>
        <v>0</v>
      </c>
      <c r="BH274" s="96">
        <f>IF(N274="zníž. prenesená",J274,0)</f>
        <v>0</v>
      </c>
      <c r="BI274" s="96">
        <f>IF(N274="nulová",J274,0)</f>
        <v>0</v>
      </c>
      <c r="BJ274" s="7" t="s">
        <v>93</v>
      </c>
      <c r="BK274" s="96">
        <f>ROUND(I274*H274,2)</f>
        <v>0</v>
      </c>
      <c r="BL274" s="7" t="s">
        <v>116</v>
      </c>
      <c r="BM274" s="95" t="s">
        <v>542</v>
      </c>
    </row>
    <row r="275" spans="2:65" s="6" customFormat="1" ht="22.95" customHeight="1" x14ac:dyDescent="0.25">
      <c r="B275" s="72"/>
      <c r="D275" s="73" t="s">
        <v>39</v>
      </c>
      <c r="E275" s="81" t="s">
        <v>543</v>
      </c>
      <c r="F275" s="81" t="s">
        <v>544</v>
      </c>
      <c r="J275" s="82"/>
      <c r="L275" s="72"/>
      <c r="M275" s="76"/>
      <c r="P275" s="77">
        <f>SUM(P276:P278)</f>
        <v>0</v>
      </c>
      <c r="R275" s="77">
        <f>SUM(R276:R278)</f>
        <v>0</v>
      </c>
      <c r="T275" s="78">
        <f>SUM(T276:T278)</f>
        <v>0</v>
      </c>
      <c r="AR275" s="73" t="s">
        <v>93</v>
      </c>
      <c r="AT275" s="79" t="s">
        <v>39</v>
      </c>
      <c r="AU275" s="79" t="s">
        <v>41</v>
      </c>
      <c r="AY275" s="73" t="s">
        <v>85</v>
      </c>
      <c r="BK275" s="80">
        <f>SUM(BK276:BK278)</f>
        <v>0</v>
      </c>
    </row>
    <row r="276" spans="2:65" s="1" customFormat="1" ht="24.15" customHeight="1" x14ac:dyDescent="0.2">
      <c r="B276" s="83"/>
      <c r="C276" s="84" t="s">
        <v>308</v>
      </c>
      <c r="D276" s="84" t="s">
        <v>88</v>
      </c>
      <c r="E276" s="85" t="s">
        <v>545</v>
      </c>
      <c r="F276" s="86" t="s">
        <v>546</v>
      </c>
      <c r="G276" s="87" t="s">
        <v>91</v>
      </c>
      <c r="H276" s="88">
        <v>83.38</v>
      </c>
      <c r="I276" s="89"/>
      <c r="J276" s="89"/>
      <c r="K276" s="90"/>
      <c r="L276" s="15"/>
      <c r="M276" s="91" t="s">
        <v>0</v>
      </c>
      <c r="N276" s="92" t="s">
        <v>23</v>
      </c>
      <c r="O276" s="93">
        <v>0</v>
      </c>
      <c r="P276" s="93">
        <f>O276*H276</f>
        <v>0</v>
      </c>
      <c r="Q276" s="93">
        <v>0</v>
      </c>
      <c r="R276" s="93">
        <f>Q276*H276</f>
        <v>0</v>
      </c>
      <c r="S276" s="93">
        <v>0</v>
      </c>
      <c r="T276" s="94">
        <f>S276*H276</f>
        <v>0</v>
      </c>
      <c r="AR276" s="95" t="s">
        <v>116</v>
      </c>
      <c r="AT276" s="95" t="s">
        <v>88</v>
      </c>
      <c r="AU276" s="95" t="s">
        <v>93</v>
      </c>
      <c r="AY276" s="7" t="s">
        <v>85</v>
      </c>
      <c r="BE276" s="96">
        <f>IF(N276="základná",J276,0)</f>
        <v>0</v>
      </c>
      <c r="BF276" s="96">
        <f>IF(N276="znížená",J276,0)</f>
        <v>0</v>
      </c>
      <c r="BG276" s="96">
        <f>IF(N276="zákl. prenesená",J276,0)</f>
        <v>0</v>
      </c>
      <c r="BH276" s="96">
        <f>IF(N276="zníž. prenesená",J276,0)</f>
        <v>0</v>
      </c>
      <c r="BI276" s="96">
        <f>IF(N276="nulová",J276,0)</f>
        <v>0</v>
      </c>
      <c r="BJ276" s="7" t="s">
        <v>93</v>
      </c>
      <c r="BK276" s="96">
        <f>ROUND(I276*H276,2)</f>
        <v>0</v>
      </c>
      <c r="BL276" s="7" t="s">
        <v>116</v>
      </c>
      <c r="BM276" s="95" t="s">
        <v>547</v>
      </c>
    </row>
    <row r="277" spans="2:65" s="1" customFormat="1" ht="24.15" customHeight="1" x14ac:dyDescent="0.2">
      <c r="B277" s="83"/>
      <c r="C277" s="84" t="s">
        <v>548</v>
      </c>
      <c r="D277" s="84" t="s">
        <v>88</v>
      </c>
      <c r="E277" s="85" t="s">
        <v>549</v>
      </c>
      <c r="F277" s="86" t="s">
        <v>550</v>
      </c>
      <c r="G277" s="87" t="s">
        <v>91</v>
      </c>
      <c r="H277" s="88">
        <v>83.38</v>
      </c>
      <c r="I277" s="89"/>
      <c r="J277" s="89"/>
      <c r="K277" s="90"/>
      <c r="L277" s="15"/>
      <c r="M277" s="91" t="s">
        <v>0</v>
      </c>
      <c r="N277" s="92" t="s">
        <v>23</v>
      </c>
      <c r="O277" s="93">
        <v>0</v>
      </c>
      <c r="P277" s="93">
        <f>O277*H277</f>
        <v>0</v>
      </c>
      <c r="Q277" s="93">
        <v>0</v>
      </c>
      <c r="R277" s="93">
        <f>Q277*H277</f>
        <v>0</v>
      </c>
      <c r="S277" s="93">
        <v>0</v>
      </c>
      <c r="T277" s="94">
        <f>S277*H277</f>
        <v>0</v>
      </c>
      <c r="AR277" s="95" t="s">
        <v>116</v>
      </c>
      <c r="AT277" s="95" t="s">
        <v>88</v>
      </c>
      <c r="AU277" s="95" t="s">
        <v>93</v>
      </c>
      <c r="AY277" s="7" t="s">
        <v>85</v>
      </c>
      <c r="BE277" s="96">
        <f>IF(N277="základná",J277,0)</f>
        <v>0</v>
      </c>
      <c r="BF277" s="96">
        <f>IF(N277="znížená",J277,0)</f>
        <v>0</v>
      </c>
      <c r="BG277" s="96">
        <f>IF(N277="zákl. prenesená",J277,0)</f>
        <v>0</v>
      </c>
      <c r="BH277" s="96">
        <f>IF(N277="zníž. prenesená",J277,0)</f>
        <v>0</v>
      </c>
      <c r="BI277" s="96">
        <f>IF(N277="nulová",J277,0)</f>
        <v>0</v>
      </c>
      <c r="BJ277" s="7" t="s">
        <v>93</v>
      </c>
      <c r="BK277" s="96">
        <f>ROUND(I277*H277,2)</f>
        <v>0</v>
      </c>
      <c r="BL277" s="7" t="s">
        <v>116</v>
      </c>
      <c r="BM277" s="95" t="s">
        <v>551</v>
      </c>
    </row>
    <row r="278" spans="2:65" s="1" customFormat="1" ht="24.15" customHeight="1" x14ac:dyDescent="0.2">
      <c r="B278" s="83"/>
      <c r="C278" s="84" t="s">
        <v>312</v>
      </c>
      <c r="D278" s="84" t="s">
        <v>88</v>
      </c>
      <c r="E278" s="85" t="s">
        <v>552</v>
      </c>
      <c r="F278" s="86" t="s">
        <v>553</v>
      </c>
      <c r="G278" s="87" t="s">
        <v>91</v>
      </c>
      <c r="H278" s="88">
        <v>32.299999999999997</v>
      </c>
      <c r="I278" s="89"/>
      <c r="J278" s="89"/>
      <c r="K278" s="90"/>
      <c r="L278" s="15"/>
      <c r="M278" s="91" t="s">
        <v>0</v>
      </c>
      <c r="N278" s="92" t="s">
        <v>23</v>
      </c>
      <c r="O278" s="93">
        <v>0</v>
      </c>
      <c r="P278" s="93">
        <f>O278*H278</f>
        <v>0</v>
      </c>
      <c r="Q278" s="93">
        <v>0</v>
      </c>
      <c r="R278" s="93">
        <f>Q278*H278</f>
        <v>0</v>
      </c>
      <c r="S278" s="93">
        <v>0</v>
      </c>
      <c r="T278" s="94">
        <f>S278*H278</f>
        <v>0</v>
      </c>
      <c r="AR278" s="95" t="s">
        <v>116</v>
      </c>
      <c r="AT278" s="95" t="s">
        <v>88</v>
      </c>
      <c r="AU278" s="95" t="s">
        <v>93</v>
      </c>
      <c r="AY278" s="7" t="s">
        <v>85</v>
      </c>
      <c r="BE278" s="96">
        <f>IF(N278="základná",J278,0)</f>
        <v>0</v>
      </c>
      <c r="BF278" s="96">
        <f>IF(N278="znížená",J278,0)</f>
        <v>0</v>
      </c>
      <c r="BG278" s="96">
        <f>IF(N278="zákl. prenesená",J278,0)</f>
        <v>0</v>
      </c>
      <c r="BH278" s="96">
        <f>IF(N278="zníž. prenesená",J278,0)</f>
        <v>0</v>
      </c>
      <c r="BI278" s="96">
        <f>IF(N278="nulová",J278,0)</f>
        <v>0</v>
      </c>
      <c r="BJ278" s="7" t="s">
        <v>93</v>
      </c>
      <c r="BK278" s="96">
        <f>ROUND(I278*H278,2)</f>
        <v>0</v>
      </c>
      <c r="BL278" s="7" t="s">
        <v>116</v>
      </c>
      <c r="BM278" s="95" t="s">
        <v>554</v>
      </c>
    </row>
    <row r="279" spans="2:65" s="6" customFormat="1" ht="25.95" customHeight="1" x14ac:dyDescent="0.25">
      <c r="B279" s="72"/>
      <c r="D279" s="73" t="s">
        <v>39</v>
      </c>
      <c r="E279" s="74" t="s">
        <v>113</v>
      </c>
      <c r="F279" s="74" t="s">
        <v>555</v>
      </c>
      <c r="J279" s="75"/>
      <c r="L279" s="72"/>
      <c r="M279" s="76"/>
      <c r="P279" s="77">
        <f>P280</f>
        <v>0</v>
      </c>
      <c r="R279" s="77">
        <f>R280</f>
        <v>0</v>
      </c>
      <c r="T279" s="78">
        <f>T280</f>
        <v>0</v>
      </c>
      <c r="AR279" s="73" t="s">
        <v>96</v>
      </c>
      <c r="AT279" s="79" t="s">
        <v>39</v>
      </c>
      <c r="AU279" s="79" t="s">
        <v>40</v>
      </c>
      <c r="AY279" s="73" t="s">
        <v>85</v>
      </c>
      <c r="BK279" s="80">
        <f>BK280</f>
        <v>0</v>
      </c>
    </row>
    <row r="280" spans="2:65" s="6" customFormat="1" ht="22.95" customHeight="1" x14ac:dyDescent="0.25">
      <c r="B280" s="72"/>
      <c r="D280" s="73" t="s">
        <v>39</v>
      </c>
      <c r="E280" s="81" t="s">
        <v>556</v>
      </c>
      <c r="F280" s="81" t="s">
        <v>557</v>
      </c>
      <c r="J280" s="82"/>
      <c r="L280" s="72"/>
      <c r="M280" s="76"/>
      <c r="P280" s="77">
        <f>P281</f>
        <v>0</v>
      </c>
      <c r="R280" s="77">
        <f>R281</f>
        <v>0</v>
      </c>
      <c r="T280" s="78">
        <f>T281</f>
        <v>0</v>
      </c>
      <c r="AR280" s="73" t="s">
        <v>96</v>
      </c>
      <c r="AT280" s="79" t="s">
        <v>39</v>
      </c>
      <c r="AU280" s="79" t="s">
        <v>41</v>
      </c>
      <c r="AY280" s="73" t="s">
        <v>85</v>
      </c>
      <c r="BK280" s="80">
        <f>BK281</f>
        <v>0</v>
      </c>
    </row>
    <row r="281" spans="2:65" s="1" customFormat="1" ht="21.75" customHeight="1" x14ac:dyDescent="0.2">
      <c r="B281" s="83"/>
      <c r="C281" s="84" t="s">
        <v>558</v>
      </c>
      <c r="D281" s="84" t="s">
        <v>88</v>
      </c>
      <c r="E281" s="85" t="s">
        <v>559</v>
      </c>
      <c r="F281" s="86" t="s">
        <v>560</v>
      </c>
      <c r="G281" s="87" t="s">
        <v>280</v>
      </c>
      <c r="H281" s="88">
        <v>1</v>
      </c>
      <c r="I281" s="89"/>
      <c r="J281" s="89"/>
      <c r="K281" s="90"/>
      <c r="L281" s="15"/>
      <c r="M281" s="91" t="s">
        <v>0</v>
      </c>
      <c r="N281" s="92" t="s">
        <v>23</v>
      </c>
      <c r="O281" s="93">
        <v>0</v>
      </c>
      <c r="P281" s="93">
        <f>O281*H281</f>
        <v>0</v>
      </c>
      <c r="Q281" s="93">
        <v>0</v>
      </c>
      <c r="R281" s="93">
        <f>Q281*H281</f>
        <v>0</v>
      </c>
      <c r="S281" s="93">
        <v>0</v>
      </c>
      <c r="T281" s="94">
        <f>S281*H281</f>
        <v>0</v>
      </c>
      <c r="AR281" s="95" t="s">
        <v>195</v>
      </c>
      <c r="AT281" s="95" t="s">
        <v>88</v>
      </c>
      <c r="AU281" s="95" t="s">
        <v>93</v>
      </c>
      <c r="AY281" s="7" t="s">
        <v>85</v>
      </c>
      <c r="BE281" s="96">
        <f>IF(N281="základná",J281,0)</f>
        <v>0</v>
      </c>
      <c r="BF281" s="96">
        <f>IF(N281="znížená",J281,0)</f>
        <v>0</v>
      </c>
      <c r="BG281" s="96">
        <f>IF(N281="zákl. prenesená",J281,0)</f>
        <v>0</v>
      </c>
      <c r="BH281" s="96">
        <f>IF(N281="zníž. prenesená",J281,0)</f>
        <v>0</v>
      </c>
      <c r="BI281" s="96">
        <f>IF(N281="nulová",J281,0)</f>
        <v>0</v>
      </c>
      <c r="BJ281" s="7" t="s">
        <v>93</v>
      </c>
      <c r="BK281" s="96">
        <f>ROUND(I281*H281,2)</f>
        <v>0</v>
      </c>
      <c r="BL281" s="7" t="s">
        <v>195</v>
      </c>
      <c r="BM281" s="95" t="s">
        <v>561</v>
      </c>
    </row>
    <row r="282" spans="2:65" s="6" customFormat="1" ht="25.95" customHeight="1" x14ac:dyDescent="0.25">
      <c r="B282" s="72"/>
      <c r="D282" s="73" t="s">
        <v>39</v>
      </c>
      <c r="E282" s="74" t="s">
        <v>562</v>
      </c>
      <c r="F282" s="74" t="s">
        <v>563</v>
      </c>
      <c r="J282" s="75"/>
      <c r="L282" s="72"/>
      <c r="M282" s="76"/>
      <c r="P282" s="77">
        <f>P283</f>
        <v>0</v>
      </c>
      <c r="R282" s="77">
        <f>R283</f>
        <v>0</v>
      </c>
      <c r="T282" s="78">
        <f>T283</f>
        <v>0</v>
      </c>
      <c r="AR282" s="73" t="s">
        <v>92</v>
      </c>
      <c r="AT282" s="79" t="s">
        <v>39</v>
      </c>
      <c r="AU282" s="79" t="s">
        <v>40</v>
      </c>
      <c r="AY282" s="73" t="s">
        <v>85</v>
      </c>
      <c r="BK282" s="80">
        <f>BK283</f>
        <v>0</v>
      </c>
    </row>
    <row r="283" spans="2:65" s="1" customFormat="1" ht="33" customHeight="1" x14ac:dyDescent="0.2">
      <c r="B283" s="83"/>
      <c r="C283" s="84" t="s">
        <v>315</v>
      </c>
      <c r="D283" s="84" t="s">
        <v>88</v>
      </c>
      <c r="E283" s="85" t="s">
        <v>564</v>
      </c>
      <c r="F283" s="86" t="s">
        <v>565</v>
      </c>
      <c r="G283" s="87" t="s">
        <v>566</v>
      </c>
      <c r="H283" s="88">
        <v>120</v>
      </c>
      <c r="I283" s="89"/>
      <c r="J283" s="89"/>
      <c r="K283" s="90"/>
      <c r="L283" s="15"/>
      <c r="M283" s="91" t="s">
        <v>0</v>
      </c>
      <c r="N283" s="92" t="s">
        <v>23</v>
      </c>
      <c r="O283" s="93">
        <v>0</v>
      </c>
      <c r="P283" s="93">
        <f>O283*H283</f>
        <v>0</v>
      </c>
      <c r="Q283" s="93">
        <v>0</v>
      </c>
      <c r="R283" s="93">
        <f>Q283*H283</f>
        <v>0</v>
      </c>
      <c r="S283" s="93">
        <v>0</v>
      </c>
      <c r="T283" s="94">
        <f>S283*H283</f>
        <v>0</v>
      </c>
      <c r="AR283" s="95" t="s">
        <v>567</v>
      </c>
      <c r="AT283" s="95" t="s">
        <v>88</v>
      </c>
      <c r="AU283" s="95" t="s">
        <v>41</v>
      </c>
      <c r="AY283" s="7" t="s">
        <v>85</v>
      </c>
      <c r="BE283" s="96">
        <f>IF(N283="základná",J283,0)</f>
        <v>0</v>
      </c>
      <c r="BF283" s="96">
        <f>IF(N283="znížená",J283,0)</f>
        <v>0</v>
      </c>
      <c r="BG283" s="96">
        <f>IF(N283="zákl. prenesená",J283,0)</f>
        <v>0</v>
      </c>
      <c r="BH283" s="96">
        <f>IF(N283="zníž. prenesená",J283,0)</f>
        <v>0</v>
      </c>
      <c r="BI283" s="96">
        <f>IF(N283="nulová",J283,0)</f>
        <v>0</v>
      </c>
      <c r="BJ283" s="7" t="s">
        <v>93</v>
      </c>
      <c r="BK283" s="96">
        <f>ROUND(I283*H283,2)</f>
        <v>0</v>
      </c>
      <c r="BL283" s="7" t="s">
        <v>567</v>
      </c>
      <c r="BM283" s="95" t="s">
        <v>568</v>
      </c>
    </row>
    <row r="284" spans="2:65" s="6" customFormat="1" ht="25.95" customHeight="1" x14ac:dyDescent="0.25">
      <c r="B284" s="72"/>
      <c r="D284" s="73" t="s">
        <v>39</v>
      </c>
      <c r="E284" s="74" t="s">
        <v>569</v>
      </c>
      <c r="F284" s="74" t="s">
        <v>570</v>
      </c>
      <c r="J284" s="75"/>
      <c r="L284" s="72"/>
      <c r="M284" s="76"/>
      <c r="P284" s="77">
        <f>P285</f>
        <v>0</v>
      </c>
      <c r="R284" s="77">
        <f>R285</f>
        <v>0</v>
      </c>
      <c r="T284" s="78">
        <f>T285</f>
        <v>0</v>
      </c>
      <c r="AR284" s="73" t="s">
        <v>102</v>
      </c>
      <c r="AT284" s="79" t="s">
        <v>39</v>
      </c>
      <c r="AU284" s="79" t="s">
        <v>40</v>
      </c>
      <c r="AY284" s="73" t="s">
        <v>85</v>
      </c>
      <c r="BK284" s="80">
        <f>BK285</f>
        <v>0</v>
      </c>
    </row>
    <row r="285" spans="2:65" s="1" customFormat="1" ht="24.15" customHeight="1" x14ac:dyDescent="0.2">
      <c r="B285" s="83"/>
      <c r="C285" s="84" t="s">
        <v>571</v>
      </c>
      <c r="D285" s="84" t="s">
        <v>88</v>
      </c>
      <c r="E285" s="85" t="s">
        <v>572</v>
      </c>
      <c r="F285" s="86" t="s">
        <v>573</v>
      </c>
      <c r="G285" s="87" t="s">
        <v>280</v>
      </c>
      <c r="H285" s="88">
        <v>1</v>
      </c>
      <c r="I285" s="89"/>
      <c r="J285" s="89"/>
      <c r="K285" s="90"/>
      <c r="L285" s="15"/>
      <c r="M285" s="107" t="s">
        <v>0</v>
      </c>
      <c r="N285" s="108" t="s">
        <v>23</v>
      </c>
      <c r="O285" s="109">
        <v>0</v>
      </c>
      <c r="P285" s="109">
        <f>O285*H285</f>
        <v>0</v>
      </c>
      <c r="Q285" s="109">
        <v>0</v>
      </c>
      <c r="R285" s="109">
        <f>Q285*H285</f>
        <v>0</v>
      </c>
      <c r="S285" s="109">
        <v>0</v>
      </c>
      <c r="T285" s="110">
        <f>S285*H285</f>
        <v>0</v>
      </c>
      <c r="AR285" s="95" t="s">
        <v>92</v>
      </c>
      <c r="AT285" s="95" t="s">
        <v>88</v>
      </c>
      <c r="AU285" s="95" t="s">
        <v>41</v>
      </c>
      <c r="AY285" s="7" t="s">
        <v>85</v>
      </c>
      <c r="BE285" s="96">
        <f>IF(N285="základná",J285,0)</f>
        <v>0</v>
      </c>
      <c r="BF285" s="96">
        <f>IF(N285="znížená",J285,0)</f>
        <v>0</v>
      </c>
      <c r="BG285" s="96">
        <f>IF(N285="zákl. prenesená",J285,0)</f>
        <v>0</v>
      </c>
      <c r="BH285" s="96">
        <f>IF(N285="zníž. prenesená",J285,0)</f>
        <v>0</v>
      </c>
      <c r="BI285" s="96">
        <f>IF(N285="nulová",J285,0)</f>
        <v>0</v>
      </c>
      <c r="BJ285" s="7" t="s">
        <v>93</v>
      </c>
      <c r="BK285" s="96">
        <f>ROUND(I285*H285,2)</f>
        <v>0</v>
      </c>
      <c r="BL285" s="7" t="s">
        <v>92</v>
      </c>
      <c r="BM285" s="95" t="s">
        <v>574</v>
      </c>
    </row>
    <row r="286" spans="2:65" s="1" customFormat="1" ht="6.9" customHeight="1" x14ac:dyDescent="0.2"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15"/>
    </row>
  </sheetData>
  <autoFilter ref="C136:K285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Objekt0 - Rekonštrukcia p...</vt:lpstr>
      <vt:lpstr>'Objekt0 - Rekonštrukcia p...'!Názvy_tlače</vt:lpstr>
      <vt:lpstr>'Objekt0 - Rekonštrukcia p...'!Oblasť_tlače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Haladej</dc:creator>
  <cp:lastModifiedBy>Koubová Ivana</cp:lastModifiedBy>
  <dcterms:created xsi:type="dcterms:W3CDTF">2025-09-11T09:39:03Z</dcterms:created>
  <dcterms:modified xsi:type="dcterms:W3CDTF">2025-10-20T13:47:23Z</dcterms:modified>
</cp:coreProperties>
</file>