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mhthsk.sharepoint.com/sites/nakup_za/Obstarvanie/Aktivne/ZAT/24 CHÚV - oprava strechy, zaatykovaného žľabu, dažďové zvody/"/>
    </mc:Choice>
  </mc:AlternateContent>
  <xr:revisionPtr revIDLastSave="1" documentId="8_{1C02E063-4B4C-4AE6-B6C0-EBB64E3445B1}" xr6:coauthVersionLast="47" xr6:coauthVersionMax="47" xr10:uidLastSave="{B15E1908-B482-4142-9CD2-69989C81DC1D}"/>
  <bookViews>
    <workbookView xWindow="-120" yWindow="-120" windowWidth="29040" windowHeight="15720" xr2:uid="{00000000-000D-0000-FFFF-FFFF00000000}"/>
  </bookViews>
  <sheets>
    <sheet name="SO 02 - CHUV AIP" sheetId="3" r:id="rId1"/>
  </sheets>
  <definedNames>
    <definedName name="_xlnm._FilterDatabase" localSheetId="0" hidden="1">'SO 02 - CHUV AIP'!$C$121:$K$136</definedName>
    <definedName name="_xlnm.Print_Titles" localSheetId="0">'SO 02 - CHUV AIP'!$121:$121</definedName>
    <definedName name="_xlnm.Print_Area" localSheetId="0">'SO 02 - CHUV AIP'!$C$4:$J$76,'SO 02 - CHUV AIP'!$C$82:$J$103,'SO 02 - CHUV AIP'!$C$109:$J$136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9" i="3" l="1"/>
  <c r="J38" i="3"/>
  <c r="J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BI127" i="3"/>
  <c r="BH127" i="3"/>
  <c r="BG127" i="3"/>
  <c r="BE127" i="3"/>
  <c r="T127" i="3"/>
  <c r="R127" i="3"/>
  <c r="P127" i="3"/>
  <c r="BI126" i="3"/>
  <c r="BH126" i="3"/>
  <c r="BG126" i="3"/>
  <c r="BE126" i="3"/>
  <c r="T126" i="3"/>
  <c r="R126" i="3"/>
  <c r="P126" i="3"/>
  <c r="BI125" i="3"/>
  <c r="BH125" i="3"/>
  <c r="BG125" i="3"/>
  <c r="BE125" i="3"/>
  <c r="T125" i="3"/>
  <c r="R125" i="3"/>
  <c r="P125" i="3"/>
  <c r="BI124" i="3"/>
  <c r="BH124" i="3"/>
  <c r="BG124" i="3"/>
  <c r="BE124" i="3"/>
  <c r="T124" i="3"/>
  <c r="R124" i="3"/>
  <c r="P124" i="3"/>
  <c r="F116" i="3"/>
  <c r="E114" i="3"/>
  <c r="J31" i="3"/>
  <c r="F89" i="3"/>
  <c r="E87" i="3"/>
  <c r="F119" i="3"/>
  <c r="F118" i="3"/>
  <c r="J89" i="3"/>
  <c r="E85" i="3"/>
  <c r="BK126" i="3"/>
  <c r="J126" i="3"/>
  <c r="J132" i="3"/>
  <c r="BK136" i="3"/>
  <c r="BK129" i="3"/>
  <c r="J135" i="3"/>
  <c r="J128" i="3"/>
  <c r="BK124" i="3"/>
  <c r="J129" i="3"/>
  <c r="J127" i="3"/>
  <c r="BK135" i="3"/>
  <c r="J125" i="3"/>
  <c r="BK134" i="3"/>
  <c r="J124" i="3"/>
  <c r="BK130" i="3"/>
  <c r="BK132" i="3"/>
  <c r="J131" i="3"/>
  <c r="BK128" i="3"/>
  <c r="BK131" i="3"/>
  <c r="J134" i="3"/>
  <c r="J136" i="3"/>
  <c r="BK125" i="3"/>
  <c r="J130" i="3"/>
  <c r="BK127" i="3"/>
  <c r="BK123" i="3" l="1"/>
  <c r="R123" i="3"/>
  <c r="R122" i="3"/>
  <c r="BK133" i="3"/>
  <c r="J133" i="3"/>
  <c r="J98" i="3"/>
  <c r="R133" i="3"/>
  <c r="P123" i="3"/>
  <c r="P122" i="3" s="1"/>
  <c r="T123" i="3"/>
  <c r="P133" i="3"/>
  <c r="T133" i="3"/>
  <c r="J123" i="3"/>
  <c r="J97" i="3" s="1"/>
  <c r="F92" i="3"/>
  <c r="BF135" i="3"/>
  <c r="F91" i="3"/>
  <c r="E112" i="3"/>
  <c r="J116" i="3"/>
  <c r="BF129" i="3"/>
  <c r="BF131" i="3"/>
  <c r="BF124" i="3"/>
  <c r="BF126" i="3"/>
  <c r="BF136" i="3"/>
  <c r="BF127" i="3"/>
  <c r="BF125" i="3"/>
  <c r="BF128" i="3"/>
  <c r="BF130" i="3"/>
  <c r="BF132" i="3"/>
  <c r="BF134" i="3"/>
  <c r="F38" i="3"/>
  <c r="F39" i="3"/>
  <c r="J35" i="3"/>
  <c r="F35" i="3"/>
  <c r="F37" i="3"/>
  <c r="T122" i="3" l="1"/>
  <c r="BK122" i="3"/>
  <c r="J122" i="3" s="1"/>
  <c r="J96" i="3" s="1"/>
  <c r="J103" i="3" s="1"/>
  <c r="F36" i="3"/>
  <c r="J30" i="3" l="1"/>
  <c r="J32" i="3" s="1"/>
  <c r="J41" i="3" l="1"/>
</calcChain>
</file>

<file path=xl/sharedStrings.xml><?xml version="1.0" encoding="utf-8"?>
<sst xmlns="http://schemas.openxmlformats.org/spreadsheetml/2006/main" count="288" uniqueCount="120">
  <si>
    <t/>
  </si>
  <si>
    <t>False</t>
  </si>
  <si>
    <t>&gt;&gt;  skryté stĺpce  &lt;&lt;</t>
  </si>
  <si>
    <t>v ---  nižšie sa nachádzajú doplnkové a pomocné údaje k zostavám  --- v</t>
  </si>
  <si>
    <t>Stavba:</t>
  </si>
  <si>
    <t>JKSO:</t>
  </si>
  <si>
    <t>KS:</t>
  </si>
  <si>
    <t>Miesto:</t>
  </si>
  <si>
    <t>Dátum:</t>
  </si>
  <si>
    <t>Objednávateľ:</t>
  </si>
  <si>
    <t>IČO:</t>
  </si>
  <si>
    <t xml:space="preserve"> </t>
  </si>
  <si>
    <t>IČ DPH:</t>
  </si>
  <si>
    <t>Zhotoviteľ:</t>
  </si>
  <si>
    <t>Projektant: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</si>
  <si>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</si>
  <si>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</si>
  <si>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</si>
  <si>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</si>
  <si>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</si>
  <si>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</si>
  <si>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</si>
  <si>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</si>
  <si>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</si>
  <si>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</si>
  <si>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</si>
  <si>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</si>
  <si>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</si>
  <si>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</si>
  <si>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</si>
  <si>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</si>
  <si>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</si>
  <si>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</si>
  <si>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</si>
  <si>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</si>
  <si>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</si>
  <si>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Kód</t>
  </si>
  <si>
    <t>Popis</t>
  </si>
  <si>
    <t>Typ</t>
  </si>
  <si>
    <t>D</t>
  </si>
  <si>
    <t>0</t>
  </si>
  <si>
    <t>1</t>
  </si>
  <si>
    <t>{289c2a59-25dc-43b8-82d8-5a8a064a1fc1}</t>
  </si>
  <si>
    <t>Celkové náklady za stavbu 1) + 2)</t>
  </si>
  <si>
    <t>KRYCÍ LIST ROZPOČTU</t>
  </si>
  <si>
    <t>Objekt:</t>
  </si>
  <si>
    <t>Náklady z rozpočtu</t>
  </si>
  <si>
    <t>Ostatné náklady</t>
  </si>
  <si>
    <t>Kód dielu - Popis</t>
  </si>
  <si>
    <t>Cena celkom [EUR]</t>
  </si>
  <si>
    <t>1) Náklady z rozpočtu</t>
  </si>
  <si>
    <t>-1</t>
  </si>
  <si>
    <t xml:space="preserve">D1 - </t>
  </si>
  <si>
    <t>2) Ostatné náklady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</si>
  <si>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</si>
  <si>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</si>
  <si>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</si>
  <si>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</si>
  <si>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</si>
  <si>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</si>
  <si>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</si>
  <si>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</si>
  <si>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</si>
  <si>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</si>
  <si>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</si>
  <si>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D1</t>
  </si>
  <si>
    <t>ROZPOCET</t>
  </si>
  <si>
    <t>K</t>
  </si>
  <si>
    <t>712361701</t>
  </si>
  <si>
    <t>m2</t>
  </si>
  <si>
    <t>4</t>
  </si>
  <si>
    <t>2</t>
  </si>
  <si>
    <t>bm</t>
  </si>
  <si>
    <t>3</t>
  </si>
  <si>
    <t>712361705</t>
  </si>
  <si>
    <t>6</t>
  </si>
  <si>
    <t>712861703</t>
  </si>
  <si>
    <t>8</t>
  </si>
  <si>
    <t>5</t>
  </si>
  <si>
    <t>M</t>
  </si>
  <si>
    <t>2833000150</t>
  </si>
  <si>
    <t>10</t>
  </si>
  <si>
    <t>2833000151</t>
  </si>
  <si>
    <t>ks</t>
  </si>
  <si>
    <t>12</t>
  </si>
  <si>
    <t>7</t>
  </si>
  <si>
    <t>14</t>
  </si>
  <si>
    <t>16</t>
  </si>
  <si>
    <t>9</t>
  </si>
  <si>
    <t>18</t>
  </si>
  <si>
    <t>20</t>
  </si>
  <si>
    <t>11</t>
  </si>
  <si>
    <t>712861703a</t>
  </si>
  <si>
    <t>22</t>
  </si>
  <si>
    <t>998712101</t>
  </si>
  <si>
    <t>Presun hmôt pre izoláciu povlakovej krytiny v objektoch výšky do 6 m</t>
  </si>
  <si>
    <t>%</t>
  </si>
  <si>
    <t>24</t>
  </si>
  <si>
    <t>764731117.1</t>
  </si>
  <si>
    <t>998764101</t>
  </si>
  <si>
    <t>Presun hmôt pre konštrukcie klampiarske v objektoch výšky do 6 m</t>
  </si>
  <si>
    <t>Vyčistenie, perforácia poškodených časí strechy, penetrácia</t>
  </si>
  <si>
    <t>jedn.</t>
  </si>
  <si>
    <t>Zhotovenie povlakovej krytiny striech do 10° AIP vodorovná plocha /(361,44)/</t>
  </si>
  <si>
    <t>Zhotovenie povlakovej krytiny striech do 10°  AIP zvislá plocha/(6,46)/</t>
  </si>
  <si>
    <t>Zhotovenie zvislej plochy po obvode nádrží</t>
  </si>
  <si>
    <t>AIP modifikovaný hr. 4,2mm, spotreba vodorovne / (361,44)*1,1/, spotreba zvislo  /(100,96*0,6)/*1,2prestupy hranaté (24,7*0,3)*1,2</t>
  </si>
  <si>
    <t>Prestupy hranaté (0,45x0,45)+(1,1x1,4)+(0,8x1,1)x2+(1,5x1,1)+(0,7x0,85)+(1,1x1,4)+(0,55xO,7)</t>
  </si>
  <si>
    <t>2833000151a</t>
  </si>
  <si>
    <t>Prestupy kruhové DN 110</t>
  </si>
  <si>
    <t>712861703a.1</t>
  </si>
  <si>
    <t>Opracovanie prestupov kruhových</t>
  </si>
  <si>
    <t>Pol7</t>
  </si>
  <si>
    <t>FeZn. prítlačná lišta</t>
  </si>
  <si>
    <t>Montáž prítlačne lišty+ tmel</t>
  </si>
  <si>
    <t>Teplárenský holding, a.s. - závod Žilina</t>
  </si>
  <si>
    <t>Oprava plochej strechy NAIP - CHUV</t>
  </si>
  <si>
    <t>Teplárenský holding, a.s.</t>
  </si>
  <si>
    <t xml:space="preserve">REKAPITULÁCIA </t>
  </si>
  <si>
    <t>Rozpočet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</si>
</sst>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24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2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sz val="10"/>
      <color rgb="FF46464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46464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14" fillId="0" borderId="0" xfId="0" applyFont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17" fillId="0" borderId="0" xfId="0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7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4" fontId="17" fillId="3" borderId="0" xfId="0" applyNumberFormat="1" applyFont="1" applyFill="1" applyAlignment="1">
      <alignment vertical="center"/>
    </xf>
    <xf numFmtId="0" fontId="18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1" fillId="0" borderId="0" xfId="0" applyFont="1" applyAlignment="1">
      <alignment horizontal="left" vertical="center"/>
    </xf>
    <xf numFmtId="4" fontId="1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64" fontId="12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5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20" xfId="0" applyFont="1" applyBorder="1" applyAlignment="1">
      <alignment horizontal="left" vertical="center"/>
    </xf>
    <xf numFmtId="0" fontId="5" fillId="0" borderId="20" xfId="0" applyFont="1" applyBorder="1" applyAlignment="1">
      <alignment vertical="center"/>
    </xf>
    <xf numFmtId="4" fontId="5" fillId="0" borderId="20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4" fontId="17" fillId="0" borderId="0" xfId="0" applyNumberFormat="1" applyFont="1"/>
    <xf numFmtId="166" fontId="20" fillId="0" borderId="12" xfId="0" applyNumberFormat="1" applyFont="1" applyBorder="1"/>
    <xf numFmtId="166" fontId="20" fillId="0" borderId="13" xfId="0" applyNumberFormat="1" applyFont="1" applyBorder="1"/>
    <xf numFmtId="4" fontId="21" fillId="0" borderId="0" xfId="0" applyNumberFormat="1" applyFont="1" applyAlignment="1">
      <alignment vertical="center"/>
    </xf>
    <xf numFmtId="0" fontId="6" fillId="0" borderId="3" xfId="0" applyFont="1" applyBorder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6" fillId="0" borderId="14" xfId="0" applyFont="1" applyBorder="1"/>
    <xf numFmtId="166" fontId="6" fillId="0" borderId="0" xfId="0" applyNumberFormat="1" applyFont="1"/>
    <xf numFmtId="166" fontId="6" fillId="0" borderId="15" xfId="0" applyNumberFormat="1" applyFont="1" applyBorder="1"/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15" fillId="0" borderId="22" xfId="0" applyFont="1" applyBorder="1" applyAlignment="1" applyProtection="1">
      <alignment horizontal="center" vertical="center"/>
      <protection locked="0"/>
    </xf>
    <xf numFmtId="49" fontId="15" fillId="0" borderId="22" xfId="0" applyNumberFormat="1" applyFont="1" applyBorder="1" applyAlignment="1" applyProtection="1">
      <alignment horizontal="left" vertical="center" wrapText="1"/>
      <protection locked="0"/>
    </xf>
    <xf numFmtId="0" fontId="15" fillId="0" borderId="22" xfId="0" applyFont="1" applyBorder="1" applyAlignment="1" applyProtection="1">
      <alignment horizontal="left" vertical="center" wrapText="1"/>
      <protection locked="0"/>
    </xf>
    <xf numFmtId="0" fontId="15" fillId="0" borderId="22" xfId="0" applyFont="1" applyBorder="1" applyAlignment="1" applyProtection="1">
      <alignment horizontal="center" vertical="center" wrapText="1"/>
      <protection locked="0"/>
    </xf>
    <xf numFmtId="167" fontId="15" fillId="0" borderId="22" xfId="0" applyNumberFormat="1" applyFont="1" applyBorder="1" applyAlignment="1" applyProtection="1">
      <alignment vertical="center"/>
      <protection locked="0"/>
    </xf>
    <xf numFmtId="4" fontId="15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16" fillId="0" borderId="14" xfId="0" applyFont="1" applyBorder="1" applyAlignment="1">
      <alignment horizontal="left" vertical="center"/>
    </xf>
    <xf numFmtId="166" fontId="16" fillId="0" borderId="0" xfId="0" applyNumberFormat="1" applyFont="1" applyAlignment="1">
      <alignment vertical="center"/>
    </xf>
    <xf numFmtId="166" fontId="16" fillId="0" borderId="15" xfId="0" applyNumberFormat="1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23" fillId="0" borderId="22" xfId="0" applyFont="1" applyBorder="1" applyAlignment="1" applyProtection="1">
      <alignment vertical="center"/>
      <protection locked="0"/>
    </xf>
    <xf numFmtId="0" fontId="23" fillId="0" borderId="3" xfId="0" applyFont="1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16" fillId="0" borderId="19" xfId="0" applyFont="1" applyBorder="1" applyAlignment="1">
      <alignment horizontal="left" vertical="center"/>
    </xf>
    <xf numFmtId="0" fontId="16" fillId="0" borderId="20" xfId="0" applyFont="1" applyBorder="1" applyAlignment="1">
      <alignment horizontal="center" vertical="center"/>
    </xf>
    <xf numFmtId="166" fontId="16" fillId="0" borderId="20" xfId="0" applyNumberFormat="1" applyFont="1" applyBorder="1" applyAlignment="1">
      <alignment vertical="center"/>
    </xf>
    <xf numFmtId="166" fontId="16" fillId="0" borderId="2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1"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37"/>
  <sheetViews>
    <sheetView showGridLines="0" tabSelected="1" topLeftCell="A123" workbookViewId="0">
      <selection activeCell="I124" sqref="I124:I136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113" t="s">
        <v>2</v>
      </c>
      <c r="M2" s="114"/>
      <c r="N2" s="114"/>
      <c r="O2" s="114"/>
      <c r="P2" s="114"/>
      <c r="Q2" s="114"/>
      <c r="R2" s="114"/>
      <c r="S2" s="114"/>
      <c r="T2" s="114"/>
      <c r="U2" s="114"/>
      <c r="V2" s="114"/>
      <c r="AT2" s="6" t="s">
        <v>42</v>
      </c>
    </row>
    <row r="3" spans="2:46" ht="6.95" customHeight="1" x14ac:dyDescent="0.2">
      <c r="B3" s="7"/>
      <c r="C3" s="8"/>
      <c r="D3" s="8"/>
      <c r="E3" s="8"/>
      <c r="F3" s="8"/>
      <c r="G3" s="8"/>
      <c r="H3" s="8"/>
      <c r="I3" s="8"/>
      <c r="J3" s="8"/>
      <c r="K3" s="8"/>
      <c r="L3" s="9"/>
      <c r="AT3" s="6" t="s">
        <v>40</v>
      </c>
    </row>
    <row r="4" spans="2:46" ht="24.95" customHeight="1" x14ac:dyDescent="0.2">
      <c r="B4" s="9"/>
      <c r="D4" s="10" t="s">
        <v>44</v>
      </c>
      <c r="L4" s="9"/>
      <c r="M4" s="40" t="s">
        <v>3</v>
      </c>
      <c r="AT4" s="6" t="s">
        <v>1</v>
      </c>
    </row>
    <row r="5" spans="2:46" ht="6.95" customHeight="1" x14ac:dyDescent="0.2">
      <c r="B5" s="9"/>
      <c r="L5" s="9"/>
    </row>
    <row r="6" spans="2:46" ht="12" customHeight="1" x14ac:dyDescent="0.2">
      <c r="B6" s="9"/>
      <c r="D6" s="12" t="s">
        <v>4</v>
      </c>
      <c r="L6" s="9"/>
    </row>
    <row r="7" spans="2:46" ht="16.5" customHeight="1" x14ac:dyDescent="0.2">
      <c r="B7" s="9"/>
      <c r="E7" s="111" t="s">
        <v>115</v>
      </c>
      <c r="F7" s="112"/>
      <c r="G7" s="112"/>
      <c r="H7" s="112"/>
      <c r="L7" s="9"/>
    </row>
    <row r="8" spans="2:46" s="1" customFormat="1" ht="12" customHeight="1" x14ac:dyDescent="0.2">
      <c r="B8" s="16"/>
      <c r="D8" s="12" t="s">
        <v>45</v>
      </c>
      <c r="L8" s="16"/>
    </row>
    <row r="9" spans="2:46" s="1" customFormat="1" ht="16.5" customHeight="1" x14ac:dyDescent="0.2">
      <c r="B9" s="16"/>
      <c r="E9" s="109" t="s">
        <v>116</v>
      </c>
      <c r="F9" s="110"/>
      <c r="G9" s="110"/>
      <c r="H9" s="110"/>
      <c r="L9" s="16"/>
    </row>
    <row r="10" spans="2:46" s="1" customFormat="1" x14ac:dyDescent="0.2">
      <c r="B10" s="16"/>
      <c r="L10" s="16"/>
    </row>
    <row r="11" spans="2:46" s="1" customFormat="1" ht="12" customHeight="1" x14ac:dyDescent="0.2">
      <c r="B11" s="16"/>
      <c r="D11" s="12" t="s">
        <v>5</v>
      </c>
      <c r="F11" s="11" t="s">
        <v>0</v>
      </c>
      <c r="I11" s="12" t="s">
        <v>6</v>
      </c>
      <c r="J11" s="11" t="s">
        <v>0</v>
      </c>
      <c r="L11" s="16"/>
    </row>
    <row r="12" spans="2:46" s="1" customFormat="1" ht="12" customHeight="1" x14ac:dyDescent="0.2">
      <c r="B12" s="16"/>
      <c r="D12" s="12" t="s">
        <v>7</v>
      </c>
      <c r="F12" s="11" t="s">
        <v>11</v>
      </c>
      <c r="I12" s="12" t="s">
        <v>8</v>
      </c>
      <c r="J12" s="27"/>
      <c r="L12" s="16"/>
    </row>
    <row r="13" spans="2:46" s="1" customFormat="1" ht="10.9" customHeight="1" x14ac:dyDescent="0.2">
      <c r="B13" s="16"/>
      <c r="L13" s="16"/>
    </row>
    <row r="14" spans="2:46" s="1" customFormat="1" ht="12" customHeight="1" x14ac:dyDescent="0.2">
      <c r="B14" s="16"/>
      <c r="D14" s="12" t="s">
        <v>9</v>
      </c>
      <c r="I14" s="12" t="s">
        <v>10</v>
      </c>
      <c r="J14" s="11"/>
      <c r="L14" s="16"/>
    </row>
    <row r="15" spans="2:46" s="1" customFormat="1" ht="18" customHeight="1" x14ac:dyDescent="0.2">
      <c r="B15" s="16"/>
      <c r="E15" s="11" t="s">
        <v>117</v>
      </c>
      <c r="I15" s="12" t="s">
        <v>12</v>
      </c>
      <c r="J15" s="11"/>
      <c r="L15" s="16"/>
    </row>
    <row r="16" spans="2:46" s="1" customFormat="1" ht="6.95" customHeight="1" x14ac:dyDescent="0.2">
      <c r="B16" s="16"/>
      <c r="L16" s="16"/>
    </row>
    <row r="17" spans="2:12" s="1" customFormat="1" ht="12" customHeight="1" x14ac:dyDescent="0.2">
      <c r="B17" s="16"/>
      <c r="D17" s="12" t="s">
        <v>13</v>
      </c>
      <c r="I17" s="12" t="s">
        <v>10</v>
      </c>
      <c r="J17" s="11"/>
      <c r="L17" s="16"/>
    </row>
    <row r="18" spans="2:12" s="1" customFormat="1" ht="18" customHeight="1" x14ac:dyDescent="0.2">
      <c r="B18" s="16"/>
      <c r="E18" s="115"/>
      <c r="F18" s="115"/>
      <c r="G18" s="115"/>
      <c r="H18" s="115"/>
      <c r="I18" s="12" t="s">
        <v>12</v>
      </c>
      <c r="J18" s="11"/>
      <c r="L18" s="16"/>
    </row>
    <row r="19" spans="2:12" s="1" customFormat="1" ht="6.95" customHeight="1" x14ac:dyDescent="0.2">
      <c r="B19" s="16"/>
      <c r="L19" s="16"/>
    </row>
    <row r="20" spans="2:12" s="1" customFormat="1" ht="12" customHeight="1" x14ac:dyDescent="0.2">
      <c r="B20" s="16"/>
      <c r="D20" s="12" t="s">
        <v>14</v>
      </c>
      <c r="I20" s="12" t="s">
        <v>10</v>
      </c>
      <c r="J20" s="11"/>
      <c r="L20" s="16"/>
    </row>
    <row r="21" spans="2:12" s="1" customFormat="1" ht="18" customHeight="1" x14ac:dyDescent="0.2">
      <c r="B21" s="16"/>
      <c r="E21" s="11"/>
      <c r="I21" s="12" t="s">
        <v>12</v>
      </c>
      <c r="J21" s="11"/>
      <c r="L21" s="16"/>
    </row>
    <row r="22" spans="2:12" s="1" customFormat="1" ht="6.95" customHeight="1" x14ac:dyDescent="0.2">
      <c r="B22" s="16"/>
      <c r="L22" s="16"/>
    </row>
    <row r="23" spans="2:12" s="1" customFormat="1" ht="12" customHeight="1" x14ac:dyDescent="0.2">
      <c r="B23" s="16"/>
      <c r="D23" s="12" t="s">
        <v>15</v>
      </c>
      <c r="I23" s="12" t="s">
        <v>10</v>
      </c>
      <c r="J23" s="11"/>
      <c r="L23" s="16"/>
    </row>
    <row r="24" spans="2:12" s="1" customFormat="1" ht="18" customHeight="1" x14ac:dyDescent="0.2">
      <c r="B24" s="16"/>
      <c r="E24" s="11"/>
      <c r="I24" s="12" t="s">
        <v>12</v>
      </c>
      <c r="J24" s="11"/>
      <c r="L24" s="16"/>
    </row>
    <row r="25" spans="2:12" s="1" customFormat="1" ht="6.95" customHeight="1" x14ac:dyDescent="0.2">
      <c r="B25" s="16"/>
      <c r="L25" s="16"/>
    </row>
    <row r="26" spans="2:12" s="1" customFormat="1" ht="12" customHeight="1" x14ac:dyDescent="0.2">
      <c r="B26" s="16"/>
      <c r="D26" s="12" t="s">
        <v>16</v>
      </c>
      <c r="L26" s="16"/>
    </row>
    <row r="27" spans="2:12" s="2" customFormat="1" ht="16.5" customHeight="1" x14ac:dyDescent="0.2">
      <c r="B27" s="41"/>
      <c r="E27" s="116" t="s">
        <v>0</v>
      </c>
      <c r="F27" s="116"/>
      <c r="G27" s="116"/>
      <c r="H27" s="116"/>
      <c r="L27" s="41"/>
    </row>
    <row r="28" spans="2:12" s="1" customFormat="1" ht="6.95" customHeight="1" x14ac:dyDescent="0.2">
      <c r="B28" s="16"/>
      <c r="L28" s="16"/>
    </row>
    <row r="29" spans="2:12" s="1" customFormat="1" ht="6.95" customHeight="1" x14ac:dyDescent="0.2">
      <c r="B29" s="16"/>
      <c r="D29" s="28"/>
      <c r="E29" s="28"/>
      <c r="F29" s="28"/>
      <c r="G29" s="28"/>
      <c r="H29" s="28"/>
      <c r="I29" s="28"/>
      <c r="J29" s="28"/>
      <c r="K29" s="28"/>
      <c r="L29" s="16"/>
    </row>
    <row r="30" spans="2:12" s="1" customFormat="1" ht="14.45" customHeight="1" x14ac:dyDescent="0.2">
      <c r="B30" s="16"/>
      <c r="D30" s="11" t="s">
        <v>46</v>
      </c>
      <c r="J30" s="15">
        <f>J96</f>
        <v>0</v>
      </c>
      <c r="L30" s="16"/>
    </row>
    <row r="31" spans="2:12" s="1" customFormat="1" ht="14.45" customHeight="1" x14ac:dyDescent="0.2">
      <c r="B31" s="16"/>
      <c r="D31" s="14" t="s">
        <v>47</v>
      </c>
      <c r="J31" s="15">
        <f>J101</f>
        <v>0</v>
      </c>
      <c r="L31" s="16"/>
    </row>
    <row r="32" spans="2:12" s="1" customFormat="1" ht="25.35" customHeight="1" x14ac:dyDescent="0.2">
      <c r="B32" s="16"/>
      <c r="D32" s="42" t="s">
        <v>17</v>
      </c>
      <c r="J32" s="36">
        <f>ROUND(J30 + J31, 2)</f>
        <v>0</v>
      </c>
      <c r="L32" s="16"/>
    </row>
    <row r="33" spans="2:12" s="1" customFormat="1" ht="6.95" customHeight="1" x14ac:dyDescent="0.2">
      <c r="B33" s="16"/>
      <c r="D33" s="28"/>
      <c r="E33" s="28"/>
      <c r="F33" s="28"/>
      <c r="G33" s="28"/>
      <c r="H33" s="28"/>
      <c r="I33" s="28"/>
      <c r="J33" s="28"/>
      <c r="K33" s="28"/>
      <c r="L33" s="16"/>
    </row>
    <row r="34" spans="2:12" s="1" customFormat="1" ht="14.45" customHeight="1" x14ac:dyDescent="0.2">
      <c r="B34" s="16"/>
      <c r="F34" s="18" t="s">
        <v>19</v>
      </c>
      <c r="I34" s="18" t="s">
        <v>18</v>
      </c>
      <c r="J34" s="18" t="s">
        <v>20</v>
      </c>
      <c r="L34" s="16"/>
    </row>
    <row r="35" spans="2:12" s="1" customFormat="1" ht="14.45" customHeight="1" x14ac:dyDescent="0.2">
      <c r="B35" s="16"/>
      <c r="D35" s="29" t="s">
        <v>21</v>
      </c>
      <c r="E35" s="19" t="s">
        <v>22</v>
      </c>
      <c r="F35" s="43">
        <f>ROUND((SUM(BE101:BE102) + SUM(BE122:BE136)),  2)</f>
        <v>0</v>
      </c>
      <c r="G35" s="44"/>
      <c r="H35" s="44"/>
      <c r="I35" s="45">
        <v>0.23</v>
      </c>
      <c r="J35" s="43">
        <f>ROUND(((SUM(BE101:BE102) + SUM(BE122:BE136))*I35),  2)</f>
        <v>0</v>
      </c>
      <c r="L35" s="16"/>
    </row>
    <row r="36" spans="2:12" s="1" customFormat="1" ht="14.45" customHeight="1" x14ac:dyDescent="0.2">
      <c r="B36" s="16"/>
      <c r="E36" s="19" t="s">
        <v>23</v>
      </c>
      <c r="F36" s="46">
        <f>ROUND((SUM(BF101:BF102) + SUM(BF122:BF136)),  2)</f>
        <v>0</v>
      </c>
      <c r="I36" s="47">
        <v>0.23</v>
      </c>
      <c r="J36" s="46">
        <v>0</v>
      </c>
      <c r="L36" s="16"/>
    </row>
    <row r="37" spans="2:12" s="1" customFormat="1" ht="14.45" hidden="1" customHeight="1" x14ac:dyDescent="0.2">
      <c r="B37" s="16"/>
      <c r="E37" s="12" t="s">
        <v>24</v>
      </c>
      <c r="F37" s="46">
        <f>ROUND((SUM(BG101:BG102) + SUM(BG122:BG136)),  2)</f>
        <v>0</v>
      </c>
      <c r="I37" s="47">
        <v>0.23</v>
      </c>
      <c r="J37" s="46">
        <f>0</f>
        <v>0</v>
      </c>
      <c r="L37" s="16"/>
    </row>
    <row r="38" spans="2:12" s="1" customFormat="1" ht="14.45" hidden="1" customHeight="1" x14ac:dyDescent="0.2">
      <c r="B38" s="16"/>
      <c r="E38" s="12" t="s">
        <v>25</v>
      </c>
      <c r="F38" s="46">
        <f>ROUND((SUM(BH101:BH102) + SUM(BH122:BH136)),  2)</f>
        <v>0</v>
      </c>
      <c r="I38" s="47">
        <v>0.23</v>
      </c>
      <c r="J38" s="46">
        <f>0</f>
        <v>0</v>
      </c>
      <c r="L38" s="16"/>
    </row>
    <row r="39" spans="2:12" s="1" customFormat="1" ht="14.45" hidden="1" customHeight="1" x14ac:dyDescent="0.2">
      <c r="B39" s="16"/>
      <c r="E39" s="19" t="s">
        <v>26</v>
      </c>
      <c r="F39" s="43">
        <f>ROUND((SUM(BI101:BI102) + SUM(BI122:BI136)),  2)</f>
        <v>0</v>
      </c>
      <c r="G39" s="44"/>
      <c r="H39" s="44"/>
      <c r="I39" s="45">
        <v>0</v>
      </c>
      <c r="J39" s="43">
        <f>0</f>
        <v>0</v>
      </c>
      <c r="L39" s="16"/>
    </row>
    <row r="40" spans="2:12" s="1" customFormat="1" ht="6.95" customHeight="1" x14ac:dyDescent="0.2">
      <c r="B40" s="16"/>
      <c r="L40" s="16"/>
    </row>
    <row r="41" spans="2:12" s="1" customFormat="1" ht="25.35" customHeight="1" x14ac:dyDescent="0.2">
      <c r="B41" s="16"/>
      <c r="C41" s="38"/>
      <c r="D41" s="48" t="s">
        <v>27</v>
      </c>
      <c r="E41" s="30"/>
      <c r="F41" s="30"/>
      <c r="G41" s="49" t="s">
        <v>28</v>
      </c>
      <c r="H41" s="50" t="s">
        <v>29</v>
      </c>
      <c r="I41" s="30"/>
      <c r="J41" s="51">
        <f>SUM(J32:J39)</f>
        <v>0</v>
      </c>
      <c r="K41" s="52"/>
      <c r="L41" s="16"/>
    </row>
    <row r="42" spans="2:12" s="1" customFormat="1" ht="14.45" customHeight="1" x14ac:dyDescent="0.2">
      <c r="B42" s="16"/>
      <c r="L42" s="16"/>
    </row>
    <row r="43" spans="2:12" ht="14.45" customHeight="1" x14ac:dyDescent="0.2">
      <c r="B43" s="9"/>
      <c r="L43" s="9"/>
    </row>
    <row r="44" spans="2:12" ht="14.45" customHeight="1" x14ac:dyDescent="0.2">
      <c r="B44" s="9"/>
      <c r="L44" s="9"/>
    </row>
    <row r="45" spans="2:12" ht="14.45" customHeight="1" x14ac:dyDescent="0.2">
      <c r="B45" s="9"/>
      <c r="L45" s="9"/>
    </row>
    <row r="46" spans="2:12" ht="14.45" customHeight="1" x14ac:dyDescent="0.2">
      <c r="B46" s="9"/>
      <c r="L46" s="9"/>
    </row>
    <row r="47" spans="2:12" ht="14.45" customHeight="1" x14ac:dyDescent="0.2">
      <c r="B47" s="9"/>
      <c r="L47" s="9"/>
    </row>
    <row r="48" spans="2:12" ht="14.45" customHeight="1" x14ac:dyDescent="0.2">
      <c r="B48" s="9"/>
      <c r="L48" s="9"/>
    </row>
    <row r="49" spans="2:12" ht="14.45" customHeight="1" x14ac:dyDescent="0.2">
      <c r="B49" s="9"/>
      <c r="L49" s="9"/>
    </row>
    <row r="50" spans="2:12" s="1" customFormat="1" ht="14.45" customHeight="1" x14ac:dyDescent="0.2">
      <c r="B50" s="16"/>
      <c r="D50" s="20" t="s">
        <v>30</v>
      </c>
      <c r="E50" s="21"/>
      <c r="F50" s="21"/>
      <c r="G50" s="20" t="s">
        <v>31</v>
      </c>
      <c r="H50" s="21"/>
      <c r="I50" s="21"/>
      <c r="J50" s="21"/>
      <c r="K50" s="21"/>
      <c r="L50" s="16"/>
    </row>
    <row r="51" spans="2:12" x14ac:dyDescent="0.2">
      <c r="B51" s="9"/>
      <c r="L51" s="9"/>
    </row>
    <row r="52" spans="2:12" x14ac:dyDescent="0.2">
      <c r="B52" s="9"/>
      <c r="L52" s="9"/>
    </row>
    <row r="53" spans="2:12" x14ac:dyDescent="0.2">
      <c r="B53" s="9"/>
      <c r="L53" s="9"/>
    </row>
    <row r="54" spans="2:12" x14ac:dyDescent="0.2">
      <c r="B54" s="9"/>
      <c r="L54" s="9"/>
    </row>
    <row r="55" spans="2:12" x14ac:dyDescent="0.2">
      <c r="B55" s="9"/>
      <c r="L55" s="9"/>
    </row>
    <row r="56" spans="2:12" x14ac:dyDescent="0.2">
      <c r="B56" s="9"/>
      <c r="L56" s="9"/>
    </row>
    <row r="57" spans="2:12" x14ac:dyDescent="0.2">
      <c r="B57" s="9"/>
      <c r="L57" s="9"/>
    </row>
    <row r="58" spans="2:12" x14ac:dyDescent="0.2">
      <c r="B58" s="9"/>
      <c r="L58" s="9"/>
    </row>
    <row r="59" spans="2:12" x14ac:dyDescent="0.2">
      <c r="B59" s="9"/>
      <c r="L59" s="9"/>
    </row>
    <row r="60" spans="2:12" x14ac:dyDescent="0.2">
      <c r="B60" s="9"/>
      <c r="L60" s="9"/>
    </row>
    <row r="61" spans="2:12" s="1" customFormat="1" ht="12.75" x14ac:dyDescent="0.2">
      <c r="B61" s="16"/>
      <c r="D61" s="22" t="s">
        <v>32</v>
      </c>
      <c r="E61" s="17"/>
      <c r="F61" s="53" t="s">
        <v>33</v>
      </c>
      <c r="G61" s="22" t="s">
        <v>32</v>
      </c>
      <c r="H61" s="17"/>
      <c r="I61" s="17"/>
      <c r="J61" s="54" t="s">
        <v>33</v>
      </c>
      <c r="K61" s="17"/>
      <c r="L61" s="16"/>
    </row>
    <row r="62" spans="2:12" x14ac:dyDescent="0.2">
      <c r="B62" s="9"/>
      <c r="L62" s="9"/>
    </row>
    <row r="63" spans="2:12" x14ac:dyDescent="0.2">
      <c r="B63" s="9"/>
      <c r="L63" s="9"/>
    </row>
    <row r="64" spans="2:12" x14ac:dyDescent="0.2">
      <c r="B64" s="9"/>
      <c r="L64" s="9"/>
    </row>
    <row r="65" spans="2:12" s="1" customFormat="1" ht="12.75" x14ac:dyDescent="0.2">
      <c r="B65" s="16"/>
      <c r="D65" s="20" t="s">
        <v>34</v>
      </c>
      <c r="E65" s="21"/>
      <c r="F65" s="21"/>
      <c r="G65" s="20" t="s">
        <v>35</v>
      </c>
      <c r="H65" s="21"/>
      <c r="I65" s="21"/>
      <c r="J65" s="21"/>
      <c r="K65" s="21"/>
      <c r="L65" s="16"/>
    </row>
    <row r="66" spans="2:12" x14ac:dyDescent="0.2">
      <c r="B66" s="9"/>
      <c r="L66" s="9"/>
    </row>
    <row r="67" spans="2:12" x14ac:dyDescent="0.2">
      <c r="B67" s="9"/>
      <c r="L67" s="9"/>
    </row>
    <row r="68" spans="2:12" x14ac:dyDescent="0.2">
      <c r="B68" s="9"/>
      <c r="L68" s="9"/>
    </row>
    <row r="69" spans="2:12" x14ac:dyDescent="0.2">
      <c r="B69" s="9"/>
      <c r="L69" s="9"/>
    </row>
    <row r="70" spans="2:12" x14ac:dyDescent="0.2">
      <c r="B70" s="9"/>
      <c r="L70" s="9"/>
    </row>
    <row r="71" spans="2:12" x14ac:dyDescent="0.2">
      <c r="B71" s="9"/>
      <c r="L71" s="9"/>
    </row>
    <row r="72" spans="2:12" x14ac:dyDescent="0.2">
      <c r="B72" s="9"/>
      <c r="L72" s="9"/>
    </row>
    <row r="73" spans="2:12" x14ac:dyDescent="0.2">
      <c r="B73" s="9"/>
      <c r="L73" s="9"/>
    </row>
    <row r="74" spans="2:12" x14ac:dyDescent="0.2">
      <c r="B74" s="9"/>
      <c r="L74" s="9"/>
    </row>
    <row r="75" spans="2:12" x14ac:dyDescent="0.2">
      <c r="B75" s="9"/>
      <c r="L75" s="9"/>
    </row>
    <row r="76" spans="2:12" s="1" customFormat="1" ht="12.75" x14ac:dyDescent="0.2">
      <c r="B76" s="16"/>
      <c r="D76" s="22" t="s">
        <v>32</v>
      </c>
      <c r="E76" s="17"/>
      <c r="F76" s="53" t="s">
        <v>33</v>
      </c>
      <c r="G76" s="22" t="s">
        <v>32</v>
      </c>
      <c r="H76" s="17"/>
      <c r="I76" s="17"/>
      <c r="J76" s="54" t="s">
        <v>33</v>
      </c>
      <c r="K76" s="17"/>
      <c r="L76" s="16"/>
    </row>
    <row r="77" spans="2:12" s="1" customFormat="1" ht="14.45" customHeight="1" x14ac:dyDescent="0.2">
      <c r="B77" s="23"/>
      <c r="C77" s="24"/>
      <c r="D77" s="24"/>
      <c r="E77" s="24"/>
      <c r="F77" s="24"/>
      <c r="G77" s="24"/>
      <c r="H77" s="24"/>
      <c r="I77" s="24"/>
      <c r="J77" s="24"/>
      <c r="K77" s="24"/>
      <c r="L77" s="16"/>
    </row>
    <row r="81" spans="2:47" s="1" customFormat="1" ht="6.95" customHeight="1" x14ac:dyDescent="0.2">
      <c r="B81" s="25"/>
      <c r="C81" s="26"/>
      <c r="D81" s="26"/>
      <c r="E81" s="26"/>
      <c r="F81" s="26"/>
      <c r="G81" s="26"/>
      <c r="H81" s="26"/>
      <c r="I81" s="26"/>
      <c r="J81" s="26"/>
      <c r="K81" s="26"/>
      <c r="L81" s="16"/>
    </row>
    <row r="82" spans="2:47" s="1" customFormat="1" ht="24.95" customHeight="1" x14ac:dyDescent="0.2">
      <c r="B82" s="16"/>
      <c r="C82" s="10" t="s">
        <v>118</v>
      </c>
      <c r="L82" s="16"/>
    </row>
    <row r="83" spans="2:47" s="1" customFormat="1" ht="6.95" customHeight="1" x14ac:dyDescent="0.2">
      <c r="B83" s="16"/>
      <c r="L83" s="16"/>
    </row>
    <row r="84" spans="2:47" s="1" customFormat="1" ht="12" customHeight="1" x14ac:dyDescent="0.2">
      <c r="B84" s="16"/>
      <c r="C84" s="12" t="s">
        <v>4</v>
      </c>
      <c r="L84" s="16"/>
    </row>
    <row r="85" spans="2:47" s="1" customFormat="1" ht="16.5" customHeight="1" x14ac:dyDescent="0.2">
      <c r="B85" s="16"/>
      <c r="E85" s="111" t="str">
        <f>E7</f>
        <v>Teplárenský holding, a.s. - závod Žilina</v>
      </c>
      <c r="F85" s="112"/>
      <c r="G85" s="112"/>
      <c r="H85" s="112"/>
      <c r="L85" s="16"/>
    </row>
    <row r="86" spans="2:47" s="1" customFormat="1" ht="12" customHeight="1" x14ac:dyDescent="0.2">
      <c r="B86" s="16"/>
      <c r="C86" s="12" t="s">
        <v>45</v>
      </c>
      <c r="L86" s="16"/>
    </row>
    <row r="87" spans="2:47" s="1" customFormat="1" ht="16.5" customHeight="1" x14ac:dyDescent="0.2">
      <c r="B87" s="16"/>
      <c r="E87" s="109" t="str">
        <f>E9</f>
        <v>Oprava plochej strechy NAIP - CHUV</v>
      </c>
      <c r="F87" s="110"/>
      <c r="G87" s="110"/>
      <c r="H87" s="110"/>
      <c r="L87" s="16"/>
    </row>
    <row r="88" spans="2:47" s="1" customFormat="1" ht="6.95" customHeight="1" x14ac:dyDescent="0.2">
      <c r="B88" s="16"/>
      <c r="L88" s="16"/>
    </row>
    <row r="89" spans="2:47" s="1" customFormat="1" ht="12" customHeight="1" x14ac:dyDescent="0.2">
      <c r="B89" s="16"/>
      <c r="C89" s="12" t="s">
        <v>7</v>
      </c>
      <c r="F89" s="11" t="str">
        <f>F12</f>
        <v xml:space="preserve"> </v>
      </c>
      <c r="I89" s="12" t="s">
        <v>8</v>
      </c>
      <c r="J89" s="27" t="str">
        <f>IF(J12="","",J12)</f>
        <v/>
      </c>
      <c r="L89" s="16"/>
    </row>
    <row r="90" spans="2:47" s="1" customFormat="1" ht="6.95" customHeight="1" x14ac:dyDescent="0.2">
      <c r="B90" s="16"/>
      <c r="L90" s="16"/>
    </row>
    <row r="91" spans="2:47" s="1" customFormat="1" ht="15.2" customHeight="1" x14ac:dyDescent="0.2">
      <c r="B91" s="16"/>
      <c r="C91" s="12" t="s">
        <v>9</v>
      </c>
      <c r="F91" s="11" t="str">
        <f>E15</f>
        <v>Teplárenský holding, a.s.</v>
      </c>
      <c r="I91" s="12" t="s">
        <v>14</v>
      </c>
      <c r="J91" s="13"/>
      <c r="L91" s="16"/>
    </row>
    <row r="92" spans="2:47" s="1" customFormat="1" ht="15.2" customHeight="1" x14ac:dyDescent="0.2">
      <c r="B92" s="16"/>
      <c r="C92" s="12" t="s">
        <v>13</v>
      </c>
      <c r="F92" s="11" t="str">
        <f>IF(E18="","",E18)</f>
        <v/>
      </c>
      <c r="I92" s="12" t="s">
        <v>15</v>
      </c>
      <c r="J92" s="13"/>
      <c r="L92" s="16"/>
    </row>
    <row r="93" spans="2:47" s="1" customFormat="1" ht="10.35" customHeight="1" x14ac:dyDescent="0.2">
      <c r="B93" s="16"/>
      <c r="L93" s="16"/>
    </row>
    <row r="94" spans="2:47" s="1" customFormat="1" ht="29.25" customHeight="1" x14ac:dyDescent="0.2">
      <c r="B94" s="16"/>
      <c r="C94" s="55" t="s">
        <v>48</v>
      </c>
      <c r="D94" s="38"/>
      <c r="E94" s="38"/>
      <c r="F94" s="38"/>
      <c r="G94" s="38"/>
      <c r="H94" s="38"/>
      <c r="I94" s="38"/>
      <c r="J94" s="56" t="s">
        <v>49</v>
      </c>
      <c r="K94" s="38"/>
      <c r="L94" s="16"/>
    </row>
    <row r="95" spans="2:47" s="1" customFormat="1" ht="10.35" customHeight="1" x14ac:dyDescent="0.2">
      <c r="B95" s="16"/>
      <c r="L95" s="16"/>
    </row>
    <row r="96" spans="2:47" s="1" customFormat="1" ht="22.9" customHeight="1" x14ac:dyDescent="0.2">
      <c r="B96" s="16"/>
      <c r="C96" s="57" t="s">
        <v>50</v>
      </c>
      <c r="J96" s="36">
        <f>J122</f>
        <v>0</v>
      </c>
      <c r="L96" s="16"/>
      <c r="AU96" s="6" t="s">
        <v>51</v>
      </c>
    </row>
    <row r="97" spans="2:14" s="3" customFormat="1" ht="24.95" customHeight="1" x14ac:dyDescent="0.2">
      <c r="B97" s="58"/>
      <c r="D97" s="59" t="s">
        <v>52</v>
      </c>
      <c r="E97" s="60"/>
      <c r="F97" s="60"/>
      <c r="G97" s="60"/>
      <c r="H97" s="60"/>
      <c r="I97" s="60"/>
      <c r="J97" s="61">
        <f>J123</f>
        <v>0</v>
      </c>
      <c r="L97" s="58"/>
    </row>
    <row r="98" spans="2:14" s="3" customFormat="1" ht="24.95" customHeight="1" x14ac:dyDescent="0.2">
      <c r="B98" s="58"/>
      <c r="D98" s="59" t="s">
        <v>52</v>
      </c>
      <c r="E98" s="60"/>
      <c r="F98" s="60"/>
      <c r="G98" s="60"/>
      <c r="H98" s="60"/>
      <c r="I98" s="60"/>
      <c r="J98" s="61">
        <f>J133</f>
        <v>0</v>
      </c>
      <c r="L98" s="58"/>
    </row>
    <row r="99" spans="2:14" s="1" customFormat="1" ht="21.75" customHeight="1" x14ac:dyDescent="0.2">
      <c r="B99" s="16"/>
      <c r="L99" s="16"/>
    </row>
    <row r="100" spans="2:14" s="1" customFormat="1" ht="6.95" customHeight="1" x14ac:dyDescent="0.2">
      <c r="B100" s="16"/>
      <c r="L100" s="16"/>
    </row>
    <row r="101" spans="2:14" s="1" customFormat="1" ht="29.25" customHeight="1" x14ac:dyDescent="0.2">
      <c r="B101" s="16"/>
      <c r="C101" s="57" t="s">
        <v>53</v>
      </c>
      <c r="J101" s="62">
        <v>0</v>
      </c>
      <c r="L101" s="16"/>
      <c r="N101" s="63" t="s">
        <v>21</v>
      </c>
    </row>
    <row r="102" spans="2:14" s="1" customFormat="1" ht="18" customHeight="1" x14ac:dyDescent="0.2">
      <c r="B102" s="16"/>
      <c r="L102" s="16"/>
    </row>
    <row r="103" spans="2:14" s="1" customFormat="1" ht="29.25" customHeight="1" x14ac:dyDescent="0.2">
      <c r="B103" s="16"/>
      <c r="C103" s="37" t="s">
        <v>43</v>
      </c>
      <c r="D103" s="38"/>
      <c r="E103" s="38"/>
      <c r="F103" s="38"/>
      <c r="G103" s="38"/>
      <c r="H103" s="38"/>
      <c r="I103" s="38"/>
      <c r="J103" s="39">
        <f>ROUND(J96+J101,2)</f>
        <v>0</v>
      </c>
      <c r="K103" s="38"/>
      <c r="L103" s="16"/>
    </row>
    <row r="104" spans="2:14" s="1" customFormat="1" ht="6.95" customHeight="1" x14ac:dyDescent="0.2">
      <c r="B104" s="23"/>
      <c r="C104" s="24"/>
      <c r="D104" s="24"/>
      <c r="E104" s="24"/>
      <c r="F104" s="24"/>
      <c r="G104" s="24"/>
      <c r="H104" s="24"/>
      <c r="I104" s="24"/>
      <c r="J104" s="24"/>
      <c r="K104" s="24"/>
      <c r="L104" s="16"/>
    </row>
    <row r="108" spans="2:14" s="1" customFormat="1" ht="6.95" customHeight="1" x14ac:dyDescent="0.2">
      <c r="B108" s="25"/>
      <c r="C108" s="26"/>
      <c r="D108" s="26"/>
      <c r="E108" s="26"/>
      <c r="F108" s="26"/>
      <c r="G108" s="26"/>
      <c r="H108" s="26"/>
      <c r="I108" s="26"/>
      <c r="J108" s="26"/>
      <c r="K108" s="26"/>
      <c r="L108" s="16"/>
    </row>
    <row r="109" spans="2:14" s="1" customFormat="1" ht="24.95" customHeight="1" x14ac:dyDescent="0.2">
      <c r="B109" s="16"/>
      <c r="C109" s="10" t="s">
        <v>119</v>
      </c>
      <c r="L109" s="16"/>
    </row>
    <row r="110" spans="2:14" s="1" customFormat="1" ht="6.95" customHeight="1" x14ac:dyDescent="0.2">
      <c r="B110" s="16"/>
      <c r="L110" s="16"/>
    </row>
    <row r="111" spans="2:14" s="1" customFormat="1" ht="12" customHeight="1" x14ac:dyDescent="0.2">
      <c r="B111" s="16"/>
      <c r="C111" s="12" t="s">
        <v>4</v>
      </c>
      <c r="L111" s="16"/>
    </row>
    <row r="112" spans="2:14" s="1" customFormat="1" ht="16.5" customHeight="1" x14ac:dyDescent="0.2">
      <c r="B112" s="16"/>
      <c r="E112" s="111" t="str">
        <f>E7</f>
        <v>Teplárenský holding, a.s. - závod Žilina</v>
      </c>
      <c r="F112" s="112"/>
      <c r="G112" s="112"/>
      <c r="H112" s="112"/>
      <c r="L112" s="16"/>
    </row>
    <row r="113" spans="2:65" s="1" customFormat="1" ht="12" customHeight="1" x14ac:dyDescent="0.2">
      <c r="B113" s="16"/>
      <c r="C113" s="12" t="s">
        <v>45</v>
      </c>
      <c r="L113" s="16"/>
    </row>
    <row r="114" spans="2:65" s="1" customFormat="1" ht="16.5" customHeight="1" x14ac:dyDescent="0.2">
      <c r="B114" s="16"/>
      <c r="E114" s="109" t="str">
        <f>E9</f>
        <v>Oprava plochej strechy NAIP - CHUV</v>
      </c>
      <c r="F114" s="110"/>
      <c r="G114" s="110"/>
      <c r="H114" s="110"/>
      <c r="L114" s="16"/>
    </row>
    <row r="115" spans="2:65" s="1" customFormat="1" ht="6.95" customHeight="1" x14ac:dyDescent="0.2">
      <c r="B115" s="16"/>
      <c r="L115" s="16"/>
    </row>
    <row r="116" spans="2:65" s="1" customFormat="1" ht="12" customHeight="1" x14ac:dyDescent="0.2">
      <c r="B116" s="16"/>
      <c r="C116" s="12" t="s">
        <v>7</v>
      </c>
      <c r="F116" s="11" t="str">
        <f>F12</f>
        <v xml:space="preserve"> </v>
      </c>
      <c r="I116" s="12" t="s">
        <v>8</v>
      </c>
      <c r="J116" s="27" t="str">
        <f>IF(J12="","",J12)</f>
        <v/>
      </c>
      <c r="L116" s="16"/>
    </row>
    <row r="117" spans="2:65" s="1" customFormat="1" ht="6.95" customHeight="1" x14ac:dyDescent="0.2">
      <c r="B117" s="16"/>
      <c r="L117" s="16"/>
    </row>
    <row r="118" spans="2:65" s="1" customFormat="1" ht="15.2" customHeight="1" x14ac:dyDescent="0.2">
      <c r="B118" s="16"/>
      <c r="C118" s="12" t="s">
        <v>9</v>
      </c>
      <c r="F118" s="11" t="str">
        <f>E15</f>
        <v>Teplárenský holding, a.s.</v>
      </c>
      <c r="I118" s="12" t="s">
        <v>14</v>
      </c>
      <c r="J118" s="13"/>
      <c r="L118" s="16"/>
    </row>
    <row r="119" spans="2:65" s="1" customFormat="1" ht="15.2" customHeight="1" x14ac:dyDescent="0.2">
      <c r="B119" s="16"/>
      <c r="C119" s="12" t="s">
        <v>13</v>
      </c>
      <c r="F119" s="11" t="str">
        <f>IF(E18="","",E18)</f>
        <v/>
      </c>
      <c r="I119" s="12" t="s">
        <v>15</v>
      </c>
      <c r="J119" s="13"/>
      <c r="L119" s="16"/>
    </row>
    <row r="120" spans="2:65" s="1" customFormat="1" ht="10.35" customHeight="1" x14ac:dyDescent="0.2">
      <c r="B120" s="16"/>
      <c r="L120" s="16"/>
    </row>
    <row r="121" spans="2:65" s="4" customFormat="1" ht="29.25" customHeight="1" x14ac:dyDescent="0.2">
      <c r="B121" s="64"/>
      <c r="C121" s="65" t="s">
        <v>54</v>
      </c>
      <c r="D121" s="66" t="s">
        <v>38</v>
      </c>
      <c r="E121" s="66" t="s">
        <v>36</v>
      </c>
      <c r="F121" s="66" t="s">
        <v>37</v>
      </c>
      <c r="G121" s="66" t="s">
        <v>55</v>
      </c>
      <c r="H121" s="66" t="s">
        <v>56</v>
      </c>
      <c r="I121" s="66" t="s">
        <v>57</v>
      </c>
      <c r="J121" s="67" t="s">
        <v>49</v>
      </c>
      <c r="K121" s="68" t="s">
        <v>58</v>
      </c>
      <c r="L121" s="64"/>
      <c r="M121" s="31" t="s">
        <v>0</v>
      </c>
      <c r="N121" s="32" t="s">
        <v>21</v>
      </c>
      <c r="O121" s="32" t="s">
        <v>59</v>
      </c>
      <c r="P121" s="32" t="s">
        <v>60</v>
      </c>
      <c r="Q121" s="32" t="s">
        <v>61</v>
      </c>
      <c r="R121" s="32" t="s">
        <v>62</v>
      </c>
      <c r="S121" s="32" t="s">
        <v>63</v>
      </c>
      <c r="T121" s="33" t="s">
        <v>64</v>
      </c>
    </row>
    <row r="122" spans="2:65" s="1" customFormat="1" ht="22.9" customHeight="1" x14ac:dyDescent="0.25">
      <c r="B122" s="16"/>
      <c r="C122" s="35" t="s">
        <v>46</v>
      </c>
      <c r="J122" s="69">
        <f>BK122</f>
        <v>0</v>
      </c>
      <c r="L122" s="16"/>
      <c r="M122" s="34"/>
      <c r="N122" s="28"/>
      <c r="O122" s="28"/>
      <c r="P122" s="70">
        <f>P123+P133</f>
        <v>0</v>
      </c>
      <c r="Q122" s="28"/>
      <c r="R122" s="70">
        <f>R123+R133</f>
        <v>0</v>
      </c>
      <c r="S122" s="28"/>
      <c r="T122" s="71">
        <f>T123+T133</f>
        <v>0</v>
      </c>
      <c r="AT122" s="6" t="s">
        <v>39</v>
      </c>
      <c r="AU122" s="6" t="s">
        <v>51</v>
      </c>
      <c r="BK122" s="72">
        <f>BK123+BK133</f>
        <v>0</v>
      </c>
    </row>
    <row r="123" spans="2:65" s="5" customFormat="1" ht="25.9" customHeight="1" x14ac:dyDescent="0.2">
      <c r="B123" s="73"/>
      <c r="D123" s="74" t="s">
        <v>39</v>
      </c>
      <c r="E123" s="75" t="s">
        <v>65</v>
      </c>
      <c r="F123" s="75" t="s">
        <v>0</v>
      </c>
      <c r="J123" s="76">
        <f>BK123</f>
        <v>0</v>
      </c>
      <c r="L123" s="73"/>
      <c r="M123" s="77"/>
      <c r="P123" s="78">
        <f>SUM(P124:P132)</f>
        <v>0</v>
      </c>
      <c r="R123" s="78">
        <f>SUM(R124:R132)</f>
        <v>0</v>
      </c>
      <c r="T123" s="79">
        <f>SUM(T124:T132)</f>
        <v>0</v>
      </c>
      <c r="AR123" s="74" t="s">
        <v>41</v>
      </c>
      <c r="AT123" s="80" t="s">
        <v>39</v>
      </c>
      <c r="AU123" s="80" t="s">
        <v>40</v>
      </c>
      <c r="AY123" s="74" t="s">
        <v>66</v>
      </c>
      <c r="BK123" s="81">
        <f>SUM(BK124:BK132)</f>
        <v>0</v>
      </c>
    </row>
    <row r="124" spans="2:65" s="1" customFormat="1" ht="24.2" customHeight="1" x14ac:dyDescent="0.2">
      <c r="B124" s="82"/>
      <c r="C124" s="83" t="s">
        <v>41</v>
      </c>
      <c r="D124" s="83" t="s">
        <v>67</v>
      </c>
      <c r="E124" s="84" t="s">
        <v>68</v>
      </c>
      <c r="F124" s="85" t="s">
        <v>101</v>
      </c>
      <c r="G124" s="86" t="s">
        <v>102</v>
      </c>
      <c r="H124" s="87">
        <v>1</v>
      </c>
      <c r="I124" s="88"/>
      <c r="J124" s="88">
        <f t="shared" ref="J124:J132" si="0">ROUND(I124*H124,2)</f>
        <v>0</v>
      </c>
      <c r="K124" s="89"/>
      <c r="L124" s="16"/>
      <c r="M124" s="90" t="s">
        <v>0</v>
      </c>
      <c r="N124" s="63" t="s">
        <v>23</v>
      </c>
      <c r="O124" s="91">
        <v>0</v>
      </c>
      <c r="P124" s="91">
        <f t="shared" ref="P124:P132" si="1">O124*H124</f>
        <v>0</v>
      </c>
      <c r="Q124" s="91">
        <v>0</v>
      </c>
      <c r="R124" s="91">
        <f t="shared" ref="R124:R132" si="2">Q124*H124</f>
        <v>0</v>
      </c>
      <c r="S124" s="91">
        <v>0</v>
      </c>
      <c r="T124" s="92">
        <f t="shared" ref="T124:T132" si="3">S124*H124</f>
        <v>0</v>
      </c>
      <c r="AR124" s="93" t="s">
        <v>70</v>
      </c>
      <c r="AT124" s="93" t="s">
        <v>67</v>
      </c>
      <c r="AU124" s="93" t="s">
        <v>41</v>
      </c>
      <c r="AY124" s="6" t="s">
        <v>66</v>
      </c>
      <c r="BE124" s="94">
        <f t="shared" ref="BE124:BE132" si="4">IF(N124="základná",J124,0)</f>
        <v>0</v>
      </c>
      <c r="BF124" s="94">
        <f t="shared" ref="BF124:BF132" si="5">IF(N124="znížená",J124,0)</f>
        <v>0</v>
      </c>
      <c r="BG124" s="94">
        <f t="shared" ref="BG124:BG132" si="6">IF(N124="zákl. prenesená",J124,0)</f>
        <v>0</v>
      </c>
      <c r="BH124" s="94">
        <f t="shared" ref="BH124:BH132" si="7">IF(N124="zníž. prenesená",J124,0)</f>
        <v>0</v>
      </c>
      <c r="BI124" s="94">
        <f t="shared" ref="BI124:BI132" si="8">IF(N124="nulová",J124,0)</f>
        <v>0</v>
      </c>
      <c r="BJ124" s="6" t="s">
        <v>71</v>
      </c>
      <c r="BK124" s="94">
        <f t="shared" ref="BK124:BK132" si="9">ROUND(I124*H124,2)</f>
        <v>0</v>
      </c>
      <c r="BL124" s="6" t="s">
        <v>70</v>
      </c>
      <c r="BM124" s="93" t="s">
        <v>71</v>
      </c>
    </row>
    <row r="125" spans="2:65" s="1" customFormat="1" ht="24.2" customHeight="1" x14ac:dyDescent="0.2">
      <c r="B125" s="82"/>
      <c r="C125" s="83" t="s">
        <v>71</v>
      </c>
      <c r="D125" s="83" t="s">
        <v>67</v>
      </c>
      <c r="E125" s="84" t="s">
        <v>74</v>
      </c>
      <c r="F125" s="85" t="s">
        <v>103</v>
      </c>
      <c r="G125" s="86" t="s">
        <v>69</v>
      </c>
      <c r="H125" s="87">
        <v>361.44</v>
      </c>
      <c r="I125" s="88"/>
      <c r="J125" s="88">
        <f t="shared" si="0"/>
        <v>0</v>
      </c>
      <c r="K125" s="89"/>
      <c r="L125" s="16"/>
      <c r="M125" s="90" t="s">
        <v>0</v>
      </c>
      <c r="N125" s="63" t="s">
        <v>23</v>
      </c>
      <c r="O125" s="91">
        <v>0</v>
      </c>
      <c r="P125" s="91">
        <f t="shared" si="1"/>
        <v>0</v>
      </c>
      <c r="Q125" s="91">
        <v>0</v>
      </c>
      <c r="R125" s="91">
        <f t="shared" si="2"/>
        <v>0</v>
      </c>
      <c r="S125" s="91">
        <v>0</v>
      </c>
      <c r="T125" s="92">
        <f t="shared" si="3"/>
        <v>0</v>
      </c>
      <c r="AR125" s="93" t="s">
        <v>70</v>
      </c>
      <c r="AT125" s="93" t="s">
        <v>67</v>
      </c>
      <c r="AU125" s="93" t="s">
        <v>41</v>
      </c>
      <c r="AY125" s="6" t="s">
        <v>66</v>
      </c>
      <c r="BE125" s="94">
        <f t="shared" si="4"/>
        <v>0</v>
      </c>
      <c r="BF125" s="94">
        <f t="shared" si="5"/>
        <v>0</v>
      </c>
      <c r="BG125" s="94">
        <f t="shared" si="6"/>
        <v>0</v>
      </c>
      <c r="BH125" s="94">
        <f t="shared" si="7"/>
        <v>0</v>
      </c>
      <c r="BI125" s="94">
        <f t="shared" si="8"/>
        <v>0</v>
      </c>
      <c r="BJ125" s="6" t="s">
        <v>71</v>
      </c>
      <c r="BK125" s="94">
        <f t="shared" si="9"/>
        <v>0</v>
      </c>
      <c r="BL125" s="6" t="s">
        <v>70</v>
      </c>
      <c r="BM125" s="93" t="s">
        <v>70</v>
      </c>
    </row>
    <row r="126" spans="2:65" s="1" customFormat="1" ht="24.2" customHeight="1" x14ac:dyDescent="0.2">
      <c r="B126" s="82"/>
      <c r="C126" s="83" t="s">
        <v>73</v>
      </c>
      <c r="D126" s="83" t="s">
        <v>67</v>
      </c>
      <c r="E126" s="84" t="s">
        <v>76</v>
      </c>
      <c r="F126" s="85" t="s">
        <v>104</v>
      </c>
      <c r="G126" s="86" t="s">
        <v>69</v>
      </c>
      <c r="H126" s="87">
        <v>6.46</v>
      </c>
      <c r="I126" s="88"/>
      <c r="J126" s="88">
        <f t="shared" si="0"/>
        <v>0</v>
      </c>
      <c r="K126" s="89"/>
      <c r="L126" s="16"/>
      <c r="M126" s="90" t="s">
        <v>0</v>
      </c>
      <c r="N126" s="63" t="s">
        <v>23</v>
      </c>
      <c r="O126" s="91">
        <v>0</v>
      </c>
      <c r="P126" s="91">
        <f t="shared" si="1"/>
        <v>0</v>
      </c>
      <c r="Q126" s="91">
        <v>0</v>
      </c>
      <c r="R126" s="91">
        <f t="shared" si="2"/>
        <v>0</v>
      </c>
      <c r="S126" s="91">
        <v>0</v>
      </c>
      <c r="T126" s="92">
        <f t="shared" si="3"/>
        <v>0</v>
      </c>
      <c r="AR126" s="93" t="s">
        <v>70</v>
      </c>
      <c r="AT126" s="93" t="s">
        <v>67</v>
      </c>
      <c r="AU126" s="93" t="s">
        <v>41</v>
      </c>
      <c r="AY126" s="6" t="s">
        <v>66</v>
      </c>
      <c r="BE126" s="94">
        <f t="shared" si="4"/>
        <v>0</v>
      </c>
      <c r="BF126" s="94">
        <f t="shared" si="5"/>
        <v>0</v>
      </c>
      <c r="BG126" s="94">
        <f t="shared" si="6"/>
        <v>0</v>
      </c>
      <c r="BH126" s="94">
        <f t="shared" si="7"/>
        <v>0</v>
      </c>
      <c r="BI126" s="94">
        <f t="shared" si="8"/>
        <v>0</v>
      </c>
      <c r="BJ126" s="6" t="s">
        <v>71</v>
      </c>
      <c r="BK126" s="94">
        <f t="shared" si="9"/>
        <v>0</v>
      </c>
      <c r="BL126" s="6" t="s">
        <v>70</v>
      </c>
      <c r="BM126" s="93" t="s">
        <v>75</v>
      </c>
    </row>
    <row r="127" spans="2:65" s="1" customFormat="1" ht="16.5" customHeight="1" x14ac:dyDescent="0.2">
      <c r="B127" s="82"/>
      <c r="C127" s="83" t="s">
        <v>70</v>
      </c>
      <c r="D127" s="83" t="s">
        <v>67</v>
      </c>
      <c r="E127" s="84" t="s">
        <v>92</v>
      </c>
      <c r="F127" s="85" t="s">
        <v>105</v>
      </c>
      <c r="G127" s="86" t="s">
        <v>72</v>
      </c>
      <c r="H127" s="87">
        <v>94.5</v>
      </c>
      <c r="I127" s="88"/>
      <c r="J127" s="88">
        <f t="shared" si="0"/>
        <v>0</v>
      </c>
      <c r="K127" s="89"/>
      <c r="L127" s="16"/>
      <c r="M127" s="90" t="s">
        <v>0</v>
      </c>
      <c r="N127" s="63" t="s">
        <v>23</v>
      </c>
      <c r="O127" s="91">
        <v>0</v>
      </c>
      <c r="P127" s="91">
        <f t="shared" si="1"/>
        <v>0</v>
      </c>
      <c r="Q127" s="91">
        <v>0</v>
      </c>
      <c r="R127" s="91">
        <f t="shared" si="2"/>
        <v>0</v>
      </c>
      <c r="S127" s="91">
        <v>0</v>
      </c>
      <c r="T127" s="92">
        <f t="shared" si="3"/>
        <v>0</v>
      </c>
      <c r="AR127" s="93" t="s">
        <v>70</v>
      </c>
      <c r="AT127" s="93" t="s">
        <v>67</v>
      </c>
      <c r="AU127" s="93" t="s">
        <v>41</v>
      </c>
      <c r="AY127" s="6" t="s">
        <v>66</v>
      </c>
      <c r="BE127" s="94">
        <f t="shared" si="4"/>
        <v>0</v>
      </c>
      <c r="BF127" s="94">
        <f t="shared" si="5"/>
        <v>0</v>
      </c>
      <c r="BG127" s="94">
        <f t="shared" si="6"/>
        <v>0</v>
      </c>
      <c r="BH127" s="94">
        <f t="shared" si="7"/>
        <v>0</v>
      </c>
      <c r="BI127" s="94">
        <f t="shared" si="8"/>
        <v>0</v>
      </c>
      <c r="BJ127" s="6" t="s">
        <v>71</v>
      </c>
      <c r="BK127" s="94">
        <f t="shared" si="9"/>
        <v>0</v>
      </c>
      <c r="BL127" s="6" t="s">
        <v>70</v>
      </c>
      <c r="BM127" s="93" t="s">
        <v>77</v>
      </c>
    </row>
    <row r="128" spans="2:65" s="1" customFormat="1" ht="37.9" customHeight="1" x14ac:dyDescent="0.2">
      <c r="B128" s="82"/>
      <c r="C128" s="95" t="s">
        <v>78</v>
      </c>
      <c r="D128" s="95" t="s">
        <v>79</v>
      </c>
      <c r="E128" s="96" t="s">
        <v>80</v>
      </c>
      <c r="F128" s="97" t="s">
        <v>106</v>
      </c>
      <c r="G128" s="98" t="s">
        <v>69</v>
      </c>
      <c r="H128" s="99">
        <v>479</v>
      </c>
      <c r="I128" s="100"/>
      <c r="J128" s="100">
        <f t="shared" si="0"/>
        <v>0</v>
      </c>
      <c r="K128" s="101"/>
      <c r="L128" s="102"/>
      <c r="M128" s="103" t="s">
        <v>0</v>
      </c>
      <c r="N128" s="104" t="s">
        <v>23</v>
      </c>
      <c r="O128" s="91">
        <v>0</v>
      </c>
      <c r="P128" s="91">
        <f t="shared" si="1"/>
        <v>0</v>
      </c>
      <c r="Q128" s="91">
        <v>0</v>
      </c>
      <c r="R128" s="91">
        <f t="shared" si="2"/>
        <v>0</v>
      </c>
      <c r="S128" s="91">
        <v>0</v>
      </c>
      <c r="T128" s="92">
        <f t="shared" si="3"/>
        <v>0</v>
      </c>
      <c r="AR128" s="93" t="s">
        <v>77</v>
      </c>
      <c r="AT128" s="93" t="s">
        <v>79</v>
      </c>
      <c r="AU128" s="93" t="s">
        <v>41</v>
      </c>
      <c r="AY128" s="6" t="s">
        <v>66</v>
      </c>
      <c r="BE128" s="94">
        <f t="shared" si="4"/>
        <v>0</v>
      </c>
      <c r="BF128" s="94">
        <f t="shared" si="5"/>
        <v>0</v>
      </c>
      <c r="BG128" s="94">
        <f t="shared" si="6"/>
        <v>0</v>
      </c>
      <c r="BH128" s="94">
        <f t="shared" si="7"/>
        <v>0</v>
      </c>
      <c r="BI128" s="94">
        <f t="shared" si="8"/>
        <v>0</v>
      </c>
      <c r="BJ128" s="6" t="s">
        <v>71</v>
      </c>
      <c r="BK128" s="94">
        <f t="shared" si="9"/>
        <v>0</v>
      </c>
      <c r="BL128" s="6" t="s">
        <v>70</v>
      </c>
      <c r="BM128" s="93" t="s">
        <v>81</v>
      </c>
    </row>
    <row r="129" spans="2:65" s="1" customFormat="1" ht="37.9" customHeight="1" x14ac:dyDescent="0.2">
      <c r="B129" s="82"/>
      <c r="C129" s="83" t="s">
        <v>75</v>
      </c>
      <c r="D129" s="83" t="s">
        <v>67</v>
      </c>
      <c r="E129" s="84" t="s">
        <v>82</v>
      </c>
      <c r="F129" s="85" t="s">
        <v>107</v>
      </c>
      <c r="G129" s="86" t="s">
        <v>83</v>
      </c>
      <c r="H129" s="87">
        <v>8</v>
      </c>
      <c r="I129" s="88"/>
      <c r="J129" s="88">
        <f t="shared" si="0"/>
        <v>0</v>
      </c>
      <c r="K129" s="89"/>
      <c r="L129" s="16"/>
      <c r="M129" s="90" t="s">
        <v>0</v>
      </c>
      <c r="N129" s="63" t="s">
        <v>23</v>
      </c>
      <c r="O129" s="91">
        <v>0</v>
      </c>
      <c r="P129" s="91">
        <f t="shared" si="1"/>
        <v>0</v>
      </c>
      <c r="Q129" s="91">
        <v>0</v>
      </c>
      <c r="R129" s="91">
        <f t="shared" si="2"/>
        <v>0</v>
      </c>
      <c r="S129" s="91">
        <v>0</v>
      </c>
      <c r="T129" s="92">
        <f t="shared" si="3"/>
        <v>0</v>
      </c>
      <c r="AR129" s="93" t="s">
        <v>70</v>
      </c>
      <c r="AT129" s="93" t="s">
        <v>67</v>
      </c>
      <c r="AU129" s="93" t="s">
        <v>41</v>
      </c>
      <c r="AY129" s="6" t="s">
        <v>66</v>
      </c>
      <c r="BE129" s="94">
        <f t="shared" si="4"/>
        <v>0</v>
      </c>
      <c r="BF129" s="94">
        <f t="shared" si="5"/>
        <v>0</v>
      </c>
      <c r="BG129" s="94">
        <f t="shared" si="6"/>
        <v>0</v>
      </c>
      <c r="BH129" s="94">
        <f t="shared" si="7"/>
        <v>0</v>
      </c>
      <c r="BI129" s="94">
        <f t="shared" si="8"/>
        <v>0</v>
      </c>
      <c r="BJ129" s="6" t="s">
        <v>71</v>
      </c>
      <c r="BK129" s="94">
        <f t="shared" si="9"/>
        <v>0</v>
      </c>
      <c r="BL129" s="6" t="s">
        <v>70</v>
      </c>
      <c r="BM129" s="93" t="s">
        <v>84</v>
      </c>
    </row>
    <row r="130" spans="2:65" s="1" customFormat="1" ht="16.5" customHeight="1" x14ac:dyDescent="0.2">
      <c r="B130" s="82"/>
      <c r="C130" s="95" t="s">
        <v>85</v>
      </c>
      <c r="D130" s="95" t="s">
        <v>79</v>
      </c>
      <c r="E130" s="96" t="s">
        <v>108</v>
      </c>
      <c r="F130" s="97" t="s">
        <v>109</v>
      </c>
      <c r="G130" s="98" t="s">
        <v>83</v>
      </c>
      <c r="H130" s="99">
        <v>10</v>
      </c>
      <c r="I130" s="100"/>
      <c r="J130" s="100">
        <f t="shared" si="0"/>
        <v>0</v>
      </c>
      <c r="K130" s="101"/>
      <c r="L130" s="102"/>
      <c r="M130" s="103" t="s">
        <v>0</v>
      </c>
      <c r="N130" s="104" t="s">
        <v>23</v>
      </c>
      <c r="O130" s="91">
        <v>0</v>
      </c>
      <c r="P130" s="91">
        <f t="shared" si="1"/>
        <v>0</v>
      </c>
      <c r="Q130" s="91">
        <v>0</v>
      </c>
      <c r="R130" s="91">
        <f t="shared" si="2"/>
        <v>0</v>
      </c>
      <c r="S130" s="91">
        <v>0</v>
      </c>
      <c r="T130" s="92">
        <f t="shared" si="3"/>
        <v>0</v>
      </c>
      <c r="AR130" s="93" t="s">
        <v>77</v>
      </c>
      <c r="AT130" s="93" t="s">
        <v>79</v>
      </c>
      <c r="AU130" s="93" t="s">
        <v>41</v>
      </c>
      <c r="AY130" s="6" t="s">
        <v>66</v>
      </c>
      <c r="BE130" s="94">
        <f t="shared" si="4"/>
        <v>0</v>
      </c>
      <c r="BF130" s="94">
        <f t="shared" si="5"/>
        <v>0</v>
      </c>
      <c r="BG130" s="94">
        <f t="shared" si="6"/>
        <v>0</v>
      </c>
      <c r="BH130" s="94">
        <f t="shared" si="7"/>
        <v>0</v>
      </c>
      <c r="BI130" s="94">
        <f t="shared" si="8"/>
        <v>0</v>
      </c>
      <c r="BJ130" s="6" t="s">
        <v>71</v>
      </c>
      <c r="BK130" s="94">
        <f t="shared" si="9"/>
        <v>0</v>
      </c>
      <c r="BL130" s="6" t="s">
        <v>70</v>
      </c>
      <c r="BM130" s="93" t="s">
        <v>86</v>
      </c>
    </row>
    <row r="131" spans="2:65" s="1" customFormat="1" ht="16.5" customHeight="1" x14ac:dyDescent="0.2">
      <c r="B131" s="82"/>
      <c r="C131" s="83" t="s">
        <v>77</v>
      </c>
      <c r="D131" s="83" t="s">
        <v>67</v>
      </c>
      <c r="E131" s="84" t="s">
        <v>110</v>
      </c>
      <c r="F131" s="85" t="s">
        <v>111</v>
      </c>
      <c r="G131" s="86" t="s">
        <v>83</v>
      </c>
      <c r="H131" s="87">
        <v>10</v>
      </c>
      <c r="I131" s="88"/>
      <c r="J131" s="88">
        <f t="shared" si="0"/>
        <v>0</v>
      </c>
      <c r="K131" s="89"/>
      <c r="L131" s="16"/>
      <c r="M131" s="90" t="s">
        <v>0</v>
      </c>
      <c r="N131" s="63" t="s">
        <v>23</v>
      </c>
      <c r="O131" s="91">
        <v>0</v>
      </c>
      <c r="P131" s="91">
        <f t="shared" si="1"/>
        <v>0</v>
      </c>
      <c r="Q131" s="91">
        <v>0</v>
      </c>
      <c r="R131" s="91">
        <f t="shared" si="2"/>
        <v>0</v>
      </c>
      <c r="S131" s="91">
        <v>0</v>
      </c>
      <c r="T131" s="92">
        <f t="shared" si="3"/>
        <v>0</v>
      </c>
      <c r="AR131" s="93" t="s">
        <v>70</v>
      </c>
      <c r="AT131" s="93" t="s">
        <v>67</v>
      </c>
      <c r="AU131" s="93" t="s">
        <v>41</v>
      </c>
      <c r="AY131" s="6" t="s">
        <v>66</v>
      </c>
      <c r="BE131" s="94">
        <f t="shared" si="4"/>
        <v>0</v>
      </c>
      <c r="BF131" s="94">
        <f t="shared" si="5"/>
        <v>0</v>
      </c>
      <c r="BG131" s="94">
        <f t="shared" si="6"/>
        <v>0</v>
      </c>
      <c r="BH131" s="94">
        <f t="shared" si="7"/>
        <v>0</v>
      </c>
      <c r="BI131" s="94">
        <f t="shared" si="8"/>
        <v>0</v>
      </c>
      <c r="BJ131" s="6" t="s">
        <v>71</v>
      </c>
      <c r="BK131" s="94">
        <f t="shared" si="9"/>
        <v>0</v>
      </c>
      <c r="BL131" s="6" t="s">
        <v>70</v>
      </c>
      <c r="BM131" s="93" t="s">
        <v>87</v>
      </c>
    </row>
    <row r="132" spans="2:65" s="1" customFormat="1" ht="24.2" customHeight="1" x14ac:dyDescent="0.2">
      <c r="B132" s="82"/>
      <c r="C132" s="83" t="s">
        <v>88</v>
      </c>
      <c r="D132" s="83" t="s">
        <v>67</v>
      </c>
      <c r="E132" s="84" t="s">
        <v>94</v>
      </c>
      <c r="F132" s="85" t="s">
        <v>95</v>
      </c>
      <c r="G132" s="86" t="s">
        <v>96</v>
      </c>
      <c r="H132" s="87">
        <v>5</v>
      </c>
      <c r="I132" s="88"/>
      <c r="J132" s="88">
        <f t="shared" si="0"/>
        <v>0</v>
      </c>
      <c r="K132" s="89"/>
      <c r="L132" s="16"/>
      <c r="M132" s="90" t="s">
        <v>0</v>
      </c>
      <c r="N132" s="63" t="s">
        <v>23</v>
      </c>
      <c r="O132" s="91">
        <v>0</v>
      </c>
      <c r="P132" s="91">
        <f t="shared" si="1"/>
        <v>0</v>
      </c>
      <c r="Q132" s="91">
        <v>0</v>
      </c>
      <c r="R132" s="91">
        <f t="shared" si="2"/>
        <v>0</v>
      </c>
      <c r="S132" s="91">
        <v>0</v>
      </c>
      <c r="T132" s="92">
        <f t="shared" si="3"/>
        <v>0</v>
      </c>
      <c r="AR132" s="93" t="s">
        <v>70</v>
      </c>
      <c r="AT132" s="93" t="s">
        <v>67</v>
      </c>
      <c r="AU132" s="93" t="s">
        <v>41</v>
      </c>
      <c r="AY132" s="6" t="s">
        <v>66</v>
      </c>
      <c r="BE132" s="94">
        <f t="shared" si="4"/>
        <v>0</v>
      </c>
      <c r="BF132" s="94">
        <f t="shared" si="5"/>
        <v>0</v>
      </c>
      <c r="BG132" s="94">
        <f t="shared" si="6"/>
        <v>0</v>
      </c>
      <c r="BH132" s="94">
        <f t="shared" si="7"/>
        <v>0</v>
      </c>
      <c r="BI132" s="94">
        <f t="shared" si="8"/>
        <v>0</v>
      </c>
      <c r="BJ132" s="6" t="s">
        <v>71</v>
      </c>
      <c r="BK132" s="94">
        <f t="shared" si="9"/>
        <v>0</v>
      </c>
      <c r="BL132" s="6" t="s">
        <v>70</v>
      </c>
      <c r="BM132" s="93" t="s">
        <v>89</v>
      </c>
    </row>
    <row r="133" spans="2:65" s="5" customFormat="1" ht="25.9" customHeight="1" x14ac:dyDescent="0.2">
      <c r="B133" s="73"/>
      <c r="D133" s="74" t="s">
        <v>39</v>
      </c>
      <c r="E133" s="75" t="s">
        <v>65</v>
      </c>
      <c r="F133" s="75" t="s">
        <v>0</v>
      </c>
      <c r="J133" s="76">
        <f>BK133</f>
        <v>0</v>
      </c>
      <c r="L133" s="73"/>
      <c r="M133" s="77"/>
      <c r="P133" s="78">
        <f>SUM(P134:P136)</f>
        <v>0</v>
      </c>
      <c r="R133" s="78">
        <f>SUM(R134:R136)</f>
        <v>0</v>
      </c>
      <c r="T133" s="79">
        <f>SUM(T134:T136)</f>
        <v>0</v>
      </c>
      <c r="AR133" s="74" t="s">
        <v>41</v>
      </c>
      <c r="AT133" s="80" t="s">
        <v>39</v>
      </c>
      <c r="AU133" s="80" t="s">
        <v>40</v>
      </c>
      <c r="AY133" s="74" t="s">
        <v>66</v>
      </c>
      <c r="BK133" s="81">
        <f>SUM(BK134:BK136)</f>
        <v>0</v>
      </c>
    </row>
    <row r="134" spans="2:65" s="1" customFormat="1" ht="16.5" customHeight="1" x14ac:dyDescent="0.2">
      <c r="B134" s="82"/>
      <c r="C134" s="95" t="s">
        <v>81</v>
      </c>
      <c r="D134" s="95" t="s">
        <v>79</v>
      </c>
      <c r="E134" s="96" t="s">
        <v>112</v>
      </c>
      <c r="F134" s="97" t="s">
        <v>113</v>
      </c>
      <c r="G134" s="98" t="s">
        <v>72</v>
      </c>
      <c r="H134" s="99">
        <v>38.86</v>
      </c>
      <c r="I134" s="100"/>
      <c r="J134" s="100">
        <f>ROUND(I134*H134,2)</f>
        <v>0</v>
      </c>
      <c r="K134" s="101"/>
      <c r="L134" s="102"/>
      <c r="M134" s="103" t="s">
        <v>0</v>
      </c>
      <c r="N134" s="104" t="s">
        <v>23</v>
      </c>
      <c r="O134" s="91">
        <v>0</v>
      </c>
      <c r="P134" s="91">
        <f>O134*H134</f>
        <v>0</v>
      </c>
      <c r="Q134" s="91">
        <v>0</v>
      </c>
      <c r="R134" s="91">
        <f>Q134*H134</f>
        <v>0</v>
      </c>
      <c r="S134" s="91">
        <v>0</v>
      </c>
      <c r="T134" s="92">
        <f>S134*H134</f>
        <v>0</v>
      </c>
      <c r="AR134" s="93" t="s">
        <v>77</v>
      </c>
      <c r="AT134" s="93" t="s">
        <v>79</v>
      </c>
      <c r="AU134" s="93" t="s">
        <v>41</v>
      </c>
      <c r="AY134" s="6" t="s">
        <v>66</v>
      </c>
      <c r="BE134" s="94">
        <f>IF(N134="základná",J134,0)</f>
        <v>0</v>
      </c>
      <c r="BF134" s="94">
        <f>IF(N134="znížená",J134,0)</f>
        <v>0</v>
      </c>
      <c r="BG134" s="94">
        <f>IF(N134="zákl. prenesená",J134,0)</f>
        <v>0</v>
      </c>
      <c r="BH134" s="94">
        <f>IF(N134="zníž. prenesená",J134,0)</f>
        <v>0</v>
      </c>
      <c r="BI134" s="94">
        <f>IF(N134="nulová",J134,0)</f>
        <v>0</v>
      </c>
      <c r="BJ134" s="6" t="s">
        <v>71</v>
      </c>
      <c r="BK134" s="94">
        <f>ROUND(I134*H134,2)</f>
        <v>0</v>
      </c>
      <c r="BL134" s="6" t="s">
        <v>70</v>
      </c>
      <c r="BM134" s="93" t="s">
        <v>90</v>
      </c>
    </row>
    <row r="135" spans="2:65" s="1" customFormat="1" ht="16.5" customHeight="1" x14ac:dyDescent="0.2">
      <c r="B135" s="82"/>
      <c r="C135" s="83" t="s">
        <v>91</v>
      </c>
      <c r="D135" s="83" t="s">
        <v>67</v>
      </c>
      <c r="E135" s="84" t="s">
        <v>98</v>
      </c>
      <c r="F135" s="85" t="s">
        <v>114</v>
      </c>
      <c r="G135" s="86" t="s">
        <v>72</v>
      </c>
      <c r="H135" s="87">
        <v>38.86</v>
      </c>
      <c r="I135" s="88"/>
      <c r="J135" s="88">
        <f>ROUND(I135*H135,2)</f>
        <v>0</v>
      </c>
      <c r="K135" s="89"/>
      <c r="L135" s="16"/>
      <c r="M135" s="90" t="s">
        <v>0</v>
      </c>
      <c r="N135" s="63" t="s">
        <v>23</v>
      </c>
      <c r="O135" s="91">
        <v>0</v>
      </c>
      <c r="P135" s="91">
        <f>O135*H135</f>
        <v>0</v>
      </c>
      <c r="Q135" s="91">
        <v>0</v>
      </c>
      <c r="R135" s="91">
        <f>Q135*H135</f>
        <v>0</v>
      </c>
      <c r="S135" s="91">
        <v>0</v>
      </c>
      <c r="T135" s="92">
        <f>S135*H135</f>
        <v>0</v>
      </c>
      <c r="AR135" s="93" t="s">
        <v>70</v>
      </c>
      <c r="AT135" s="93" t="s">
        <v>67</v>
      </c>
      <c r="AU135" s="93" t="s">
        <v>41</v>
      </c>
      <c r="AY135" s="6" t="s">
        <v>66</v>
      </c>
      <c r="BE135" s="94">
        <f>IF(N135="základná",J135,0)</f>
        <v>0</v>
      </c>
      <c r="BF135" s="94">
        <f>IF(N135="znížená",J135,0)</f>
        <v>0</v>
      </c>
      <c r="BG135" s="94">
        <f>IF(N135="zákl. prenesená",J135,0)</f>
        <v>0</v>
      </c>
      <c r="BH135" s="94">
        <f>IF(N135="zníž. prenesená",J135,0)</f>
        <v>0</v>
      </c>
      <c r="BI135" s="94">
        <f>IF(N135="nulová",J135,0)</f>
        <v>0</v>
      </c>
      <c r="BJ135" s="6" t="s">
        <v>71</v>
      </c>
      <c r="BK135" s="94">
        <f>ROUND(I135*H135,2)</f>
        <v>0</v>
      </c>
      <c r="BL135" s="6" t="s">
        <v>70</v>
      </c>
      <c r="BM135" s="93" t="s">
        <v>93</v>
      </c>
    </row>
    <row r="136" spans="2:65" s="1" customFormat="1" ht="24.2" customHeight="1" x14ac:dyDescent="0.2">
      <c r="B136" s="82"/>
      <c r="C136" s="83" t="s">
        <v>84</v>
      </c>
      <c r="D136" s="83" t="s">
        <v>67</v>
      </c>
      <c r="E136" s="84" t="s">
        <v>99</v>
      </c>
      <c r="F136" s="85" t="s">
        <v>100</v>
      </c>
      <c r="G136" s="86" t="s">
        <v>96</v>
      </c>
      <c r="H136" s="87">
        <v>5</v>
      </c>
      <c r="I136" s="88"/>
      <c r="J136" s="88">
        <f>ROUND(I136*H136,2)</f>
        <v>0</v>
      </c>
      <c r="K136" s="89"/>
      <c r="L136" s="16"/>
      <c r="M136" s="105" t="s">
        <v>0</v>
      </c>
      <c r="N136" s="106" t="s">
        <v>23</v>
      </c>
      <c r="O136" s="107">
        <v>0</v>
      </c>
      <c r="P136" s="107">
        <f>O136*H136</f>
        <v>0</v>
      </c>
      <c r="Q136" s="107">
        <v>0</v>
      </c>
      <c r="R136" s="107">
        <f>Q136*H136</f>
        <v>0</v>
      </c>
      <c r="S136" s="107">
        <v>0</v>
      </c>
      <c r="T136" s="108">
        <f>S136*H136</f>
        <v>0</v>
      </c>
      <c r="AR136" s="93" t="s">
        <v>70</v>
      </c>
      <c r="AT136" s="93" t="s">
        <v>67</v>
      </c>
      <c r="AU136" s="93" t="s">
        <v>41</v>
      </c>
      <c r="AY136" s="6" t="s">
        <v>66</v>
      </c>
      <c r="BE136" s="94">
        <f>IF(N136="základná",J136,0)</f>
        <v>0</v>
      </c>
      <c r="BF136" s="94">
        <f>IF(N136="znížená",J136,0)</f>
        <v>0</v>
      </c>
      <c r="BG136" s="94">
        <f>IF(N136="zákl. prenesená",J136,0)</f>
        <v>0</v>
      </c>
      <c r="BH136" s="94">
        <f>IF(N136="zníž. prenesená",J136,0)</f>
        <v>0</v>
      </c>
      <c r="BI136" s="94">
        <f>IF(N136="nulová",J136,0)</f>
        <v>0</v>
      </c>
      <c r="BJ136" s="6" t="s">
        <v>71</v>
      </c>
      <c r="BK136" s="94">
        <f>ROUND(I136*H136,2)</f>
        <v>0</v>
      </c>
      <c r="BL136" s="6" t="s">
        <v>70</v>
      </c>
      <c r="BM136" s="93" t="s">
        <v>97</v>
      </c>
    </row>
    <row r="137" spans="2:65" s="1" customFormat="1" ht="6.95" customHeight="1" x14ac:dyDescent="0.2">
      <c r="B137" s="23"/>
      <c r="C137" s="24"/>
      <c r="D137" s="24"/>
      <c r="E137" s="24"/>
      <c r="F137" s="24"/>
      <c r="G137" s="24"/>
      <c r="H137" s="24"/>
      <c r="I137" s="24"/>
      <c r="J137" s="24"/>
      <c r="K137" s="24"/>
      <c r="L137" s="16"/>
    </row>
  </sheetData>
  <autoFilter ref="C121:K136" xr:uid="{00000000-0009-0000-0000-000002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dd834f4-8206-40bb-b7b1-ab042ef96366">
      <Terms xmlns="http://schemas.microsoft.com/office/infopath/2007/PartnerControls"/>
    </lcf76f155ced4ddcb4097134ff3c332f>
    <TaxCatchAll xmlns="285d2c9b-062d-46e8-8ee7-df0d4b5b1d5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1D7E00C37F0374F8A73D9AB97621524" ma:contentTypeVersion="20" ma:contentTypeDescription="Umožňuje vytvoriť nový dokument." ma:contentTypeScope="" ma:versionID="255e2997a776058432bb14060b0fb9b2">
  <xsd:schema xmlns:xsd="http://www.w3.org/2001/XMLSchema" xmlns:xs="http://www.w3.org/2001/XMLSchema" xmlns:p="http://schemas.microsoft.com/office/2006/metadata/properties" xmlns:ns2="4dd834f4-8206-40bb-b7b1-ab042ef96366" xmlns:ns3="285d2c9b-062d-46e8-8ee7-df0d4b5b1d5f" targetNamespace="http://schemas.microsoft.com/office/2006/metadata/properties" ma:root="true" ma:fieldsID="4980782b0c48da73835a31db5ae9b012" ns2:_="" ns3:_="">
    <xsd:import namespace="4dd834f4-8206-40bb-b7b1-ab042ef96366"/>
    <xsd:import namespace="285d2c9b-062d-46e8-8ee7-df0d4b5b1d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834f4-8206-40bb-b7b1-ab042ef963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Značky obrázka" ma:readOnly="false" ma:fieldId="{5cf76f15-5ced-4ddc-b409-7134ff3c332f}" ma:taxonomyMulti="true" ma:sspId="fd617f2e-17d7-4761-8b3a-e3151ce4d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5d2c9b-062d-46e8-8ee7-df0d4b5b1d5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5094975-1945-4a6d-8437-fd47a136ae0f}" ma:internalName="TaxCatchAll" ma:showField="CatchAllData" ma:web="285d2c9b-062d-46e8-8ee7-df0d4b5b1d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54CB7A-B55E-4491-AA85-362C6BA0EBAB}">
  <ds:schemaRefs>
    <ds:schemaRef ds:uri="http://schemas.microsoft.com/office/2006/metadata/properties"/>
    <ds:schemaRef ds:uri="http://schemas.microsoft.com/office/infopath/2007/PartnerControls"/>
    <ds:schemaRef ds:uri="4dd834f4-8206-40bb-b7b1-ab042ef96366"/>
    <ds:schemaRef ds:uri="285d2c9b-062d-46e8-8ee7-df0d4b5b1d5f"/>
  </ds:schemaRefs>
</ds:datastoreItem>
</file>

<file path=customXml/itemProps2.xml><?xml version="1.0" encoding="utf-8"?>
<ds:datastoreItem xmlns:ds="http://schemas.openxmlformats.org/officeDocument/2006/customXml" ds:itemID="{6F84BFE6-C68F-4ADD-89D3-8E2DF525FC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461752-65C5-4016-9E89-443A23A3CE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d834f4-8206-40bb-b7b1-ab042ef96366"/>
    <ds:schemaRef ds:uri="285d2c9b-062d-46e8-8ee7-df0d4b5b1d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c2332907-a3a7-49f7-8c30-bde89ea6dd47}" enabled="1" method="Standard" siteId="{8bc7db32-66af-4cdd-bbb3-d4653859677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SO 02 - CHUV AIP</vt:lpstr>
      <vt:lpstr>'SO 02 - CHUV AIP'!Názvy_tlače</vt:lpstr>
      <vt:lpstr>'SO 02 - CHUV AIP'!Oblasť_tlače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LAPTOP-KKU4V9NF\PC Novsid</dc:creator>
  <cp:lastModifiedBy>Hamaj Vladimír</cp:lastModifiedBy>
  <cp:lastPrinted>2025-04-04T08:12:36Z</cp:lastPrinted>
  <dcterms:created xsi:type="dcterms:W3CDTF">2025-04-03T10:17:07Z</dcterms:created>
  <dcterms:modified xsi:type="dcterms:W3CDTF">2025-06-18T07:37:00Z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0x010100B1D7E00C37F0374F8A73D9AB97621524</vt:lpwstr>
  </property>
  <property fmtid="{D5CDD505-2E9C-101B-9397-08002B2CF9AE}" pid="3" name="MediaServiceImageTags">
    <vt:lpwstr/>
  </property>
</Properties>
</file>