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T:\99_CENKROS4\"/>
    </mc:Choice>
  </mc:AlternateContent>
  <bookViews>
    <workbookView xWindow="0" yWindow="0" windowWidth="0" windowHeight="0"/>
  </bookViews>
  <sheets>
    <sheet name="Rekapitulácia stavby" sheetId="1" r:id="rId1"/>
    <sheet name="PS01 - Strojno-technologi..." sheetId="2" r:id="rId2"/>
    <sheet name="PS02 - Elektro a MaR" sheetId="3" r:id="rId3"/>
    <sheet name="SO01 - Stavebná časť" sheetId="4" r:id="rId4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'PS01 - Strojno-technologi...'!$C$141:$L$251</definedName>
    <definedName name="_xlnm.Print_Area" localSheetId="1">'PS01 - Strojno-technologi...'!$C$4:$K$76,'PS01 - Strojno-technologi...'!$C$82:$K$123,'PS01 - Strojno-technologi...'!$C$129:$K$251</definedName>
    <definedName name="_xlnm.Print_Titles" localSheetId="1">'PS01 - Strojno-technologi...'!$141:$141</definedName>
    <definedName name="_xlnm._FilterDatabase" localSheetId="2" hidden="1">'PS02 - Elektro a MaR'!$C$142:$L$232</definedName>
    <definedName name="_xlnm.Print_Area" localSheetId="2">'PS02 - Elektro a MaR'!$C$4:$K$76,'PS02 - Elektro a MaR'!$C$82:$K$124,'PS02 - Elektro a MaR'!$C$130:$K$232</definedName>
    <definedName name="_xlnm.Print_Titles" localSheetId="2">'PS02 - Elektro a MaR'!$142:$142</definedName>
    <definedName name="_xlnm._FilterDatabase" localSheetId="3" hidden="1">'SO01 - Stavebná časť'!$C$130:$L$175</definedName>
    <definedName name="_xlnm.Print_Area" localSheetId="3">'SO01 - Stavebná časť'!$C$4:$K$76,'SO01 - Stavebná časť'!$C$82:$K$112,'SO01 - Stavebná časť'!$C$118:$K$175</definedName>
    <definedName name="_xlnm.Print_Titles" localSheetId="3">'SO01 - Stavebná časť'!$130:$130</definedName>
  </definedNames>
  <calcPr/>
</workbook>
</file>

<file path=xl/calcChain.xml><?xml version="1.0" encoding="utf-8"?>
<calcChain xmlns="http://schemas.openxmlformats.org/spreadsheetml/2006/main">
  <c i="4" l="1" r="K41"/>
  <c r="K40"/>
  <c i="1" r="BA97"/>
  <c i="4" r="K39"/>
  <c i="1" r="AZ97"/>
  <c i="4" r="BI175"/>
  <c r="BH175"/>
  <c r="BG175"/>
  <c r="BE175"/>
  <c r="R175"/>
  <c r="Q175"/>
  <c r="P175"/>
  <c r="BK175"/>
  <c r="K175"/>
  <c r="BF175"/>
  <c r="BI174"/>
  <c r="BH174"/>
  <c r="BG174"/>
  <c r="BE174"/>
  <c r="R174"/>
  <c r="Q174"/>
  <c r="P174"/>
  <c r="BK174"/>
  <c r="K174"/>
  <c r="BF174"/>
  <c r="BI173"/>
  <c r="BH173"/>
  <c r="BG173"/>
  <c r="BE173"/>
  <c r="R173"/>
  <c r="Q173"/>
  <c r="P173"/>
  <c r="BK173"/>
  <c r="K173"/>
  <c r="BF173"/>
  <c r="BI172"/>
  <c r="BH172"/>
  <c r="BG172"/>
  <c r="BE172"/>
  <c r="R172"/>
  <c r="Q172"/>
  <c r="P172"/>
  <c r="BK172"/>
  <c r="K172"/>
  <c r="BF172"/>
  <c r="BI171"/>
  <c r="BH171"/>
  <c r="BG171"/>
  <c r="BE171"/>
  <c r="R171"/>
  <c r="Q171"/>
  <c r="P171"/>
  <c r="BK171"/>
  <c r="K171"/>
  <c r="BF171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J128"/>
  <c r="J127"/>
  <c r="F127"/>
  <c r="F125"/>
  <c r="E123"/>
  <c r="BI110"/>
  <c r="BH110"/>
  <c r="BG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J92"/>
  <c r="J91"/>
  <c r="F91"/>
  <c r="F89"/>
  <c r="E87"/>
  <c r="J18"/>
  <c r="E18"/>
  <c r="F128"/>
  <c r="J17"/>
  <c r="J12"/>
  <c r="J89"/>
  <c r="E7"/>
  <c r="E85"/>
  <c i="3" r="K41"/>
  <c r="K40"/>
  <c i="1" r="BA96"/>
  <c i="3" r="K39"/>
  <c i="1" r="AZ96"/>
  <c i="3" r="BI232"/>
  <c r="BH232"/>
  <c r="BG232"/>
  <c r="BE232"/>
  <c r="R232"/>
  <c r="Q232"/>
  <c r="P232"/>
  <c r="BK232"/>
  <c r="K232"/>
  <c r="BF232"/>
  <c r="BI231"/>
  <c r="BH231"/>
  <c r="BG231"/>
  <c r="BE231"/>
  <c r="R231"/>
  <c r="Q231"/>
  <c r="P231"/>
  <c r="BK231"/>
  <c r="K231"/>
  <c r="BF231"/>
  <c r="BI230"/>
  <c r="BH230"/>
  <c r="BG230"/>
  <c r="BE230"/>
  <c r="R230"/>
  <c r="Q230"/>
  <c r="P230"/>
  <c r="BK230"/>
  <c r="K230"/>
  <c r="BF230"/>
  <c r="BI229"/>
  <c r="BH229"/>
  <c r="BG229"/>
  <c r="BE229"/>
  <c r="R229"/>
  <c r="Q229"/>
  <c r="P229"/>
  <c r="BK229"/>
  <c r="K229"/>
  <c r="BF229"/>
  <c r="BI228"/>
  <c r="BH228"/>
  <c r="BG228"/>
  <c r="BE228"/>
  <c r="R228"/>
  <c r="Q228"/>
  <c r="P228"/>
  <c r="BK228"/>
  <c r="K228"/>
  <c r="BF228"/>
  <c r="BI226"/>
  <c r="BH226"/>
  <c r="BG226"/>
  <c r="BE226"/>
  <c r="X226"/>
  <c r="X225"/>
  <c r="V226"/>
  <c r="V225"/>
  <c r="T226"/>
  <c r="T225"/>
  <c r="P226"/>
  <c r="BI224"/>
  <c r="BH224"/>
  <c r="BG224"/>
  <c r="BE224"/>
  <c r="X224"/>
  <c r="V224"/>
  <c r="T224"/>
  <c r="P224"/>
  <c r="BI223"/>
  <c r="BH223"/>
  <c r="BG223"/>
  <c r="BE223"/>
  <c r="X223"/>
  <c r="V223"/>
  <c r="T223"/>
  <c r="P223"/>
  <c r="BI222"/>
  <c r="BH222"/>
  <c r="BG222"/>
  <c r="BE222"/>
  <c r="X222"/>
  <c r="V222"/>
  <c r="T222"/>
  <c r="P222"/>
  <c r="BI220"/>
  <c r="BH220"/>
  <c r="BG220"/>
  <c r="BE220"/>
  <c r="X220"/>
  <c r="V220"/>
  <c r="T220"/>
  <c r="P220"/>
  <c r="BI219"/>
  <c r="BH219"/>
  <c r="BG219"/>
  <c r="BE219"/>
  <c r="X219"/>
  <c r="V219"/>
  <c r="T219"/>
  <c r="P219"/>
  <c r="BI218"/>
  <c r="BH218"/>
  <c r="BG218"/>
  <c r="BE218"/>
  <c r="X218"/>
  <c r="V218"/>
  <c r="T218"/>
  <c r="P218"/>
  <c r="BI217"/>
  <c r="BH217"/>
  <c r="BG217"/>
  <c r="BE217"/>
  <c r="X217"/>
  <c r="V217"/>
  <c r="T217"/>
  <c r="P217"/>
  <c r="BI216"/>
  <c r="BH216"/>
  <c r="BG216"/>
  <c r="BE216"/>
  <c r="X216"/>
  <c r="V216"/>
  <c r="T216"/>
  <c r="P216"/>
  <c r="BI215"/>
  <c r="BH215"/>
  <c r="BG215"/>
  <c r="BE215"/>
  <c r="X215"/>
  <c r="V215"/>
  <c r="T215"/>
  <c r="P215"/>
  <c r="BI214"/>
  <c r="BH214"/>
  <c r="BG214"/>
  <c r="BE214"/>
  <c r="X214"/>
  <c r="V214"/>
  <c r="T214"/>
  <c r="P214"/>
  <c r="BI211"/>
  <c r="BH211"/>
  <c r="BG211"/>
  <c r="BE211"/>
  <c r="X211"/>
  <c r="V211"/>
  <c r="T211"/>
  <c r="P211"/>
  <c r="BI210"/>
  <c r="BH210"/>
  <c r="BG210"/>
  <c r="BE210"/>
  <c r="X210"/>
  <c r="V210"/>
  <c r="T210"/>
  <c r="P210"/>
  <c r="BI209"/>
  <c r="BH209"/>
  <c r="BG209"/>
  <c r="BE209"/>
  <c r="X209"/>
  <c r="V209"/>
  <c r="T209"/>
  <c r="P209"/>
  <c r="BI208"/>
  <c r="BH208"/>
  <c r="BG208"/>
  <c r="BE208"/>
  <c r="X208"/>
  <c r="V208"/>
  <c r="T208"/>
  <c r="P208"/>
  <c r="BI207"/>
  <c r="BH207"/>
  <c r="BG207"/>
  <c r="BE207"/>
  <c r="X207"/>
  <c r="V207"/>
  <c r="T207"/>
  <c r="P207"/>
  <c r="BI206"/>
  <c r="BH206"/>
  <c r="BG206"/>
  <c r="BE206"/>
  <c r="X206"/>
  <c r="V206"/>
  <c r="T206"/>
  <c r="P206"/>
  <c r="BI205"/>
  <c r="BH205"/>
  <c r="BG205"/>
  <c r="BE205"/>
  <c r="X205"/>
  <c r="V205"/>
  <c r="T205"/>
  <c r="P205"/>
  <c r="BI204"/>
  <c r="BH204"/>
  <c r="BG204"/>
  <c r="BE204"/>
  <c r="X204"/>
  <c r="V204"/>
  <c r="T204"/>
  <c r="P204"/>
  <c r="BI203"/>
  <c r="BH203"/>
  <c r="BG203"/>
  <c r="BE203"/>
  <c r="X203"/>
  <c r="V203"/>
  <c r="T203"/>
  <c r="P203"/>
  <c r="BI202"/>
  <c r="BH202"/>
  <c r="BG202"/>
  <c r="BE202"/>
  <c r="X202"/>
  <c r="V202"/>
  <c r="T202"/>
  <c r="P202"/>
  <c r="BI199"/>
  <c r="BH199"/>
  <c r="BG199"/>
  <c r="BE199"/>
  <c r="X199"/>
  <c r="V199"/>
  <c r="T199"/>
  <c r="P199"/>
  <c r="BI198"/>
  <c r="BH198"/>
  <c r="BG198"/>
  <c r="BE198"/>
  <c r="X198"/>
  <c r="V198"/>
  <c r="T198"/>
  <c r="P198"/>
  <c r="BI197"/>
  <c r="BH197"/>
  <c r="BG197"/>
  <c r="BE197"/>
  <c r="X197"/>
  <c r="V197"/>
  <c r="T197"/>
  <c r="P197"/>
  <c r="BI196"/>
  <c r="BH196"/>
  <c r="BG196"/>
  <c r="BE196"/>
  <c r="X196"/>
  <c r="V196"/>
  <c r="T196"/>
  <c r="P196"/>
  <c r="BI195"/>
  <c r="BH195"/>
  <c r="BG195"/>
  <c r="BE195"/>
  <c r="X195"/>
  <c r="V195"/>
  <c r="T195"/>
  <c r="P195"/>
  <c r="BI194"/>
  <c r="BH194"/>
  <c r="BG194"/>
  <c r="BE194"/>
  <c r="X194"/>
  <c r="V194"/>
  <c r="T194"/>
  <c r="P194"/>
  <c r="BI193"/>
  <c r="BH193"/>
  <c r="BG193"/>
  <c r="BE193"/>
  <c r="X193"/>
  <c r="V193"/>
  <c r="T193"/>
  <c r="P193"/>
  <c r="BI192"/>
  <c r="BH192"/>
  <c r="BG192"/>
  <c r="BE192"/>
  <c r="X192"/>
  <c r="V192"/>
  <c r="T192"/>
  <c r="P192"/>
  <c r="BI191"/>
  <c r="BH191"/>
  <c r="BG191"/>
  <c r="BE191"/>
  <c r="X191"/>
  <c r="V191"/>
  <c r="T191"/>
  <c r="P191"/>
  <c r="BI190"/>
  <c r="BH190"/>
  <c r="BG190"/>
  <c r="BE190"/>
  <c r="X190"/>
  <c r="V190"/>
  <c r="T190"/>
  <c r="P190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5"/>
  <c r="BH185"/>
  <c r="BG185"/>
  <c r="BE185"/>
  <c r="X185"/>
  <c r="V185"/>
  <c r="T185"/>
  <c r="P185"/>
  <c r="BI184"/>
  <c r="BH184"/>
  <c r="BG184"/>
  <c r="BE184"/>
  <c r="X184"/>
  <c r="V184"/>
  <c r="T184"/>
  <c r="P184"/>
  <c r="BI183"/>
  <c r="BH183"/>
  <c r="BG183"/>
  <c r="BE183"/>
  <c r="X183"/>
  <c r="V183"/>
  <c r="T183"/>
  <c r="P183"/>
  <c r="BI182"/>
  <c r="BH182"/>
  <c r="BG182"/>
  <c r="BE182"/>
  <c r="X182"/>
  <c r="V182"/>
  <c r="T182"/>
  <c r="P182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3"/>
  <c r="BH153"/>
  <c r="BG153"/>
  <c r="BE153"/>
  <c r="X153"/>
  <c r="X152"/>
  <c r="V153"/>
  <c r="V152"/>
  <c r="T153"/>
  <c r="T152"/>
  <c r="P153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7"/>
  <c r="BH147"/>
  <c r="BG147"/>
  <c r="BE147"/>
  <c r="X147"/>
  <c r="V147"/>
  <c r="T147"/>
  <c r="P147"/>
  <c r="BI146"/>
  <c r="BH146"/>
  <c r="BG146"/>
  <c r="BE146"/>
  <c r="X146"/>
  <c r="V146"/>
  <c r="T146"/>
  <c r="P146"/>
  <c r="J140"/>
  <c r="J139"/>
  <c r="F139"/>
  <c r="F137"/>
  <c r="E135"/>
  <c r="BI122"/>
  <c r="BH122"/>
  <c r="BG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J92"/>
  <c r="J91"/>
  <c r="F91"/>
  <c r="F89"/>
  <c r="E87"/>
  <c r="J18"/>
  <c r="E18"/>
  <c r="F140"/>
  <c r="J17"/>
  <c r="J12"/>
  <c r="J89"/>
  <c r="E7"/>
  <c r="E133"/>
  <c i="2" r="K41"/>
  <c r="K40"/>
  <c i="1" r="BA95"/>
  <c i="2" r="K39"/>
  <c i="1" r="AZ95"/>
  <c i="2" r="BI251"/>
  <c r="BH251"/>
  <c r="BG251"/>
  <c r="BE251"/>
  <c r="R251"/>
  <c r="Q251"/>
  <c r="P251"/>
  <c r="BK251"/>
  <c r="K251"/>
  <c r="BF251"/>
  <c r="BI250"/>
  <c r="BH250"/>
  <c r="BG250"/>
  <c r="BE250"/>
  <c r="R250"/>
  <c r="Q250"/>
  <c r="P250"/>
  <c r="BK250"/>
  <c r="K250"/>
  <c r="BF250"/>
  <c r="BI249"/>
  <c r="BH249"/>
  <c r="BG249"/>
  <c r="BE249"/>
  <c r="R249"/>
  <c r="Q249"/>
  <c r="P249"/>
  <c r="BK249"/>
  <c r="K249"/>
  <c r="BF249"/>
  <c r="BI248"/>
  <c r="BH248"/>
  <c r="BG248"/>
  <c r="BE248"/>
  <c r="R248"/>
  <c r="Q248"/>
  <c r="P248"/>
  <c r="BK248"/>
  <c r="K248"/>
  <c r="BF248"/>
  <c r="BI247"/>
  <c r="BH247"/>
  <c r="BG247"/>
  <c r="BE247"/>
  <c r="R247"/>
  <c r="Q247"/>
  <c r="P247"/>
  <c r="BK247"/>
  <c r="K247"/>
  <c r="BF247"/>
  <c r="BI245"/>
  <c r="BH245"/>
  <c r="BG245"/>
  <c r="BE245"/>
  <c r="X245"/>
  <c r="V245"/>
  <c r="T245"/>
  <c r="P245"/>
  <c r="BI244"/>
  <c r="BH244"/>
  <c r="BG244"/>
  <c r="BE244"/>
  <c r="X244"/>
  <c r="V244"/>
  <c r="T244"/>
  <c r="P244"/>
  <c r="BI243"/>
  <c r="BH243"/>
  <c r="BG243"/>
  <c r="BE243"/>
  <c r="X243"/>
  <c r="V243"/>
  <c r="T243"/>
  <c r="P243"/>
  <c r="BI242"/>
  <c r="BH242"/>
  <c r="BG242"/>
  <c r="BE242"/>
  <c r="X242"/>
  <c r="V242"/>
  <c r="T242"/>
  <c r="P242"/>
  <c r="BI241"/>
  <c r="BH241"/>
  <c r="BG241"/>
  <c r="BE241"/>
  <c r="X241"/>
  <c r="V241"/>
  <c r="T241"/>
  <c r="P241"/>
  <c r="BI240"/>
  <c r="BH240"/>
  <c r="BG240"/>
  <c r="BE240"/>
  <c r="X240"/>
  <c r="V240"/>
  <c r="T240"/>
  <c r="P240"/>
  <c r="BI239"/>
  <c r="BH239"/>
  <c r="BG239"/>
  <c r="BE239"/>
  <c r="X239"/>
  <c r="V239"/>
  <c r="T239"/>
  <c r="P239"/>
  <c r="BI237"/>
  <c r="BH237"/>
  <c r="BG237"/>
  <c r="BE237"/>
  <c r="X237"/>
  <c r="X236"/>
  <c r="V237"/>
  <c r="V236"/>
  <c r="T237"/>
  <c r="T236"/>
  <c r="P237"/>
  <c r="BI235"/>
  <c r="BH235"/>
  <c r="BG235"/>
  <c r="BE235"/>
  <c r="X235"/>
  <c r="X234"/>
  <c r="V235"/>
  <c r="V234"/>
  <c r="T235"/>
  <c r="T234"/>
  <c r="P235"/>
  <c r="BI233"/>
  <c r="BH233"/>
  <c r="BG233"/>
  <c r="BE233"/>
  <c r="X233"/>
  <c r="V233"/>
  <c r="T233"/>
  <c r="P233"/>
  <c r="BI232"/>
  <c r="BH232"/>
  <c r="BG232"/>
  <c r="BE232"/>
  <c r="X232"/>
  <c r="V232"/>
  <c r="T232"/>
  <c r="P232"/>
  <c r="BI230"/>
  <c r="BH230"/>
  <c r="BG230"/>
  <c r="BE230"/>
  <c r="X230"/>
  <c r="V230"/>
  <c r="T230"/>
  <c r="P230"/>
  <c r="BI229"/>
  <c r="BH229"/>
  <c r="BG229"/>
  <c r="BE229"/>
  <c r="X229"/>
  <c r="V229"/>
  <c r="T229"/>
  <c r="P229"/>
  <c r="BI228"/>
  <c r="BH228"/>
  <c r="BG228"/>
  <c r="BE228"/>
  <c r="X228"/>
  <c r="V228"/>
  <c r="T228"/>
  <c r="P228"/>
  <c r="BI227"/>
  <c r="BH227"/>
  <c r="BG227"/>
  <c r="BE227"/>
  <c r="X227"/>
  <c r="V227"/>
  <c r="T227"/>
  <c r="P227"/>
  <c r="BI225"/>
  <c r="BH225"/>
  <c r="BG225"/>
  <c r="BE225"/>
  <c r="X225"/>
  <c r="V225"/>
  <c r="T225"/>
  <c r="P225"/>
  <c r="BI224"/>
  <c r="BH224"/>
  <c r="BG224"/>
  <c r="BE224"/>
  <c r="X224"/>
  <c r="V224"/>
  <c r="T224"/>
  <c r="P224"/>
  <c r="BI221"/>
  <c r="BH221"/>
  <c r="BG221"/>
  <c r="BE221"/>
  <c r="X221"/>
  <c r="V221"/>
  <c r="T221"/>
  <c r="P221"/>
  <c r="BI220"/>
  <c r="BH220"/>
  <c r="BG220"/>
  <c r="BE220"/>
  <c r="X220"/>
  <c r="V220"/>
  <c r="T220"/>
  <c r="P220"/>
  <c r="BI219"/>
  <c r="BH219"/>
  <c r="BG219"/>
  <c r="BE219"/>
  <c r="X219"/>
  <c r="V219"/>
  <c r="T219"/>
  <c r="P219"/>
  <c r="BI218"/>
  <c r="BH218"/>
  <c r="BG218"/>
  <c r="BE218"/>
  <c r="X218"/>
  <c r="V218"/>
  <c r="T218"/>
  <c r="P218"/>
  <c r="BI217"/>
  <c r="BH217"/>
  <c r="BG217"/>
  <c r="BE217"/>
  <c r="X217"/>
  <c r="V217"/>
  <c r="T217"/>
  <c r="P217"/>
  <c r="BI215"/>
  <c r="BH215"/>
  <c r="BG215"/>
  <c r="BE215"/>
  <c r="X215"/>
  <c r="V215"/>
  <c r="T215"/>
  <c r="P215"/>
  <c r="BI214"/>
  <c r="BH214"/>
  <c r="BG214"/>
  <c r="BE214"/>
  <c r="X214"/>
  <c r="V214"/>
  <c r="T214"/>
  <c r="P214"/>
  <c r="BI213"/>
  <c r="BH213"/>
  <c r="BG213"/>
  <c r="BE213"/>
  <c r="X213"/>
  <c r="V213"/>
  <c r="T213"/>
  <c r="P213"/>
  <c r="BI212"/>
  <c r="BH212"/>
  <c r="BG212"/>
  <c r="BE212"/>
  <c r="X212"/>
  <c r="V212"/>
  <c r="T212"/>
  <c r="P212"/>
  <c r="BI210"/>
  <c r="BH210"/>
  <c r="BG210"/>
  <c r="BE210"/>
  <c r="X210"/>
  <c r="V210"/>
  <c r="T210"/>
  <c r="P210"/>
  <c r="BI209"/>
  <c r="BH209"/>
  <c r="BG209"/>
  <c r="BE209"/>
  <c r="X209"/>
  <c r="V209"/>
  <c r="T209"/>
  <c r="P209"/>
  <c r="BI208"/>
  <c r="BH208"/>
  <c r="BG208"/>
  <c r="BE208"/>
  <c r="X208"/>
  <c r="V208"/>
  <c r="T208"/>
  <c r="P208"/>
  <c r="BI207"/>
  <c r="BH207"/>
  <c r="BG207"/>
  <c r="BE207"/>
  <c r="X207"/>
  <c r="V207"/>
  <c r="T207"/>
  <c r="P207"/>
  <c r="BI206"/>
  <c r="BH206"/>
  <c r="BG206"/>
  <c r="BE206"/>
  <c r="X206"/>
  <c r="V206"/>
  <c r="T206"/>
  <c r="P206"/>
  <c r="BI205"/>
  <c r="BH205"/>
  <c r="BG205"/>
  <c r="BE205"/>
  <c r="X205"/>
  <c r="V205"/>
  <c r="T205"/>
  <c r="P205"/>
  <c r="BI204"/>
  <c r="BH204"/>
  <c r="BG204"/>
  <c r="BE204"/>
  <c r="X204"/>
  <c r="V204"/>
  <c r="T204"/>
  <c r="P204"/>
  <c r="BI203"/>
  <c r="BH203"/>
  <c r="BG203"/>
  <c r="BE203"/>
  <c r="X203"/>
  <c r="V203"/>
  <c r="T203"/>
  <c r="P203"/>
  <c r="BI202"/>
  <c r="BH202"/>
  <c r="BG202"/>
  <c r="BE202"/>
  <c r="X202"/>
  <c r="V202"/>
  <c r="T202"/>
  <c r="P202"/>
  <c r="BI200"/>
  <c r="BH200"/>
  <c r="BG200"/>
  <c r="BE200"/>
  <c r="X200"/>
  <c r="V200"/>
  <c r="T200"/>
  <c r="P200"/>
  <c r="BI199"/>
  <c r="BH199"/>
  <c r="BG199"/>
  <c r="BE199"/>
  <c r="X199"/>
  <c r="V199"/>
  <c r="T199"/>
  <c r="P199"/>
  <c r="BI198"/>
  <c r="BH198"/>
  <c r="BG198"/>
  <c r="BE198"/>
  <c r="X198"/>
  <c r="V198"/>
  <c r="T198"/>
  <c r="P198"/>
  <c r="BI197"/>
  <c r="BH197"/>
  <c r="BG197"/>
  <c r="BE197"/>
  <c r="X197"/>
  <c r="V197"/>
  <c r="T197"/>
  <c r="P197"/>
  <c r="BI196"/>
  <c r="BH196"/>
  <c r="BG196"/>
  <c r="BE196"/>
  <c r="X196"/>
  <c r="V196"/>
  <c r="T196"/>
  <c r="P196"/>
  <c r="BI195"/>
  <c r="BH195"/>
  <c r="BG195"/>
  <c r="BE195"/>
  <c r="X195"/>
  <c r="V195"/>
  <c r="T195"/>
  <c r="P195"/>
  <c r="BI194"/>
  <c r="BH194"/>
  <c r="BG194"/>
  <c r="BE194"/>
  <c r="X194"/>
  <c r="V194"/>
  <c r="T194"/>
  <c r="P194"/>
  <c r="BI193"/>
  <c r="BH193"/>
  <c r="BG193"/>
  <c r="BE193"/>
  <c r="X193"/>
  <c r="V193"/>
  <c r="T193"/>
  <c r="P193"/>
  <c r="BI192"/>
  <c r="BH192"/>
  <c r="BG192"/>
  <c r="BE192"/>
  <c r="X192"/>
  <c r="V192"/>
  <c r="T192"/>
  <c r="P192"/>
  <c r="BI191"/>
  <c r="BH191"/>
  <c r="BG191"/>
  <c r="BE191"/>
  <c r="X191"/>
  <c r="V191"/>
  <c r="T191"/>
  <c r="P191"/>
  <c r="BI190"/>
  <c r="BH190"/>
  <c r="BG190"/>
  <c r="BE190"/>
  <c r="X190"/>
  <c r="V190"/>
  <c r="T190"/>
  <c r="P190"/>
  <c r="BI189"/>
  <c r="BH189"/>
  <c r="BG189"/>
  <c r="BE189"/>
  <c r="X189"/>
  <c r="V189"/>
  <c r="T189"/>
  <c r="P189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4"/>
  <c r="BH184"/>
  <c r="BG184"/>
  <c r="BE184"/>
  <c r="X184"/>
  <c r="V184"/>
  <c r="T184"/>
  <c r="P184"/>
  <c r="BI183"/>
  <c r="BH183"/>
  <c r="BG183"/>
  <c r="BE183"/>
  <c r="X183"/>
  <c r="V183"/>
  <c r="T183"/>
  <c r="P183"/>
  <c r="BI182"/>
  <c r="BH182"/>
  <c r="BG182"/>
  <c r="BE182"/>
  <c r="X182"/>
  <c r="V182"/>
  <c r="T182"/>
  <c r="P182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J139"/>
  <c r="J138"/>
  <c r="F138"/>
  <c r="F136"/>
  <c r="E134"/>
  <c r="BI121"/>
  <c r="BH121"/>
  <c r="BG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J92"/>
  <c r="J91"/>
  <c r="F91"/>
  <c r="F89"/>
  <c r="E87"/>
  <c r="J18"/>
  <c r="E18"/>
  <c r="F139"/>
  <c r="J17"/>
  <c r="J12"/>
  <c r="J136"/>
  <c r="E7"/>
  <c r="E132"/>
  <c i="1" r="L90"/>
  <c r="AM90"/>
  <c r="AM89"/>
  <c r="L89"/>
  <c r="AM87"/>
  <c r="L87"/>
  <c r="L85"/>
  <c r="L84"/>
  <c i="2" r="Q245"/>
  <c r="R237"/>
  <c r="Q230"/>
  <c r="Q213"/>
  <c r="R208"/>
  <c r="R203"/>
  <c r="Q198"/>
  <c r="R195"/>
  <c r="Q190"/>
  <c r="Q184"/>
  <c r="R174"/>
  <c r="R169"/>
  <c r="Q159"/>
  <c r="R150"/>
  <c r="Q241"/>
  <c r="R233"/>
  <c r="Q218"/>
  <c r="Q209"/>
  <c r="Q204"/>
  <c r="Q192"/>
  <c r="Q188"/>
  <c r="Q182"/>
  <c r="Q179"/>
  <c r="R170"/>
  <c r="R161"/>
  <c r="R154"/>
  <c r="R149"/>
  <c i="1" r="AU94"/>
  <c i="2" r="Q214"/>
  <c r="Q208"/>
  <c r="Q199"/>
  <c r="R189"/>
  <c r="Q183"/>
  <c r="Q174"/>
  <c r="R162"/>
  <c r="R156"/>
  <c r="Q148"/>
  <c r="Q242"/>
  <c r="Q235"/>
  <c r="R225"/>
  <c r="R218"/>
  <c r="R213"/>
  <c r="Q202"/>
  <c r="Q196"/>
  <c r="Q191"/>
  <c r="R181"/>
  <c r="Q173"/>
  <c r="Q162"/>
  <c r="Q158"/>
  <c r="Q153"/>
  <c r="R146"/>
  <c r="BK225"/>
  <c r="BK207"/>
  <c r="K188"/>
  <c r="BF188"/>
  <c r="BK151"/>
  <c r="K230"/>
  <c r="BF230"/>
  <c r="BK212"/>
  <c r="BK199"/>
  <c r="K181"/>
  <c r="BF181"/>
  <c r="BK157"/>
  <c r="K146"/>
  <c r="BF146"/>
  <c r="K232"/>
  <c r="BF232"/>
  <c r="K197"/>
  <c r="BF197"/>
  <c r="BK178"/>
  <c r="K165"/>
  <c r="BF165"/>
  <c r="BK150"/>
  <c r="BK227"/>
  <c r="K203"/>
  <c r="BF203"/>
  <c r="BK194"/>
  <c r="BK180"/>
  <c r="BK170"/>
  <c r="K156"/>
  <c r="BF156"/>
  <c i="3" r="Q223"/>
  <c r="R217"/>
  <c r="R209"/>
  <c r="Q204"/>
  <c r="R197"/>
  <c r="R184"/>
  <c r="Q177"/>
  <c r="Q168"/>
  <c r="Q162"/>
  <c r="R156"/>
  <c r="Q224"/>
  <c r="Q211"/>
  <c r="R205"/>
  <c r="Q197"/>
  <c r="R191"/>
  <c r="R183"/>
  <c r="R174"/>
  <c r="Q165"/>
  <c r="Q149"/>
  <c r="R223"/>
  <c r="R218"/>
  <c r="R211"/>
  <c r="R204"/>
  <c r="Q192"/>
  <c r="R182"/>
  <c r="Q167"/>
  <c r="Q158"/>
  <c r="Q150"/>
  <c r="R195"/>
  <c r="R187"/>
  <c r="R180"/>
  <c r="Q174"/>
  <c r="R166"/>
  <c r="R163"/>
  <c r="BK226"/>
  <c r="BK218"/>
  <c r="BK206"/>
  <c r="K199"/>
  <c r="BF199"/>
  <c r="BK193"/>
  <c r="BK185"/>
  <c r="BK177"/>
  <c r="BK166"/>
  <c r="BK162"/>
  <c r="BK150"/>
  <c r="K203"/>
  <c r="BF203"/>
  <c r="BK187"/>
  <c r="K181"/>
  <c r="BF181"/>
  <c r="K196"/>
  <c r="BF196"/>
  <c r="BK175"/>
  <c r="K149"/>
  <c r="BF149"/>
  <c i="4" r="R163"/>
  <c r="Q158"/>
  <c r="Q145"/>
  <c r="Q136"/>
  <c r="Q167"/>
  <c r="R160"/>
  <c r="R158"/>
  <c r="Q155"/>
  <c r="Q147"/>
  <c r="Q139"/>
  <c r="R134"/>
  <c r="Q151"/>
  <c r="R168"/>
  <c r="R164"/>
  <c r="R155"/>
  <c r="R145"/>
  <c r="Q134"/>
  <c r="K156"/>
  <c r="BF156"/>
  <c r="BK147"/>
  <c r="K167"/>
  <c r="BF167"/>
  <c r="BK146"/>
  <c r="BK164"/>
  <c r="BK149"/>
  <c i="2" r="R239"/>
  <c r="Q233"/>
  <c r="Q229"/>
  <c r="Q220"/>
  <c r="R212"/>
  <c r="Q207"/>
  <c r="R199"/>
  <c r="R193"/>
  <c r="R187"/>
  <c r="R180"/>
  <c r="Q175"/>
  <c r="R171"/>
  <c r="Q166"/>
  <c r="R151"/>
  <c r="R241"/>
  <c r="R235"/>
  <c r="R224"/>
  <c r="Q210"/>
  <c r="Q205"/>
  <c r="R202"/>
  <c r="Q189"/>
  <c r="R183"/>
  <c r="Q180"/>
  <c r="Q172"/>
  <c r="R166"/>
  <c r="BK153"/>
  <c r="Q146"/>
  <c r="R245"/>
  <c r="Q240"/>
  <c r="Q225"/>
  <c r="Q212"/>
  <c r="R205"/>
  <c r="Q193"/>
  <c r="R184"/>
  <c r="R173"/>
  <c r="R157"/>
  <c r="Q149"/>
  <c r="R242"/>
  <c r="Q232"/>
  <c r="Q227"/>
  <c r="R219"/>
  <c r="Q215"/>
  <c r="R207"/>
  <c r="Q195"/>
  <c r="R188"/>
  <c r="Q178"/>
  <c r="Q171"/>
  <c r="R165"/>
  <c r="R160"/>
  <c r="R155"/>
  <c r="R148"/>
  <c r="BK245"/>
  <c r="K235"/>
  <c r="BF235"/>
  <c r="K215"/>
  <c r="BF215"/>
  <c r="K202"/>
  <c r="BF202"/>
  <c r="BK182"/>
  <c r="BK243"/>
  <c r="K217"/>
  <c r="BF217"/>
  <c r="K205"/>
  <c r="BF205"/>
  <c r="K183"/>
  <c r="BF183"/>
  <c r="BK155"/>
  <c r="BK241"/>
  <c r="K220"/>
  <c r="BF220"/>
  <c r="K193"/>
  <c r="BF193"/>
  <c r="BK174"/>
  <c r="BK167"/>
  <c r="BK161"/>
  <c r="BK147"/>
  <c r="K224"/>
  <c r="BF224"/>
  <c r="K200"/>
  <c r="BF200"/>
  <c r="K191"/>
  <c r="BF191"/>
  <c r="K172"/>
  <c r="BF172"/>
  <c r="K158"/>
  <c r="BF158"/>
  <c r="K149"/>
  <c r="BF149"/>
  <c i="3" r="R222"/>
  <c r="Q216"/>
  <c r="Q207"/>
  <c r="R199"/>
  <c r="Q195"/>
  <c r="R179"/>
  <c r="R172"/>
  <c r="Q166"/>
  <c r="R155"/>
  <c r="Q220"/>
  <c r="Q209"/>
  <c r="Q203"/>
  <c r="R194"/>
  <c r="Q190"/>
  <c r="Q175"/>
  <c r="R168"/>
  <c r="Q153"/>
  <c r="R146"/>
  <c r="R219"/>
  <c r="Q215"/>
  <c r="R207"/>
  <c r="R203"/>
  <c r="R190"/>
  <c r="Q178"/>
  <c r="R160"/>
  <c r="R153"/>
  <c r="Q198"/>
  <c r="Q188"/>
  <c r="Q181"/>
  <c r="R175"/>
  <c r="R169"/>
  <c r="R159"/>
  <c r="BK224"/>
  <c r="BK217"/>
  <c r="BK205"/>
  <c r="BK197"/>
  <c r="BK188"/>
  <c r="K178"/>
  <c r="BF178"/>
  <c r="K169"/>
  <c r="BF169"/>
  <c r="K163"/>
  <c r="BF163"/>
  <c r="K155"/>
  <c r="BF155"/>
  <c r="K146"/>
  <c r="BF146"/>
  <c r="BK190"/>
  <c r="BK179"/>
  <c r="K209"/>
  <c r="BF209"/>
  <c r="BK180"/>
  <c r="K168"/>
  <c r="BF168"/>
  <c i="4" r="Q164"/>
  <c r="R157"/>
  <c r="Q146"/>
  <c r="R140"/>
  <c r="Q156"/>
  <c r="R151"/>
  <c r="R144"/>
  <c r="R138"/>
  <c r="Q141"/>
  <c r="R167"/>
  <c r="Q161"/>
  <c r="Q150"/>
  <c r="Q144"/>
  <c r="Q140"/>
  <c r="BK160"/>
  <c r="K154"/>
  <c r="BF154"/>
  <c r="BK135"/>
  <c r="K153"/>
  <c r="BF153"/>
  <c r="BK141"/>
  <c r="K168"/>
  <c r="BF168"/>
  <c r="BK152"/>
  <c r="K139"/>
  <c r="BF139"/>
  <c i="2" r="R158"/>
  <c r="R229"/>
  <c r="Q224"/>
  <c r="BK210"/>
  <c r="Q200"/>
  <c r="R194"/>
  <c r="Q186"/>
  <c r="R177"/>
  <c r="Q160"/>
  <c r="Q154"/>
  <c r="R244"/>
  <c r="Q239"/>
  <c r="Q228"/>
  <c r="R220"/>
  <c r="R214"/>
  <c r="R206"/>
  <c r="Q197"/>
  <c r="R192"/>
  <c r="R182"/>
  <c r="R175"/>
  <c r="R167"/>
  <c r="R159"/>
  <c r="R153"/>
  <c r="Q150"/>
  <c r="R145"/>
  <c r="K229"/>
  <c r="BF229"/>
  <c r="K213"/>
  <c r="BF213"/>
  <c r="BK192"/>
  <c r="BK179"/>
  <c r="BK240"/>
  <c r="BK209"/>
  <c r="K189"/>
  <c r="BF189"/>
  <c r="K154"/>
  <c r="BF154"/>
  <c r="K239"/>
  <c r="BF239"/>
  <c r="K206"/>
  <c r="BF206"/>
  <c r="K195"/>
  <c r="BF195"/>
  <c r="K176"/>
  <c r="BF176"/>
  <c r="K169"/>
  <c r="BF169"/>
  <c r="K159"/>
  <c r="BF159"/>
  <c r="BK242"/>
  <c r="K214"/>
  <c r="BF214"/>
  <c r="BK196"/>
  <c r="BK185"/>
  <c r="K173"/>
  <c r="BF173"/>
  <c r="K160"/>
  <c r="BF160"/>
  <c i="3" r="R226"/>
  <c r="Q219"/>
  <c r="R214"/>
  <c r="R206"/>
  <c r="R198"/>
  <c r="Q187"/>
  <c r="R178"/>
  <c r="R171"/>
  <c r="Q163"/>
  <c r="Q159"/>
  <c r="Q146"/>
  <c r="Q214"/>
  <c r="Q206"/>
  <c r="Q202"/>
  <c r="R192"/>
  <c r="R188"/>
  <c r="Q180"/>
  <c r="R170"/>
  <c r="R161"/>
  <c r="R150"/>
  <c r="Q226"/>
  <c r="Q222"/>
  <c r="Q217"/>
  <c r="R210"/>
  <c r="Q199"/>
  <c r="Q191"/>
  <c r="R181"/>
  <c r="Q164"/>
  <c r="Q156"/>
  <c r="Q196"/>
  <c r="Q183"/>
  <c r="R176"/>
  <c r="Q172"/>
  <c r="R165"/>
  <c r="R158"/>
  <c r="BK223"/>
  <c r="K215"/>
  <c r="BF215"/>
  <c r="BK202"/>
  <c r="K191"/>
  <c r="BF191"/>
  <c r="K183"/>
  <c r="BF183"/>
  <c r="BK172"/>
  <c r="K165"/>
  <c r="BF165"/>
  <c r="BK158"/>
  <c r="K198"/>
  <c r="BF198"/>
  <c r="K184"/>
  <c r="BF184"/>
  <c r="BK207"/>
  <c r="BK174"/>
  <c i="4" r="R169"/>
  <c r="R161"/>
  <c r="R152"/>
  <c r="R141"/>
  <c r="Q137"/>
  <c r="Q169"/>
  <c r="Q162"/>
  <c r="Q159"/>
  <c r="R156"/>
  <c r="Q152"/>
  <c r="R146"/>
  <c r="R142"/>
  <c r="R135"/>
  <c r="R150"/>
  <c r="R137"/>
  <c r="R162"/>
  <c r="Q154"/>
  <c r="R149"/>
  <c r="Q143"/>
  <c r="BK163"/>
  <c r="BK144"/>
  <c r="K157"/>
  <c r="BF157"/>
  <c r="K140"/>
  <c r="BF140"/>
  <c r="K162"/>
  <c r="BF162"/>
  <c r="K151"/>
  <c r="BF151"/>
  <c r="BK138"/>
  <c r="K165"/>
  <c r="BF165"/>
  <c r="K150"/>
  <c r="BF150"/>
  <c r="BK136"/>
  <c i="2" r="R243"/>
  <c r="R232"/>
  <c r="Q221"/>
  <c r="Q219"/>
  <c r="R210"/>
  <c r="R204"/>
  <c r="R200"/>
  <c r="R196"/>
  <c r="R191"/>
  <c r="R185"/>
  <c r="R176"/>
  <c r="R172"/>
  <c r="Q167"/>
  <c r="Q155"/>
  <c r="Q147"/>
  <c r="R240"/>
  <c r="R227"/>
  <c r="R215"/>
  <c r="Q206"/>
  <c r="Q203"/>
  <c r="R190"/>
  <c r="R186"/>
  <c r="Q181"/>
  <c r="R178"/>
  <c r="Q165"/>
  <c r="Q156"/>
  <c r="Q152"/>
  <c r="Q145"/>
  <c r="Q244"/>
  <c r="R228"/>
  <c r="Q217"/>
  <c r="R209"/>
  <c r="R197"/>
  <c r="Q187"/>
  <c r="R179"/>
  <c r="Q176"/>
  <c r="Q170"/>
  <c r="R152"/>
  <c r="Q243"/>
  <c r="Q237"/>
  <c r="R230"/>
  <c r="R221"/>
  <c r="R217"/>
  <c r="K210"/>
  <c r="R198"/>
  <c r="Q194"/>
  <c r="Q185"/>
  <c r="Q177"/>
  <c r="Q169"/>
  <c r="Q161"/>
  <c r="Q157"/>
  <c r="Q151"/>
  <c r="R147"/>
  <c r="BK237"/>
  <c r="K218"/>
  <c r="BF218"/>
  <c r="BK204"/>
  <c r="BK184"/>
  <c r="BK244"/>
  <c r="BK228"/>
  <c r="BK208"/>
  <c r="BK187"/>
  <c r="K177"/>
  <c r="BF177"/>
  <c r="BK148"/>
  <c r="BK233"/>
  <c r="BK219"/>
  <c r="K190"/>
  <c r="BF190"/>
  <c r="BK171"/>
  <c r="K166"/>
  <c r="BF166"/>
  <c r="K153"/>
  <c r="BF153"/>
  <c r="K145"/>
  <c r="BF145"/>
  <c r="K221"/>
  <c r="BF221"/>
  <c r="K198"/>
  <c r="BF198"/>
  <c r="K186"/>
  <c r="BF186"/>
  <c r="K175"/>
  <c r="BF175"/>
  <c r="BK162"/>
  <c r="K152"/>
  <c r="BF152"/>
  <c i="3" r="R224"/>
  <c r="Q218"/>
  <c r="Q210"/>
  <c r="Q208"/>
  <c r="R202"/>
  <c r="Q193"/>
  <c r="Q182"/>
  <c r="Q176"/>
  <c r="R167"/>
  <c r="Q161"/>
  <c r="R149"/>
  <c r="R215"/>
  <c r="R208"/>
  <c r="R196"/>
  <c r="Q185"/>
  <c r="Q179"/>
  <c r="Q169"/>
  <c r="Q160"/>
  <c r="R147"/>
  <c r="R220"/>
  <c r="R216"/>
  <c r="Q205"/>
  <c r="R193"/>
  <c r="R185"/>
  <c r="Q171"/>
  <c r="R162"/>
  <c r="Q155"/>
  <c r="Q194"/>
  <c r="Q184"/>
  <c r="R177"/>
  <c r="Q170"/>
  <c r="R164"/>
  <c r="Q147"/>
  <c r="K219"/>
  <c r="BF219"/>
  <c r="BK208"/>
  <c r="K204"/>
  <c r="BF204"/>
  <c r="K195"/>
  <c r="BF195"/>
  <c r="BK182"/>
  <c r="K170"/>
  <c r="BF170"/>
  <c r="BK164"/>
  <c r="BK153"/>
  <c r="BK220"/>
  <c r="K192"/>
  <c r="BF192"/>
  <c r="BK176"/>
  <c r="BK167"/>
  <c r="K161"/>
  <c r="BF161"/>
  <c r="K160"/>
  <c r="BF160"/>
  <c r="BK159"/>
  <c r="K156"/>
  <c r="BF156"/>
  <c r="BK147"/>
  <c r="K222"/>
  <c r="BF222"/>
  <c r="BK216"/>
  <c r="BK214"/>
  <c r="BK211"/>
  <c r="BK210"/>
  <c r="K194"/>
  <c r="BF194"/>
  <c r="BK171"/>
  <c i="4" r="Q165"/>
  <c r="Q160"/>
  <c r="R154"/>
  <c r="Q142"/>
  <c r="Q138"/>
  <c r="Q168"/>
  <c r="Q163"/>
  <c r="Q157"/>
  <c r="R153"/>
  <c r="Q149"/>
  <c r="R143"/>
  <c r="R136"/>
  <c r="Q153"/>
  <c r="Q135"/>
  <c r="R165"/>
  <c r="R159"/>
  <c r="R147"/>
  <c r="R139"/>
  <c r="BK159"/>
  <c r="K142"/>
  <c r="BF142"/>
  <c r="BK169"/>
  <c r="K155"/>
  <c r="BF155"/>
  <c r="BK137"/>
  <c r="K158"/>
  <c r="BF158"/>
  <c r="K143"/>
  <c r="BF143"/>
  <c r="K134"/>
  <c r="BF134"/>
  <c r="K161"/>
  <c r="BF161"/>
  <c r="K145"/>
  <c r="BF145"/>
  <c i="2" l="1" r="V144"/>
  <c r="V143"/>
  <c r="R168"/>
  <c r="J101"/>
  <c r="Q201"/>
  <c r="I102"/>
  <c r="V211"/>
  <c r="V216"/>
  <c r="V223"/>
  <c r="Q226"/>
  <c r="I107"/>
  <c r="V231"/>
  <c r="T238"/>
  <c r="R238"/>
  <c r="J111"/>
  <c i="3" r="T145"/>
  <c r="R145"/>
  <c r="R144"/>
  <c r="R148"/>
  <c r="J99"/>
  <c r="V154"/>
  <c r="V151"/>
  <c r="Q157"/>
  <c r="I103"/>
  <c r="X173"/>
  <c r="BK186"/>
  <c r="K186"/>
  <c r="K105"/>
  <c r="T189"/>
  <c r="R189"/>
  <c r="J106"/>
  <c r="V201"/>
  <c r="V200"/>
  <c r="Q213"/>
  <c r="Q212"/>
  <c r="I109"/>
  <c r="R221"/>
  <c r="J111"/>
  <c i="4" r="T133"/>
  <c r="V148"/>
  <c i="2" r="T144"/>
  <c r="T143"/>
  <c r="Q144"/>
  <c r="Q143"/>
  <c r="V164"/>
  <c r="Q164"/>
  <c r="I100"/>
  <c r="V168"/>
  <c r="X201"/>
  <c r="T211"/>
  <c r="R211"/>
  <c r="J103"/>
  <c r="Q216"/>
  <c r="I104"/>
  <c r="T223"/>
  <c r="R223"/>
  <c r="J106"/>
  <c r="X226"/>
  <c r="T231"/>
  <c r="R231"/>
  <c r="J108"/>
  <c r="X238"/>
  <c r="Q246"/>
  <c r="I112"/>
  <c i="3" r="Q145"/>
  <c r="X148"/>
  <c r="T154"/>
  <c r="T151"/>
  <c r="R154"/>
  <c r="J102"/>
  <c r="X157"/>
  <c r="T173"/>
  <c r="R173"/>
  <c r="J104"/>
  <c r="X186"/>
  <c r="R186"/>
  <c r="J105"/>
  <c r="X189"/>
  <c r="T201"/>
  <c r="T200"/>
  <c r="Q201"/>
  <c r="I108"/>
  <c r="T213"/>
  <c r="T212"/>
  <c r="R213"/>
  <c r="R212"/>
  <c r="J109"/>
  <c r="V221"/>
  <c r="BK227"/>
  <c r="K227"/>
  <c r="K113"/>
  <c i="4" r="X133"/>
  <c r="X132"/>
  <c r="X148"/>
  <c i="2" r="X144"/>
  <c r="X143"/>
  <c r="T164"/>
  <c r="X164"/>
  <c r="R164"/>
  <c r="X168"/>
  <c r="T201"/>
  <c r="R201"/>
  <c r="J102"/>
  <c r="Q211"/>
  <c r="I103"/>
  <c r="X216"/>
  <c r="Q223"/>
  <c r="V226"/>
  <c r="Q231"/>
  <c r="I108"/>
  <c r="V238"/>
  <c r="BK246"/>
  <c r="K246"/>
  <c r="K112"/>
  <c i="3" r="X145"/>
  <c r="X144"/>
  <c r="T148"/>
  <c r="Q148"/>
  <c r="I99"/>
  <c r="Q154"/>
  <c r="I102"/>
  <c r="V157"/>
  <c r="Q173"/>
  <c r="I104"/>
  <c r="V186"/>
  <c r="Q186"/>
  <c r="I105"/>
  <c r="V189"/>
  <c r="R201"/>
  <c r="R200"/>
  <c r="J107"/>
  <c r="X213"/>
  <c r="X212"/>
  <c r="T221"/>
  <c r="Q221"/>
  <c r="I111"/>
  <c r="R227"/>
  <c r="J113"/>
  <c i="4" r="Q133"/>
  <c r="R148"/>
  <c r="J99"/>
  <c r="X166"/>
  <c i="2" r="R144"/>
  <c r="R143"/>
  <c r="J97"/>
  <c r="T168"/>
  <c r="Q168"/>
  <c r="I101"/>
  <c r="V201"/>
  <c r="V163"/>
  <c r="X211"/>
  <c r="T216"/>
  <c r="R216"/>
  <c r="J104"/>
  <c r="X223"/>
  <c r="T226"/>
  <c r="R226"/>
  <c r="J107"/>
  <c r="X231"/>
  <c r="Q238"/>
  <c r="I111"/>
  <c r="R246"/>
  <c r="J112"/>
  <c i="3" r="V145"/>
  <c r="V148"/>
  <c r="X154"/>
  <c r="X151"/>
  <c r="T157"/>
  <c r="R157"/>
  <c r="J103"/>
  <c r="V173"/>
  <c r="T186"/>
  <c r="Q189"/>
  <c r="I106"/>
  <c r="X201"/>
  <c r="X200"/>
  <c r="V213"/>
  <c r="V212"/>
  <c r="X221"/>
  <c r="Q227"/>
  <c r="I113"/>
  <c i="4" r="V133"/>
  <c r="V132"/>
  <c r="R133"/>
  <c r="R132"/>
  <c r="J97"/>
  <c r="T148"/>
  <c r="Q148"/>
  <c r="I99"/>
  <c r="T166"/>
  <c r="V166"/>
  <c r="Q166"/>
  <c r="I100"/>
  <c r="R166"/>
  <c r="J100"/>
  <c r="BK170"/>
  <c r="K170"/>
  <c r="K101"/>
  <c r="Q170"/>
  <c r="I101"/>
  <c r="R170"/>
  <c r="J101"/>
  <c i="2" r="BK236"/>
  <c r="K236"/>
  <c r="K110"/>
  <c i="3" r="Q152"/>
  <c r="Q151"/>
  <c r="I100"/>
  <c r="Q225"/>
  <c r="I112"/>
  <c r="R225"/>
  <c r="J112"/>
  <c i="2" r="R236"/>
  <c r="J110"/>
  <c r="Q234"/>
  <c r="I109"/>
  <c r="Q236"/>
  <c r="I110"/>
  <c i="3" r="BK152"/>
  <c r="K152"/>
  <c r="K101"/>
  <c r="BK225"/>
  <c r="K225"/>
  <c r="K112"/>
  <c i="2" r="R234"/>
  <c r="J109"/>
  <c i="3" r="R152"/>
  <c r="R151"/>
  <c r="J100"/>
  <c i="4" r="J125"/>
  <c r="F92"/>
  <c r="E121"/>
  <c i="3" r="E85"/>
  <c r="F92"/>
  <c r="J137"/>
  <c i="2" r="E85"/>
  <c r="F92"/>
  <c r="J89"/>
  <c r="BF210"/>
  <c r="K147"/>
  <c r="BF147"/>
  <c r="K170"/>
  <c r="BF170"/>
  <c r="BK197"/>
  <c r="BK239"/>
  <c r="BK238"/>
  <c r="K238"/>
  <c r="K111"/>
  <c r="BK202"/>
  <c r="BK203"/>
  <c r="BK156"/>
  <c r="K199"/>
  <c r="BF199"/>
  <c r="BK149"/>
  <c r="K185"/>
  <c r="BF185"/>
  <c r="BK152"/>
  <c r="BK175"/>
  <c r="BK218"/>
  <c r="K150"/>
  <c r="BF150"/>
  <c r="K182"/>
  <c r="BF182"/>
  <c r="K228"/>
  <c r="BF228"/>
  <c r="K225"/>
  <c r="BF225"/>
  <c r="BK177"/>
  <c r="BK206"/>
  <c r="K162"/>
  <c r="BF162"/>
  <c r="K209"/>
  <c r="BF209"/>
  <c r="BK193"/>
  <c i="3" r="BK194"/>
  <c r="K147"/>
  <c r="BF147"/>
  <c i="2" r="F40"/>
  <c i="1" r="BE95"/>
  <c i="3" r="K205"/>
  <c r="BF205"/>
  <c r="K223"/>
  <c r="BF223"/>
  <c r="BK196"/>
  <c r="K159"/>
  <c r="BF159"/>
  <c r="BK170"/>
  <c r="BK181"/>
  <c r="K197"/>
  <c r="BF197"/>
  <c r="K187"/>
  <c r="BF187"/>
  <c r="K214"/>
  <c r="BF214"/>
  <c r="K162"/>
  <c r="BF162"/>
  <c r="BK219"/>
  <c i="4" r="BK139"/>
  <c r="BK143"/>
  <c r="K149"/>
  <c r="BF149"/>
  <c r="K159"/>
  <c r="BF159"/>
  <c r="BK165"/>
  <c r="K138"/>
  <c r="BF138"/>
  <c r="BK157"/>
  <c i="3" r="F39"/>
  <c i="1" r="BD96"/>
  <c i="4" r="K135"/>
  <c r="BF135"/>
  <c r="K137"/>
  <c r="BF137"/>
  <c r="BK140"/>
  <c r="K144"/>
  <c r="BF144"/>
  <c r="K146"/>
  <c r="BF146"/>
  <c r="BK153"/>
  <c r="K163"/>
  <c r="BF163"/>
  <c r="BK142"/>
  <c i="3" r="F40"/>
  <c i="1" r="BE96"/>
  <c i="2" r="BK145"/>
  <c r="K161"/>
  <c r="BF161"/>
  <c r="K208"/>
  <c r="BF208"/>
  <c r="BK154"/>
  <c r="BK213"/>
  <c r="K178"/>
  <c r="BF178"/>
  <c r="BK173"/>
  <c r="K194"/>
  <c r="BF194"/>
  <c r="BK235"/>
  <c r="BK234"/>
  <c r="K234"/>
  <c r="K109"/>
  <c r="BK166"/>
  <c r="BK214"/>
  <c r="K171"/>
  <c r="BF171"/>
  <c r="BK191"/>
  <c r="K237"/>
  <c r="BF237"/>
  <c r="BK159"/>
  <c r="BK215"/>
  <c r="BK195"/>
  <c r="BK172"/>
  <c r="K192"/>
  <c r="BF192"/>
  <c r="K219"/>
  <c r="BF219"/>
  <c r="K180"/>
  <c r="BF180"/>
  <c r="BK217"/>
  <c r="K241"/>
  <c r="BF241"/>
  <c i="3" r="BK203"/>
  <c r="K208"/>
  <c r="BF208"/>
  <c r="BK149"/>
  <c r="BK148"/>
  <c r="K148"/>
  <c r="K99"/>
  <c r="BK160"/>
  <c r="K167"/>
  <c r="BF167"/>
  <c r="K180"/>
  <c r="BF180"/>
  <c r="K175"/>
  <c r="BF175"/>
  <c r="BK199"/>
  <c r="K211"/>
  <c r="BF211"/>
  <c r="K224"/>
  <c r="BF224"/>
  <c r="K176"/>
  <c r="BF176"/>
  <c r="K218"/>
  <c r="BF218"/>
  <c r="K153"/>
  <c r="BF153"/>
  <c r="BK156"/>
  <c r="BK163"/>
  <c r="K166"/>
  <c r="BF166"/>
  <c r="K171"/>
  <c r="BF171"/>
  <c r="K179"/>
  <c r="BF179"/>
  <c r="BK184"/>
  <c r="BK192"/>
  <c r="K158"/>
  <c r="BF158"/>
  <c r="K182"/>
  <c r="BF182"/>
  <c r="K190"/>
  <c r="BF190"/>
  <c r="BK198"/>
  <c r="K216"/>
  <c r="BF216"/>
  <c r="K174"/>
  <c r="BF174"/>
  <c i="2" r="F41"/>
  <c i="1" r="BF95"/>
  <c i="4" r="F37"/>
  <c i="1" r="BB97"/>
  <c i="4" r="BK134"/>
  <c r="F41"/>
  <c i="1" r="BF97"/>
  <c i="3" r="K37"/>
  <c i="1" r="AX96"/>
  <c i="2" r="BK146"/>
  <c r="K174"/>
  <c r="BF174"/>
  <c r="BK220"/>
  <c r="BK176"/>
  <c r="BK221"/>
  <c r="BK229"/>
  <c r="K179"/>
  <c r="BF179"/>
  <c r="K212"/>
  <c r="BF212"/>
  <c r="K243"/>
  <c r="BF243"/>
  <c r="BK181"/>
  <c r="K207"/>
  <c r="BF207"/>
  <c r="K167"/>
  <c r="BF167"/>
  <c r="BK200"/>
  <c r="K245"/>
  <c r="BF245"/>
  <c r="BK169"/>
  <c r="BK205"/>
  <c r="BK186"/>
  <c r="BK160"/>
  <c r="BK230"/>
  <c r="BK183"/>
  <c r="BK165"/>
  <c i="3" r="BK161"/>
  <c r="BK215"/>
  <c r="K220"/>
  <c r="BF220"/>
  <c r="BK155"/>
  <c r="K164"/>
  <c r="BF164"/>
  <c r="K172"/>
  <c r="BF172"/>
  <c r="K193"/>
  <c r="BF193"/>
  <c r="BK183"/>
  <c r="BK191"/>
  <c r="K207"/>
  <c r="BF207"/>
  <c r="K217"/>
  <c r="BF217"/>
  <c r="BK168"/>
  <c r="K202"/>
  <c r="BF202"/>
  <c i="2" r="K37"/>
  <c i="1" r="AX95"/>
  <c i="3" r="BK146"/>
  <c r="BK145"/>
  <c r="K145"/>
  <c r="K98"/>
  <c r="BK204"/>
  <c r="K226"/>
  <c r="BF226"/>
  <c r="K206"/>
  <c r="BF206"/>
  <c i="4" r="K37"/>
  <c i="1" r="AX97"/>
  <c i="4" r="K141"/>
  <c r="BF141"/>
  <c r="BK145"/>
  <c r="BK155"/>
  <c r="K160"/>
  <c r="BF160"/>
  <c r="K164"/>
  <c r="BF164"/>
  <c r="BK168"/>
  <c i="3" r="F41"/>
  <c i="1" r="BF96"/>
  <c i="4" r="BK158"/>
  <c r="BK167"/>
  <c i="3" r="F37"/>
  <c i="1" r="BB96"/>
  <c i="2" r="BK158"/>
  <c r="BK188"/>
  <c r="BK232"/>
  <c r="BK231"/>
  <c r="K231"/>
  <c r="K108"/>
  <c r="K184"/>
  <c r="BF184"/>
  <c r="K155"/>
  <c r="BF155"/>
  <c r="K233"/>
  <c r="BF233"/>
  <c r="BK189"/>
  <c r="BK224"/>
  <c r="BK223"/>
  <c r="K223"/>
  <c r="K106"/>
  <c r="K151"/>
  <c r="BF151"/>
  <c r="K204"/>
  <c r="BF204"/>
  <c r="K244"/>
  <c r="BF244"/>
  <c r="K187"/>
  <c r="BF187"/>
  <c r="K227"/>
  <c r="BF227"/>
  <c r="BK190"/>
  <c r="K157"/>
  <c r="BF157"/>
  <c r="K240"/>
  <c r="BF240"/>
  <c r="BK198"/>
  <c r="K242"/>
  <c r="BF242"/>
  <c r="K196"/>
  <c r="BF196"/>
  <c r="K148"/>
  <c r="BF148"/>
  <c i="3" r="K188"/>
  <c r="BF188"/>
  <c r="BK169"/>
  <c i="2" r="F39"/>
  <c i="1" r="BD95"/>
  <c i="3" r="BK209"/>
  <c r="K150"/>
  <c r="BF150"/>
  <c r="K210"/>
  <c r="BF210"/>
  <c r="BK165"/>
  <c r="K177"/>
  <c r="BF177"/>
  <c r="K185"/>
  <c r="BF185"/>
  <c r="BK195"/>
  <c r="BK222"/>
  <c r="BK221"/>
  <c r="K221"/>
  <c r="K111"/>
  <c r="BK178"/>
  <c i="2" r="F37"/>
  <c i="1" r="BB95"/>
  <c i="4" r="BK154"/>
  <c r="BK162"/>
  <c r="BK150"/>
  <c r="K147"/>
  <c r="BF147"/>
  <c r="F39"/>
  <c i="1" r="BD97"/>
  <c i="4" r="BK151"/>
  <c r="BK161"/>
  <c r="K169"/>
  <c r="BF169"/>
  <c r="K136"/>
  <c r="BF136"/>
  <c r="BK156"/>
  <c r="F40"/>
  <c i="1" r="BE97"/>
  <c i="4" r="K152"/>
  <c r="BF152"/>
  <c l="1" r="Q132"/>
  <c r="I97"/>
  <c r="X131"/>
  <c i="2" r="T222"/>
  <c r="V222"/>
  <c r="V142"/>
  <c i="4" r="V131"/>
  <c i="3" r="V144"/>
  <c r="V143"/>
  <c i="2" r="Q222"/>
  <c r="I105"/>
  <c r="R163"/>
  <c r="J99"/>
  <c r="T163"/>
  <c i="3" r="T144"/>
  <c r="T143"/>
  <c i="1" r="AW96"/>
  <c i="2" r="T142"/>
  <c i="1" r="AW95"/>
  <c i="3" r="R143"/>
  <c r="J96"/>
  <c r="K32"/>
  <c i="1" r="AT96"/>
  <c i="2" r="X222"/>
  <c i="3" r="X143"/>
  <c i="2" r="X163"/>
  <c r="X142"/>
  <c i="3" r="Q144"/>
  <c r="I97"/>
  <c i="4" r="T132"/>
  <c r="T131"/>
  <c i="1" r="AW97"/>
  <c i="2" r="I98"/>
  <c r="I106"/>
  <c r="R222"/>
  <c r="J105"/>
  <c i="3" r="J97"/>
  <c r="J108"/>
  <c r="J110"/>
  <c r="BK144"/>
  <c r="K144"/>
  <c r="K97"/>
  <c r="Q200"/>
  <c r="I107"/>
  <c i="4" r="I98"/>
  <c i="2" r="I97"/>
  <c r="J98"/>
  <c i="3" r="I98"/>
  <c r="J101"/>
  <c i="4" r="J98"/>
  <c r="R131"/>
  <c r="J96"/>
  <c r="K32"/>
  <c i="1" r="AT97"/>
  <c i="2" r="J100"/>
  <c r="Q163"/>
  <c r="I99"/>
  <c i="3" r="J98"/>
  <c r="I110"/>
  <c r="I101"/>
  <c i="2" r="BK168"/>
  <c r="K168"/>
  <c r="K101"/>
  <c r="BK216"/>
  <c r="K216"/>
  <c r="K104"/>
  <c r="BK226"/>
  <c r="K226"/>
  <c r="K107"/>
  <c i="3" r="BK157"/>
  <c r="K157"/>
  <c r="K103"/>
  <c r="BK213"/>
  <c r="BK212"/>
  <c r="K212"/>
  <c r="K109"/>
  <c i="2" r="BK164"/>
  <c r="K164"/>
  <c r="K100"/>
  <c r="BK201"/>
  <c r="K201"/>
  <c r="K102"/>
  <c i="3" r="BK154"/>
  <c r="K154"/>
  <c r="K102"/>
  <c r="BK173"/>
  <c r="K173"/>
  <c r="K104"/>
  <c r="BK201"/>
  <c r="K201"/>
  <c r="K108"/>
  <c i="4" r="BK133"/>
  <c r="K133"/>
  <c r="K98"/>
  <c r="BK148"/>
  <c r="K148"/>
  <c r="K99"/>
  <c i="2" r="BK144"/>
  <c r="K144"/>
  <c r="K98"/>
  <c r="BK211"/>
  <c r="K211"/>
  <c r="K103"/>
  <c i="3" r="BK189"/>
  <c r="K189"/>
  <c r="K106"/>
  <c i="4" r="BK166"/>
  <c r="K166"/>
  <c r="K100"/>
  <c i="1" r="BE94"/>
  <c r="BA94"/>
  <c r="BF94"/>
  <c r="W33"/>
  <c r="BB94"/>
  <c r="W29"/>
  <c r="BD94"/>
  <c r="W31"/>
  <c i="3" l="1" r="BK151"/>
  <c r="K151"/>
  <c r="K100"/>
  <c i="2" r="BK222"/>
  <c r="K222"/>
  <c r="K105"/>
  <c r="R142"/>
  <c r="J96"/>
  <c r="K32"/>
  <c i="1" r="AT95"/>
  <c i="2" r="Q142"/>
  <c r="I96"/>
  <c r="K31"/>
  <c i="1" r="AS95"/>
  <c i="3" r="BK200"/>
  <c r="BK143"/>
  <c r="K143"/>
  <c r="K96"/>
  <c r="K30"/>
  <c i="4" r="Q131"/>
  <c r="I96"/>
  <c r="K31"/>
  <c i="1" r="AS97"/>
  <c i="2" r="BK163"/>
  <c r="K163"/>
  <c r="K99"/>
  <c i="3" r="K213"/>
  <c r="K110"/>
  <c i="4" r="BK132"/>
  <c r="K132"/>
  <c r="K97"/>
  <c i="2" r="BK143"/>
  <c r="K143"/>
  <c r="K97"/>
  <c i="3" r="Q143"/>
  <c r="I96"/>
  <c r="K31"/>
  <c i="1" r="AS96"/>
  <c r="AW94"/>
  <c r="AT94"/>
  <c r="AX94"/>
  <c r="AK29"/>
  <c r="AZ94"/>
  <c r="W32"/>
  <c i="3" r="K122"/>
  <c r="BF122"/>
  <c r="K38"/>
  <c i="1" r="AY96"/>
  <c r="AV96"/>
  <c i="2" l="1" r="BK142"/>
  <c r="K142"/>
  <c r="K96"/>
  <c r="K30"/>
  <c i="4" r="BK131"/>
  <c r="K131"/>
  <c r="K96"/>
  <c r="K30"/>
  <c i="3" r="K200"/>
  <c r="K107"/>
  <c i="2" r="K121"/>
  <c r="K115"/>
  <c r="K123"/>
  <c i="4" r="K110"/>
  <c r="BF110"/>
  <c r="K38"/>
  <c i="1" r="AY97"/>
  <c r="AV97"/>
  <c i="3" r="K116"/>
  <c r="K33"/>
  <c r="K34"/>
  <c i="1" r="AG96"/>
  <c r="AN96"/>
  <c r="AS94"/>
  <c i="3" r="F38"/>
  <c i="1" r="BC96"/>
  <c i="2" l="1" r="K33"/>
  <c r="BF121"/>
  <c i="3" r="K43"/>
  <c i="4" r="F38"/>
  <c i="1" r="BC97"/>
  <c i="4" r="K104"/>
  <c r="K112"/>
  <c i="3" r="K124"/>
  <c i="2" r="K38"/>
  <c i="1" r="AY95"/>
  <c r="AV95"/>
  <c i="2" r="K34"/>
  <c i="1" r="AG95"/>
  <c r="AN95"/>
  <c i="2" l="1" r="K43"/>
  <c i="4" r="K33"/>
  <c i="2" r="F38"/>
  <c i="1" r="BC95"/>
  <c r="BC94"/>
  <c r="AY94"/>
  <c r="AK30"/>
  <c i="4" r="K34"/>
  <c i="1" r="AG97"/>
  <c r="AN97"/>
  <c i="4" l="1" r="K43"/>
  <c i="1" r="AG94"/>
  <c r="AK26"/>
  <c r="AK35"/>
  <c r="AV94"/>
  <c r="W30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<sst xmlns="http://schemas.openxmlformats.org/spreadsheetml/2006/main">
  <si>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</si>
  <si>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</si>
  <si>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</si>
  <si>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</si>
  <si>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</si>
  <si>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</si>
  <si>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{9888f8a3-405a-4318-9c5a-80979c4543a0}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</si>
  <si>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</si>
  <si>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</si>
  <si>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</si>
  <si>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</si>
  <si>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</si>
  <si>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</si>
  <si>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</si>
  <si>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1998-790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</si>
  <si>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</si>
  <si>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</si>
  <si>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Vypracovanie PD pre výmenu KČ202</t>
  </si>
  <si>
    <t>JKSO:</t>
  </si>
  <si>
    <t>KS:</t>
  </si>
  <si>
    <t>Miesto:</t>
  </si>
  <si>
    <t>Bratislava</t>
  </si>
  <si>
    <t>Dátum:</t>
  </si>
  <si>
    <t>21. 11. 2024</t>
  </si>
  <si>
    <t>Objednávateľ:</t>
  </si>
  <si>
    <t>IČO:</t>
  </si>
  <si>
    <t>36211541</t>
  </si>
  <si>
    <t>MH Teplárenský holding, a.s.</t>
  </si>
  <si>
    <t>IČ DPH:</t>
  </si>
  <si>
    <t>SK2020048580</t>
  </si>
  <si>
    <t>Zhotoviteľ:</t>
  </si>
  <si>
    <t>Vyplň údaj</t>
  </si>
  <si>
    <t>Projektant:</t>
  </si>
  <si>
    <t>31396828</t>
  </si>
  <si>
    <t>BANSKÉ PROJEKTY, s.r.o.</t>
  </si>
  <si>
    <t>SK2020338001</t>
  </si>
  <si>
    <t>Spracovateľ:</t>
  </si>
  <si>
    <t>Ing. Tomáš Baník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</si>
  <si>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</si>
  <si>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</si>
  <si>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</si>
  <si>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</si>
  <si>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</si>
  <si>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</si>
  <si>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</si>
  <si>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</si>
  <si>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</si>
  <si>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</si>
  <si>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</si>
  <si>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</si>
  <si>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</si>
  <si>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</si>
  <si>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</si>
  <si>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</si>
  <si>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</si>
  <si>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</si>
  <si>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</si>
  <si>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</si>
  <si>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</si>
  <si>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</si>
  <si>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</si>
  <si>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</si>
  <si>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</si>
  <si>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</si>
  <si>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</si>
  <si>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</si>
  <si>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</si>
  <si>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</si>
  <si>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</si>
  <si>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</si>
  <si>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</si>
  <si>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</si>
  <si>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</si>
  <si>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</si>
  <si>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</si>
  <si>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</si>
  <si>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</si>
  <si>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</si>
  <si>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</si>
  <si>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</si>
  <si>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</si>
  <si>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</si>
  <si>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</si>
  <si>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</si>
  <si>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</si>
  <si>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</si>
  <si>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PS01</t>
  </si>
  <si>
    <t>Strojno-technologická časť</t>
  </si>
  <si>
    <t>STA</t>
  </si>
  <si>
    <t>1</t>
  </si>
  <si>
    <t>{c9ca8850-9e64-4947-b519-82af1ee45c86}</t>
  </si>
  <si>
    <t>PS02</t>
  </si>
  <si>
    <t>Elektro a MaR</t>
  </si>
  <si>
    <t>{72185cbe-2fb6-4c5c-b226-f613efc4d9ef}</t>
  </si>
  <si>
    <t>SO01</t>
  </si>
  <si>
    <t>Stavebná časť</t>
  </si>
  <si>
    <t>{08538141-83b8-4754-8363-478365ae394b}</t>
  </si>
  <si>
    <t>KRYCÍ LIST ROZPOČTU</t>
  </si>
  <si>
    <t>Objekt:</t>
  </si>
  <si>
    <t>PS01 - Strojno-technologická časť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</si>
  <si>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</si>
  <si>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</si>
  <si>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</si>
  <si>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</si>
  <si>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</si>
  <si>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</si>
  <si>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</si>
  <si>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</si>
  <si>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</si>
  <si>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</si>
  <si>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</si>
  <si>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</si>
  <si>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</si>
  <si>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</si>
  <si>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732 - Ústredné kúrenie - zariadenia strojovne</t>
  </si>
  <si>
    <t xml:space="preserve">    733 - Ústredné kúrenie - rozvodné potrubie</t>
  </si>
  <si>
    <t xml:space="preserve">    734 - Ústredné kúrenie, armatúry.</t>
  </si>
  <si>
    <t xml:space="preserve">    783 - Nátery</t>
  </si>
  <si>
    <t>HZS - Hodinové zúčtovacie sadzby</t>
  </si>
  <si>
    <t>VRN - Investičné náklady neobsiahnuté v cenách</t>
  </si>
  <si>
    <t xml:space="preserve">    VRN04 - Projektové práce</t>
  </si>
  <si>
    <t xml:space="preserve">    VRN07 - Dopravné náklady</t>
  </si>
  <si>
    <t xml:space="preserve">    VRN08 - Vplyv pracovného prostredia</t>
  </si>
  <si>
    <t xml:space="preserve">    VRN10 - Inžinierska činnosť</t>
  </si>
  <si>
    <t xml:space="preserve">    VRN13 - Kompletačná a koordinačná činnosť</t>
  </si>
  <si>
    <t>OST - Ostatné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</si>
  <si>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</si>
  <si>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</si>
  <si>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</si>
  <si>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</si>
  <si>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</si>
  <si>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</si>
  <si>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</si>
  <si>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</si>
  <si>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</si>
  <si>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</si>
  <si>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</si>
  <si>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</si>
  <si>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</si>
  <si>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</si>
  <si>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</si>
  <si>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</si>
  <si>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</si>
  <si>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</si>
  <si>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</si>
  <si>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</si>
  <si>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</si>
  <si>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</si>
  <si>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</si>
  <si>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</si>
  <si>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</si>
  <si>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</si>
  <si>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</si>
  <si>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</si>
  <si>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</si>
  <si>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</si>
  <si>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</si>
  <si>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</si>
  <si>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</si>
  <si>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</si>
  <si>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732420816.S</t>
  </si>
  <si>
    <t xml:space="preserve">Demontáž čerpadla obehového špirálového (do potrubia) DN 100,  -0,04400t</t>
  </si>
  <si>
    <t>ks</t>
  </si>
  <si>
    <t>16</t>
  </si>
  <si>
    <t>-1611461654</t>
  </si>
  <si>
    <t>732890801.S</t>
  </si>
  <si>
    <t>Vnútrostaveniskové premiestnenie vybúraných hmôt strojovní vodorovne 100 m z objektov výšky do 6 m</t>
  </si>
  <si>
    <t>t</t>
  </si>
  <si>
    <t>-46086286</t>
  </si>
  <si>
    <t>3</t>
  </si>
  <si>
    <t>733120836.S</t>
  </si>
  <si>
    <t xml:space="preserve">Demontáž potrubia z oceľových rúrok hladkých nad 133 do D 159,  -0,02359t</t>
  </si>
  <si>
    <t>m</t>
  </si>
  <si>
    <t>-1120929119</t>
  </si>
  <si>
    <t>4</t>
  </si>
  <si>
    <t>733120839.S</t>
  </si>
  <si>
    <t xml:space="preserve">Demontáž potrubia z oceľových rúrok hladkých priemer 219,  -0,03956t</t>
  </si>
  <si>
    <t>2024957138</t>
  </si>
  <si>
    <t>5</t>
  </si>
  <si>
    <t>733194810.S</t>
  </si>
  <si>
    <t xml:space="preserve">Rozrezanie konzoly, podpery a výložnía pre potrubie z U - profilu do U 6,5,  -0,00567t</t>
  </si>
  <si>
    <t>-1485714528</t>
  </si>
  <si>
    <t>6</t>
  </si>
  <si>
    <t>733890801.S</t>
  </si>
  <si>
    <t>Vnútrostav. premiestnenie vybúraných hmôt rozvodov potrubia vodorovne do 100 m z obj. výš. do 6 m</t>
  </si>
  <si>
    <t>750801939</t>
  </si>
  <si>
    <t>7</t>
  </si>
  <si>
    <t>734100812.S</t>
  </si>
  <si>
    <t xml:space="preserve">Demontáž armatúry prírubovej s dvomi prírubami nad 150 do DN 200,  -0,06800t</t>
  </si>
  <si>
    <t>-1900617009</t>
  </si>
  <si>
    <t>8</t>
  </si>
  <si>
    <t>734190823.S</t>
  </si>
  <si>
    <t>Demontáž príruby rozpojenie prírubového spoja nad 150 do DN 200</t>
  </si>
  <si>
    <t>-287031232</t>
  </si>
  <si>
    <t>734890801.S</t>
  </si>
  <si>
    <t>Vnútrostaveniskové premiestnenie vybúraných hmôt armatúr do 6m</t>
  </si>
  <si>
    <t>-2096417590</t>
  </si>
  <si>
    <t>10</t>
  </si>
  <si>
    <t>979011111.S</t>
  </si>
  <si>
    <t>Zvislá doprava sutiny a vybúraných hmôt za prvé podlažie nad alebo pod základným podlažím</t>
  </si>
  <si>
    <t>-1022963999</t>
  </si>
  <si>
    <t>11</t>
  </si>
  <si>
    <t>979011131.S</t>
  </si>
  <si>
    <t>Zvislá doprava sutiny po schodoch ručne do 3,5 m</t>
  </si>
  <si>
    <t>-1105016665</t>
  </si>
  <si>
    <t>12</t>
  </si>
  <si>
    <t>979011141.S</t>
  </si>
  <si>
    <t>Zvislá doprava sutiny po schodoch ručne, príplatok za každých ďalších 3,5 m</t>
  </si>
  <si>
    <t>-1247643011</t>
  </si>
  <si>
    <t>13</t>
  </si>
  <si>
    <t>979081111.S</t>
  </si>
  <si>
    <t>Odvoz sutiny a vybúraných hmôt na skládku do 1 km</t>
  </si>
  <si>
    <t>930864382</t>
  </si>
  <si>
    <t>14</t>
  </si>
  <si>
    <t>979081121.S</t>
  </si>
  <si>
    <t>Odvoz sutiny a vybúraných hmôt na skládku za každý ďalší 1 km</t>
  </si>
  <si>
    <t>205181208</t>
  </si>
  <si>
    <t>15</t>
  </si>
  <si>
    <t>979082111.S</t>
  </si>
  <si>
    <t>Vnútrostavenisková doprava sutiny a vybúraných hmôt do 10 m</t>
  </si>
  <si>
    <t>-141065577</t>
  </si>
  <si>
    <t>979089711.S</t>
  </si>
  <si>
    <t>Prenájom kontajneru 2 m3</t>
  </si>
  <si>
    <t>-1995089124</t>
  </si>
  <si>
    <t>17</t>
  </si>
  <si>
    <t>998732194.S</t>
  </si>
  <si>
    <t>Strojovne, prípl.za presun nad vymedz. najväčšiu dopravnú vzdialenosť do 1000 m</t>
  </si>
  <si>
    <t>1355977395</t>
  </si>
  <si>
    <t>18</t>
  </si>
  <si>
    <t>998732199.S</t>
  </si>
  <si>
    <t>Strojovne, prípl.za presun za každých ďaľších i začatých 1000 m nad 1000 m</t>
  </si>
  <si>
    <t>645857048</t>
  </si>
  <si>
    <t>PSV</t>
  </si>
  <si>
    <t>Práce a dodávky PSV</t>
  </si>
  <si>
    <t>732</t>
  </si>
  <si>
    <t>Ústredné kúrenie - zariadenia strojovne</t>
  </si>
  <si>
    <t>19</t>
  </si>
  <si>
    <t>350120006.S</t>
  </si>
  <si>
    <t xml:space="preserve">Čerpadlo odstredivé špirálové horizontálne,  DN100, PN16</t>
  </si>
  <si>
    <t>64</t>
  </si>
  <si>
    <t>-726317090</t>
  </si>
  <si>
    <t>M</t>
  </si>
  <si>
    <t>N040-19_24052019</t>
  </si>
  <si>
    <t>Obehové čerpadlo, horizontálne, špirálové, s axiálnym vstupom, Q=17l/s, H=60m, DN100/DN65 PN16; s motorom IM B3, 22kW, 2950rpm, 400V/50Hz, základový rám, kotviace prvky, pružná spojka, kryt spojky, kompletizácia a sprievodná dokumentácia</t>
  </si>
  <si>
    <t>256</t>
  </si>
  <si>
    <t>1903895894</t>
  </si>
  <si>
    <t>21</t>
  </si>
  <si>
    <t>998732101.S</t>
  </si>
  <si>
    <t>Presun hmôt pre strojovne v objektoch výšky do 6 m</t>
  </si>
  <si>
    <t>1459449378</t>
  </si>
  <si>
    <t>733</t>
  </si>
  <si>
    <t>Ústredné kúrenie - rozvodné potrubie</t>
  </si>
  <si>
    <t>22</t>
  </si>
  <si>
    <t>230032030</t>
  </si>
  <si>
    <t>Montáž prírubových spojov do PN 16 DN 100</t>
  </si>
  <si>
    <t>spoj</t>
  </si>
  <si>
    <t>-579282324</t>
  </si>
  <si>
    <t>23</t>
  </si>
  <si>
    <t>273110021600.R</t>
  </si>
  <si>
    <t>Tesnenie vláknitopryžové univerzálne, skrutky, matice, podložky, DN 100, PN 6, pre prírubové spoje</t>
  </si>
  <si>
    <t>32</t>
  </si>
  <si>
    <t>-1170783270</t>
  </si>
  <si>
    <t>24</t>
  </si>
  <si>
    <t>319430002200.S</t>
  </si>
  <si>
    <t>Príruba krková privarovacia DN 100, PN16, D 114,3 mm, EN 1092-1</t>
  </si>
  <si>
    <t>378136882</t>
  </si>
  <si>
    <t>25</t>
  </si>
  <si>
    <t>230032032</t>
  </si>
  <si>
    <t>Montáž prírubových spojov do PN 16 DN 150</t>
  </si>
  <si>
    <t>-518149210</t>
  </si>
  <si>
    <t>26</t>
  </si>
  <si>
    <t>273110021800.S</t>
  </si>
  <si>
    <t>Tesnenie vláknitopryžové univerzálne, skrutky, matice, podložky, DN 150, PN 10/16, pre prírubové spoje</t>
  </si>
  <si>
    <t>1890266634</t>
  </si>
  <si>
    <t>27</t>
  </si>
  <si>
    <t>319430002400.S</t>
  </si>
  <si>
    <t>Príruba krková privarovacia DN 150, PN16, D 168,3 mm, EN 1092-1</t>
  </si>
  <si>
    <t>-2136819770</t>
  </si>
  <si>
    <t>28</t>
  </si>
  <si>
    <t>230032033.S</t>
  </si>
  <si>
    <t>Montáž prírubových spojov do PN 16 DN 200</t>
  </si>
  <si>
    <t>1152049541</t>
  </si>
  <si>
    <t>29</t>
  </si>
  <si>
    <t>273110021900.S</t>
  </si>
  <si>
    <t>Tesnenie vláknitopryžové univerzálne, skrutky, matice, podložky, DN 200, PN 10/16, pre prírubové spoje</t>
  </si>
  <si>
    <t>-1687417729</t>
  </si>
  <si>
    <t>30</t>
  </si>
  <si>
    <t>319430002500.S</t>
  </si>
  <si>
    <t>Príruba krková privarovacia DN 200, PN16, D 219,1 mm, EN 1092-1</t>
  </si>
  <si>
    <t>1367018365</t>
  </si>
  <si>
    <t>31</t>
  </si>
  <si>
    <t>733126035.S</t>
  </si>
  <si>
    <t>Montáž tvarovky - redukcie DN100 privarením</t>
  </si>
  <si>
    <t>-921996162</t>
  </si>
  <si>
    <t>316170012800.S</t>
  </si>
  <si>
    <t>Redukcia varná DN 100/65, d 108,0/76,1 mm, hr. steny 3,6/2,9 mm, z čiernej uhlíkovej ocele</t>
  </si>
  <si>
    <t>-762890495</t>
  </si>
  <si>
    <t>33</t>
  </si>
  <si>
    <t>733126045.S</t>
  </si>
  <si>
    <t>Montáž tvarovky - redukcie DN 150 privarením</t>
  </si>
  <si>
    <t>2093628581</t>
  </si>
  <si>
    <t>34</t>
  </si>
  <si>
    <t>316170015300</t>
  </si>
  <si>
    <t>Redukcia varná DN 150/100, d 159,0/114,3 mm, hr. steny 4,5/3,6 mm, z čiernej uhlíkovej ocele</t>
  </si>
  <si>
    <t>2062178562</t>
  </si>
  <si>
    <t>35</t>
  </si>
  <si>
    <t>733126050.S</t>
  </si>
  <si>
    <t>Montáž tvarovky - redukcie DN 200 privarením</t>
  </si>
  <si>
    <t>-2011801883</t>
  </si>
  <si>
    <t>36</t>
  </si>
  <si>
    <t>316170016600.S</t>
  </si>
  <si>
    <t>Redukcia varná DN 200/100, d 219,1/114,3 mm, hr. steny 6,3/3,6 mm, z čiernej uhlíkovej ocele</t>
  </si>
  <si>
    <t>413433994</t>
  </si>
  <si>
    <t>37</t>
  </si>
  <si>
    <t>733126100.S</t>
  </si>
  <si>
    <t>Montáž tvarovky - koleno DN100 privarením</t>
  </si>
  <si>
    <t>-1152957843</t>
  </si>
  <si>
    <t>38</t>
  </si>
  <si>
    <t>316170006500.S</t>
  </si>
  <si>
    <t>Koleno varné DN100, d 108,0 mm, hr. steny 3,6 mm, z čiernej uhlíkovej ocele</t>
  </si>
  <si>
    <t>401716179</t>
  </si>
  <si>
    <t>39</t>
  </si>
  <si>
    <t>733126110.S</t>
  </si>
  <si>
    <t>Montáž tvarovky - koleno DN 150 privarením</t>
  </si>
  <si>
    <t>-117369325</t>
  </si>
  <si>
    <t>40</t>
  </si>
  <si>
    <t>316170006700.S</t>
  </si>
  <si>
    <t>Koleno varné DN 150, d 159,0 mm, hr. steny 4,5 mm, z čiernej uhlíkovej ocele</t>
  </si>
  <si>
    <t>-1791475988</t>
  </si>
  <si>
    <t>41</t>
  </si>
  <si>
    <t>733121129.S</t>
  </si>
  <si>
    <t>Potrubie z rúrok hladkých bezšvových nízkotlakových priemer 114,3/3,6 - DN100</t>
  </si>
  <si>
    <t>-1538371137</t>
  </si>
  <si>
    <t>42</t>
  </si>
  <si>
    <t>141110010900.S</t>
  </si>
  <si>
    <t>Rúra oceľová bezšvová hladká kruhová d 114,3 mm, hr. steny 3,6 mm, ozn. 11 353.0.</t>
  </si>
  <si>
    <t>732793714</t>
  </si>
  <si>
    <t>43</t>
  </si>
  <si>
    <t>733121135.S</t>
  </si>
  <si>
    <t>Potrubie z rúrok hladkých bezšvových nízkotlakových priemer 168,3/4,5 - DN150</t>
  </si>
  <si>
    <t>1455989725</t>
  </si>
  <si>
    <t>44</t>
  </si>
  <si>
    <t>141110013000.R</t>
  </si>
  <si>
    <t>Rúra oceľová bezšvová hladká kruhová d 168,3 mm, hr. steny 4,5 mm, ozn. 11 353.0.</t>
  </si>
  <si>
    <t>186108518</t>
  </si>
  <si>
    <t>45</t>
  </si>
  <si>
    <t>312110001100.S</t>
  </si>
  <si>
    <t>Elektróda zváracia E-B 121 D 2,5 mm x dĺ. 350 mm nelegovaná s bázickým obalom</t>
  </si>
  <si>
    <t>tks</t>
  </si>
  <si>
    <t>128</t>
  </si>
  <si>
    <t>-404897954</t>
  </si>
  <si>
    <t>46</t>
  </si>
  <si>
    <t>312220000300.S</t>
  </si>
  <si>
    <t>Drôt zvárací lesklý G 102 D 2,5 mm</t>
  </si>
  <si>
    <t>kg</t>
  </si>
  <si>
    <t>-1504974560</t>
  </si>
  <si>
    <t>47</t>
  </si>
  <si>
    <t>230080467.S</t>
  </si>
  <si>
    <t>Rez potrubia ručným elektrickým náradím</t>
  </si>
  <si>
    <t>-1783330252</t>
  </si>
  <si>
    <t>48</t>
  </si>
  <si>
    <t>411920001400.S</t>
  </si>
  <si>
    <t>Kotúč rezný tenký 125x1,0 mm, na oceľ a nerez</t>
  </si>
  <si>
    <t>806147896</t>
  </si>
  <si>
    <t>49</t>
  </si>
  <si>
    <t>421410000400.S</t>
  </si>
  <si>
    <t>Kotúč brúsny</t>
  </si>
  <si>
    <t>268830570</t>
  </si>
  <si>
    <t>50</t>
  </si>
  <si>
    <t>230120191.S</t>
  </si>
  <si>
    <t>Rezanie plechu kyslíkom do hrúbky plechu s = 5 mm</t>
  </si>
  <si>
    <t>2074847014</t>
  </si>
  <si>
    <t>51</t>
  </si>
  <si>
    <t>217110000200.S</t>
  </si>
  <si>
    <t>Kyslík stlačený vo fľašiach</t>
  </si>
  <si>
    <t>m3</t>
  </si>
  <si>
    <t>-1103770002</t>
  </si>
  <si>
    <t>52</t>
  </si>
  <si>
    <t>217120000100.S</t>
  </si>
  <si>
    <t>Acetylén rozpustený vo fľašiach</t>
  </si>
  <si>
    <t>-1989808572</t>
  </si>
  <si>
    <t>53</t>
  </si>
  <si>
    <t>998733101.R</t>
  </si>
  <si>
    <t>Presun hmôt pre rozvody potrubia v objektoch výšky do 6 m</t>
  </si>
  <si>
    <t>1909664189</t>
  </si>
  <si>
    <t>734</t>
  </si>
  <si>
    <t>Ústredné kúrenie, armatúry.</t>
  </si>
  <si>
    <t>54</t>
  </si>
  <si>
    <t>734109217.S</t>
  </si>
  <si>
    <t>Montáž armatúry prírubovej s dvomi prírubami PN 16 DN 100</t>
  </si>
  <si>
    <t>súb.</t>
  </si>
  <si>
    <t>2107731963</t>
  </si>
  <si>
    <t>55</t>
  </si>
  <si>
    <t>422210005600.S</t>
  </si>
  <si>
    <t>Posúvač prírubový s tesnením, DN 100, dĺ. 300 mm, PN 16</t>
  </si>
  <si>
    <t>438963482</t>
  </si>
  <si>
    <t>56</t>
  </si>
  <si>
    <t>422820000500.S</t>
  </si>
  <si>
    <t>Klapka spätná DN 100, PN 16, na vodu do 70°C</t>
  </si>
  <si>
    <t>-2002229871</t>
  </si>
  <si>
    <t>57</t>
  </si>
  <si>
    <t>734424140.S</t>
  </si>
  <si>
    <t>Montáž tlakomera - manometra radiálneho priemer 63 mm</t>
  </si>
  <si>
    <t>1667795144</t>
  </si>
  <si>
    <t>58</t>
  </si>
  <si>
    <t>388430003900.S</t>
  </si>
  <si>
    <t>Manometer radiálny d 63 mm, pripojenie 1/4" spodné, 0-16 bar</t>
  </si>
  <si>
    <t>1624303713</t>
  </si>
  <si>
    <t>59</t>
  </si>
  <si>
    <t>734424912.Sv</t>
  </si>
  <si>
    <t>Kohút tlakomerový trojcestný - skúšobný, so slučkou M 20 x 1, 5</t>
  </si>
  <si>
    <t>-2123338381</t>
  </si>
  <si>
    <t>60</t>
  </si>
  <si>
    <t>551240012200.S</t>
  </si>
  <si>
    <t>Kohút tlakomerový obyčajný M 20x1,5 mm</t>
  </si>
  <si>
    <t>-474880727</t>
  </si>
  <si>
    <t>61</t>
  </si>
  <si>
    <t>551290000100.S</t>
  </si>
  <si>
    <t>Kondenzačná slučka zahnutá PN 250, k privareniu M20x1,5 mm</t>
  </si>
  <si>
    <t>1670207596</t>
  </si>
  <si>
    <t>62</t>
  </si>
  <si>
    <t>998734101.S</t>
  </si>
  <si>
    <t>Presun hmôt pre armatúry v objektoch výšky do 6 m</t>
  </si>
  <si>
    <t>1722845493</t>
  </si>
  <si>
    <t>783</t>
  </si>
  <si>
    <t>Nátery</t>
  </si>
  <si>
    <t>63</t>
  </si>
  <si>
    <t>783421311.S</t>
  </si>
  <si>
    <t>Nátery kov.potr.a armatúr v kanáloch a šachtách syntetické armatúr do DN 100 mm dvojnás. 1x s emailovaním - 105µm</t>
  </si>
  <si>
    <t>-392743351</t>
  </si>
  <si>
    <t>246220004700</t>
  </si>
  <si>
    <t>Email syntetický vonkajší Industrol zelený S 2013</t>
  </si>
  <si>
    <t>610168690</t>
  </si>
  <si>
    <t>65</t>
  </si>
  <si>
    <t>246220002000.S</t>
  </si>
  <si>
    <t>Farba syntetická antikorózna, základná na kov</t>
  </si>
  <si>
    <t>1512716763</t>
  </si>
  <si>
    <t>66</t>
  </si>
  <si>
    <t>246420000600.S</t>
  </si>
  <si>
    <t>Riedidlo S-6005 C0000 do syntetických náterových hmôt - bezfarebné</t>
  </si>
  <si>
    <t>851903540</t>
  </si>
  <si>
    <t>HZS</t>
  </si>
  <si>
    <t>Hodinové zúčtovacie sadzby</t>
  </si>
  <si>
    <t>67</t>
  </si>
  <si>
    <t>HZS000111.S</t>
  </si>
  <si>
    <t>Stavebno montážne práce menej náročne, pomocné alebo manupulačné (Tr. 1) v rozsahu viac ako 8 hodín</t>
  </si>
  <si>
    <t>hod</t>
  </si>
  <si>
    <t>545483564</t>
  </si>
  <si>
    <t>68</t>
  </si>
  <si>
    <t>HZS000212.S</t>
  </si>
  <si>
    <t>Stavebno montážne práce náročnejšie, ucelené, obtiažne, rutinné (Tr. 2) v rozsahu viac ako 4 a menej ako 8 hodín</t>
  </si>
  <si>
    <t>1822902533</t>
  </si>
  <si>
    <t>69</t>
  </si>
  <si>
    <t>HZS000213.S</t>
  </si>
  <si>
    <t>Stavebno montážne práce náročné ucelené - odborné, tvorivé remeselné (Tr. 3) v rozsahu viac ako 4 a menej ako 8 hodín</t>
  </si>
  <si>
    <t>-664843381</t>
  </si>
  <si>
    <t>70</t>
  </si>
  <si>
    <t>HZS000214.S</t>
  </si>
  <si>
    <t>Stavebno montážne práce najnáročnejšie na odbornosť - prehliadky pracoviska a revízie (Tr. 4) v rozsahu viac ako 4 a menej ako 8 hodín</t>
  </si>
  <si>
    <t>-975722838</t>
  </si>
  <si>
    <t>71</t>
  </si>
  <si>
    <t>HZS000315.S</t>
  </si>
  <si>
    <t>Stavebno montážne práce mimoriadne odborné (Tr. 5) v rozsahu menej ako 4 hodiny</t>
  </si>
  <si>
    <t>-1939562565</t>
  </si>
  <si>
    <t>Investičné náklady neobsiahnuté v cenách</t>
  </si>
  <si>
    <t>VRN04</t>
  </si>
  <si>
    <t>72</t>
  </si>
  <si>
    <t>000400022.S</t>
  </si>
  <si>
    <t>Projektové práce - stavebná časť (stavebné objekty vrátane ich technického vybavenia). náklady na dokumentáciu skutočného zhotovenia stavby</t>
  </si>
  <si>
    <t>eur</t>
  </si>
  <si>
    <t>-342454726</t>
  </si>
  <si>
    <t>73</t>
  </si>
  <si>
    <t>000400032.S</t>
  </si>
  <si>
    <t>Projektové práce - náklady na ocenenie stavby ponukový rozpočet</t>
  </si>
  <si>
    <t>979183942</t>
  </si>
  <si>
    <t>VRN07</t>
  </si>
  <si>
    <t>Dopravné náklady</t>
  </si>
  <si>
    <t>74</t>
  </si>
  <si>
    <t>000700021.S</t>
  </si>
  <si>
    <t>Dopravné náklady - mimoriadne sťažené dopravné podmienky použitie mimoriadnych dopravných prostriedkov - auto s rukou</t>
  </si>
  <si>
    <t>-959059393</t>
  </si>
  <si>
    <t>75</t>
  </si>
  <si>
    <t>000700051.S</t>
  </si>
  <si>
    <t>Dopravné náklady - mimoriadne sťažený vnútrostaveniskový presun bez rozlíšenia</t>
  </si>
  <si>
    <t>1024</t>
  </si>
  <si>
    <t>-145725165</t>
  </si>
  <si>
    <t>76</t>
  </si>
  <si>
    <t>000900011.S</t>
  </si>
  <si>
    <t>Vplyv územia - presun stavebných kapacít náklad na presun pracovnej sily</t>
  </si>
  <si>
    <t>418394571</t>
  </si>
  <si>
    <t>77</t>
  </si>
  <si>
    <t>000900012.S</t>
  </si>
  <si>
    <t>Vplyv územia - presun stavebných kapacít náklad na presun mechanizácie</t>
  </si>
  <si>
    <t>894003054</t>
  </si>
  <si>
    <t>VRN08</t>
  </si>
  <si>
    <t>Vplyv pracovného prostredia</t>
  </si>
  <si>
    <t>78</t>
  </si>
  <si>
    <t>000800013.S</t>
  </si>
  <si>
    <t>Vplyv pracovného prostredia - prevádzka investora a vplyv prostredia prestávky v práci</t>
  </si>
  <si>
    <t>-3817011</t>
  </si>
  <si>
    <t>79</t>
  </si>
  <si>
    <t>000800021.S</t>
  </si>
  <si>
    <t>Vplyv pracovného prostredia - cestná prevádzka bez rozlíšenia</t>
  </si>
  <si>
    <t>-1205211236</t>
  </si>
  <si>
    <t>VRN10</t>
  </si>
  <si>
    <t>Inžinierska činnosť</t>
  </si>
  <si>
    <t>80</t>
  </si>
  <si>
    <t>001000014.S</t>
  </si>
  <si>
    <t>Inžinierska činnosť - dozory koordinátor BOZP na stavenisku, stavby vedúci</t>
  </si>
  <si>
    <t>1248769966</t>
  </si>
  <si>
    <t>VRN13</t>
  </si>
  <si>
    <t>Kompletačná a koordinačná činnosť</t>
  </si>
  <si>
    <t>81</t>
  </si>
  <si>
    <t>001300031.S</t>
  </si>
  <si>
    <t>Kompletačná a koordinačná činnosť - koordinačná činnosť bez rozlíšenia</t>
  </si>
  <si>
    <t>-167488604</t>
  </si>
  <si>
    <t>OST</t>
  </si>
  <si>
    <t>Ostatné</t>
  </si>
  <si>
    <t>82</t>
  </si>
  <si>
    <t>350630001.S</t>
  </si>
  <si>
    <t>Individuálne skúšky radiálnych a axiálnych jednotelesových viackolových TK a TD s el. pohonom</t>
  </si>
  <si>
    <t>-1484332236</t>
  </si>
  <si>
    <t>83</t>
  </si>
  <si>
    <t>230120049.S</t>
  </si>
  <si>
    <t>Čistenie potrubia prefúkavaním alebo preplachovaním do DN 200</t>
  </si>
  <si>
    <t>512</t>
  </si>
  <si>
    <t>92029482</t>
  </si>
  <si>
    <t>84</t>
  </si>
  <si>
    <t>230170004.S</t>
  </si>
  <si>
    <t>Príprava pre skúšku tesnosti DN 65 - 200</t>
  </si>
  <si>
    <t>úsek</t>
  </si>
  <si>
    <t>-1797005596</t>
  </si>
  <si>
    <t>85</t>
  </si>
  <si>
    <t>230170014.S</t>
  </si>
  <si>
    <t>Skúška tesnosti potrubia podľa STN 13 0020 DN 65 - 200</t>
  </si>
  <si>
    <t>1728682594</t>
  </si>
  <si>
    <t>86</t>
  </si>
  <si>
    <t>230161011.S</t>
  </si>
  <si>
    <t>Prežiarenie zvarov Iridiom 192, film D7, cez 2 steny, rúrka D=76-170 mm, t=3.5-10 mm; 3 expoz. (nahodné zvary)</t>
  </si>
  <si>
    <t>-1313021754</t>
  </si>
  <si>
    <t>87</t>
  </si>
  <si>
    <t>RS</t>
  </si>
  <si>
    <t>Revízne správy</t>
  </si>
  <si>
    <t>súb</t>
  </si>
  <si>
    <t>262144</t>
  </si>
  <si>
    <t>-1374004835</t>
  </si>
  <si>
    <t>88</t>
  </si>
  <si>
    <t>US</t>
  </si>
  <si>
    <t>Úradná skúška</t>
  </si>
  <si>
    <t>h</t>
  </si>
  <si>
    <t>-1703775130</t>
  </si>
  <si>
    <t>VP</t>
  </si>
  <si>
    <t xml:space="preserve">  Práce naviac</t>
  </si>
  <si>
    <t>PN</t>
  </si>
  <si>
    <t>PS02 - Elektro a MaR</t>
  </si>
  <si>
    <t>Ing. Hajdin</t>
  </si>
  <si>
    <t>1 - DODÁVKY PODĽA ŠPECIFIKÁCIE V TOS</t>
  </si>
  <si>
    <t xml:space="preserve">    1.1 - Prístroje MaR</t>
  </si>
  <si>
    <t xml:space="preserve">    1.2 - Rozvádzače a skrinky</t>
  </si>
  <si>
    <t>2 - MONTÁŽNY MATERIÁL A PRÁCE</t>
  </si>
  <si>
    <t xml:space="preserve">    2.1 - Montáž prístrojov MaR</t>
  </si>
  <si>
    <t xml:space="preserve">    2.2 - Osadenie rozvádzačov a ovládacích skriniek</t>
  </si>
  <si>
    <t xml:space="preserve">    2.3 - Káble a vodiče - dodávka + montáž + ukončenie + zapojenie</t>
  </si>
  <si>
    <t xml:space="preserve">    2.4 - Káblové trasy a pomocné konštrukcie - dodávka + montáž</t>
  </si>
  <si>
    <t xml:space="preserve">    2.5 - Príprava staveniska, úpravy a doplnenia na jestv. zariadeniach</t>
  </si>
  <si>
    <t>3 - SLUŽBY A OSTATNÉ</t>
  </si>
  <si>
    <t>M - Práce a dodávky M</t>
  </si>
  <si>
    <t xml:space="preserve">    21-M - Elektromontáže</t>
  </si>
  <si>
    <t>DODÁVKY PODĽA ŠPECIFIKÁCIE V TOS</t>
  </si>
  <si>
    <t>1.1</t>
  </si>
  <si>
    <t>Prístroje MaR</t>
  </si>
  <si>
    <t>12PI2103</t>
  </si>
  <si>
    <t>Meranie tlaku na saní čerpadla 202 - snímač tlaku, kondenzačná slučka, skúšobný ventil, uzatvárací ventil, impulzné potrubie, fitingy</t>
  </si>
  <si>
    <t>-1981888559</t>
  </si>
  <si>
    <t>12PI2104</t>
  </si>
  <si>
    <t>Meranie tlaku na výtlaku čerpadla 202 - snímač tlaku, kondenzačná slučka, skúšobný ventil, uzatvárací ventil, impulzné potrubie, fitingy</t>
  </si>
  <si>
    <t>-702241532</t>
  </si>
  <si>
    <t>1.2</t>
  </si>
  <si>
    <t>Rozvádzače a skrinky</t>
  </si>
  <si>
    <t>MOS202</t>
  </si>
  <si>
    <t>Miestna ovládacia skrinka, kompletná, vrátane ovládacích a signálnych prvkov a elektroinštalačného materiálu</t>
  </si>
  <si>
    <t>-1727564831</t>
  </si>
  <si>
    <t>MX202</t>
  </si>
  <si>
    <t>Združovacia skrinka, kompletná, vrátane prevodníkov teploty a elektroinštalačného materiálu</t>
  </si>
  <si>
    <t>-1266667738</t>
  </si>
  <si>
    <t>MONTÁŽNY MATERIÁL A PRÁCE</t>
  </si>
  <si>
    <t>2.1</t>
  </si>
  <si>
    <t>Montáž prístrojov MaR</t>
  </si>
  <si>
    <t>12PI2103,4</t>
  </si>
  <si>
    <t>Osadenie a procesné pripojenie snímača tlaku do pripraveného odberu</t>
  </si>
  <si>
    <t>-1533242354</t>
  </si>
  <si>
    <t>2.2</t>
  </si>
  <si>
    <t>Osadenie rozvádzačov a ovládacích skriniek</t>
  </si>
  <si>
    <t>MOS202.1</t>
  </si>
  <si>
    <t>Osadenie a ukotvenie miestnej ovládacej skrinky</t>
  </si>
  <si>
    <t>1894056241</t>
  </si>
  <si>
    <t>MX202.1</t>
  </si>
  <si>
    <t>Osadenie a ukotvenie združovacej skrinky</t>
  </si>
  <si>
    <t>-1049153045</t>
  </si>
  <si>
    <t>2.3</t>
  </si>
  <si>
    <t>Káble a vodiče - dodávka + montáž + ukončenie + zapojenie</t>
  </si>
  <si>
    <t>Pol1</t>
  </si>
  <si>
    <t>Kábel NYCY-J 4x10/10 voľne na rošt/ do žľabu</t>
  </si>
  <si>
    <t>-272624201</t>
  </si>
  <si>
    <t>Pol2</t>
  </si>
  <si>
    <t>Kábel YSLY-OZ 7x0,75 voľne na rošt/ do žľabu</t>
  </si>
  <si>
    <t>1292068550</t>
  </si>
  <si>
    <t>Pol3</t>
  </si>
  <si>
    <t>Kábel YSLCY-JZ 25x0,75 voľne na rošt/ do žľabu</t>
  </si>
  <si>
    <t>-1828813844</t>
  </si>
  <si>
    <t>Pol4</t>
  </si>
  <si>
    <t>Kábel YSLCY-OZ 2x0,75 voľne na rošt/ do žľabu</t>
  </si>
  <si>
    <t>-858768376</t>
  </si>
  <si>
    <t>Pol5</t>
  </si>
  <si>
    <t>Kábel YSLCY-JZ 12x0,75 voľne na rošt/ do žľabu</t>
  </si>
  <si>
    <t>439658926</t>
  </si>
  <si>
    <t>Pol6</t>
  </si>
  <si>
    <t>Ukončenie kábla NYCY-J 4x10/10 vrátane zapojenia</t>
  </si>
  <si>
    <t>-1529608177</t>
  </si>
  <si>
    <t>Pol7</t>
  </si>
  <si>
    <t>Ukončenie kábla YSLY-OZ 7x0,75 vrátane zapojenia</t>
  </si>
  <si>
    <t>-200207741</t>
  </si>
  <si>
    <t>Pol8</t>
  </si>
  <si>
    <t>Ukončenie kábla YSLCY-JZ 25x0,75 vrátane zapojenia</t>
  </si>
  <si>
    <t>1308260901</t>
  </si>
  <si>
    <t>Pol9</t>
  </si>
  <si>
    <t>Ukončenie kábla YSLCY-OZ 2x0,75 vrátane zapojenia</t>
  </si>
  <si>
    <t>-105354295</t>
  </si>
  <si>
    <t>Pol10</t>
  </si>
  <si>
    <t>Ukončenie kábla YSLCY-JZ 12x0,75 vrátane zapojenia</t>
  </si>
  <si>
    <t>-197762518</t>
  </si>
  <si>
    <t>Pol11</t>
  </si>
  <si>
    <t>Ukončenie kábla snímača teploty vrátane zapojenia</t>
  </si>
  <si>
    <t>-1089546040</t>
  </si>
  <si>
    <t>Pol12</t>
  </si>
  <si>
    <t>Popisné návlačky/bužirky na žily vrátane označenia</t>
  </si>
  <si>
    <t>1199919827</t>
  </si>
  <si>
    <t>Pol13</t>
  </si>
  <si>
    <t>Káblový štítok plastový s nezmazateľným popisom</t>
  </si>
  <si>
    <t>-68431534</t>
  </si>
  <si>
    <t>Pol14</t>
  </si>
  <si>
    <t>Odpojenie existujúceho kábla</t>
  </si>
  <si>
    <t>811568171</t>
  </si>
  <si>
    <t>Pol15</t>
  </si>
  <si>
    <t>Demontáž existujúceho kábla z káblovej trasy</t>
  </si>
  <si>
    <t>260629902</t>
  </si>
  <si>
    <t>2.4</t>
  </si>
  <si>
    <t>Káblové trasy a pomocné konštrukcie - dodávka + montáž</t>
  </si>
  <si>
    <t>Pol16</t>
  </si>
  <si>
    <t>Žľab 60x50mm s vekom, vrátane podpier a úchytného materiálu</t>
  </si>
  <si>
    <t>-855932969</t>
  </si>
  <si>
    <t>Pol17</t>
  </si>
  <si>
    <t>Elektroinštalačná rúrka ohybná, priemer 16mm</t>
  </si>
  <si>
    <t>-883870481</t>
  </si>
  <si>
    <t>Pol18</t>
  </si>
  <si>
    <t>Sťahovacia páska 100ks v balení</t>
  </si>
  <si>
    <t>bal</t>
  </si>
  <si>
    <t>-1307879364</t>
  </si>
  <si>
    <t>Pol19</t>
  </si>
  <si>
    <t>Vodič medený CY 06 žltozelený pre ochranné pospájanie</t>
  </si>
  <si>
    <t>1849808748</t>
  </si>
  <si>
    <t>Pol20</t>
  </si>
  <si>
    <t>Ukončenie vodiča CY 06 vrátane zapojenia</t>
  </si>
  <si>
    <t>-312952150</t>
  </si>
  <si>
    <t>Pol21</t>
  </si>
  <si>
    <t>Uzemňovacie vedenie FeZn 30/4 na povrchu vrátane náteru pruhov</t>
  </si>
  <si>
    <t>2019125459</t>
  </si>
  <si>
    <t>Pol22</t>
  </si>
  <si>
    <t>Spojka pre uzemňovacie vedenie FeZn 30/4 - rôzne druhy</t>
  </si>
  <si>
    <t>240440195</t>
  </si>
  <si>
    <t>Pol23</t>
  </si>
  <si>
    <t>L profil pozinkovaný perforovaný</t>
  </si>
  <si>
    <t>-1738547171</t>
  </si>
  <si>
    <t>Pol24</t>
  </si>
  <si>
    <t>Drobné montážne práce nevyjadrené v rozpočte</t>
  </si>
  <si>
    <t>%</t>
  </si>
  <si>
    <t>1487491940</t>
  </si>
  <si>
    <t>Pol25</t>
  </si>
  <si>
    <t>Podiel pridružených výkonov</t>
  </si>
  <si>
    <t>542838361</t>
  </si>
  <si>
    <t>Pol26</t>
  </si>
  <si>
    <t>Podružný materiál</t>
  </si>
  <si>
    <t>298035535</t>
  </si>
  <si>
    <t>Pol27</t>
  </si>
  <si>
    <t>Doprava a presun materiálu</t>
  </si>
  <si>
    <t>-128111116</t>
  </si>
  <si>
    <t>2.5</t>
  </si>
  <si>
    <t>Príprava staveniska, úpravy a doplnenia na jestv. zariadeniach</t>
  </si>
  <si>
    <t>Pol28</t>
  </si>
  <si>
    <t>Zaistenie staveniska, označenie</t>
  </si>
  <si>
    <t>-512008158</t>
  </si>
  <si>
    <t>Pol29</t>
  </si>
  <si>
    <t>Odvoz a likvidácia odpadu z el. montáže - káble, žel.šrot, sutina, obalový materiál</t>
  </si>
  <si>
    <t>-484619652</t>
  </si>
  <si>
    <t>SLUŽBY A OSTATNÉ</t>
  </si>
  <si>
    <t>REV EZ</t>
  </si>
  <si>
    <t>Východisková revízia el. zariadenia a spracovanie SOPOS EZ</t>
  </si>
  <si>
    <t>set</t>
  </si>
  <si>
    <t>438257747</t>
  </si>
  <si>
    <t>APV</t>
  </si>
  <si>
    <t>Úpravy aplikačného SW riadiaceho systému na procesnej a operátorskej úrovni</t>
  </si>
  <si>
    <t>1265090073</t>
  </si>
  <si>
    <t>NA, IS</t>
  </si>
  <si>
    <t>Oživenie a individuálne odskúšanie</t>
  </si>
  <si>
    <t>-1258940402</t>
  </si>
  <si>
    <t>FS</t>
  </si>
  <si>
    <t>Funkčné odskúšanie</t>
  </si>
  <si>
    <t>543323710</t>
  </si>
  <si>
    <t>OM</t>
  </si>
  <si>
    <t>Úprava operátorského manuálu riadiaceho systému</t>
  </si>
  <si>
    <t>1227921377</t>
  </si>
  <si>
    <t>Z</t>
  </si>
  <si>
    <t>Zaškolenie pracovníkov obsluhy a údržby MaR a Elektro prevádzkovateľa</t>
  </si>
  <si>
    <t>1332345317</t>
  </si>
  <si>
    <t>DSV-FD</t>
  </si>
  <si>
    <t>Zapracovanie zmien a spracovanie dokumentácie skutočného vyhotovenia DSV</t>
  </si>
  <si>
    <t>-799249868</t>
  </si>
  <si>
    <t>STD</t>
  </si>
  <si>
    <t>Spracovanie sprievodnej technickej dokumentácie (denníky, protokoly, atesty,</t>
  </si>
  <si>
    <t>-135215861</t>
  </si>
  <si>
    <t>KB</t>
  </si>
  <si>
    <t>Analýza, dokumentácia a služby KB</t>
  </si>
  <si>
    <t>1901632759</t>
  </si>
  <si>
    <t>DPP</t>
  </si>
  <si>
    <t>Doprava a presun pracovníkov</t>
  </si>
  <si>
    <t>1449082657</t>
  </si>
  <si>
    <t>-949639329</t>
  </si>
  <si>
    <t>-206265880</t>
  </si>
  <si>
    <t>2028530539</t>
  </si>
  <si>
    <t>597382750</t>
  </si>
  <si>
    <t>-520866419</t>
  </si>
  <si>
    <t>88802333</t>
  </si>
  <si>
    <t>-2035722521</t>
  </si>
  <si>
    <t>979089811.S</t>
  </si>
  <si>
    <t>Poplatok za zhodnocovanie stavebného odpadu - drevo, sklo a plasty</t>
  </si>
  <si>
    <t>-542769244</t>
  </si>
  <si>
    <t>979089831.S</t>
  </si>
  <si>
    <t>Poplatok za zhodnocovanie stavebného odpadu - kovy (vrátane zliatin)</t>
  </si>
  <si>
    <t>184086886</t>
  </si>
  <si>
    <t>979089911.S</t>
  </si>
  <si>
    <t>Poplatok za zneškodňovanie stavebného odpadu - drevo, sklo a plasty</t>
  </si>
  <si>
    <t>249708149</t>
  </si>
  <si>
    <t>Práce a dodávky M</t>
  </si>
  <si>
    <t>21-M</t>
  </si>
  <si>
    <t>Elektromontáže</t>
  </si>
  <si>
    <t>210960836.S</t>
  </si>
  <si>
    <t>Demontáž do sute - spínač nástenný pre prostredie obyčajné alebo vlhké trojpól. 16, 25 A</t>
  </si>
  <si>
    <t>-1711344625</t>
  </si>
  <si>
    <t>210961133.S</t>
  </si>
  <si>
    <t xml:space="preserve">Demontáž-spínací ústroj štvorpólový 16, 25 A </t>
  </si>
  <si>
    <t>-683437053</t>
  </si>
  <si>
    <t>210962961.S</t>
  </si>
  <si>
    <t xml:space="preserve">Demontáž - rozvádzač </t>
  </si>
  <si>
    <t>-637343754</t>
  </si>
  <si>
    <t>210964802.S</t>
  </si>
  <si>
    <t xml:space="preserve">Demontáž - uzemňovacie vedenie na povrchu FeZn do 120 mm2   -0,00100 t</t>
  </si>
  <si>
    <t>-2060066673</t>
  </si>
  <si>
    <t>210967201.S</t>
  </si>
  <si>
    <t xml:space="preserve">Demontáž - vodič medený uložený voľne </t>
  </si>
  <si>
    <t>-576451659</t>
  </si>
  <si>
    <t>998921201.S</t>
  </si>
  <si>
    <t>Presun hmôt pre montáž silnoprúdových rozvodov a zariadení v stavbe (objekte) výšky do 7 m</t>
  </si>
  <si>
    <t>1617564239</t>
  </si>
  <si>
    <t>998921294.S</t>
  </si>
  <si>
    <t>Príplatok za zväčšený presun silnoprúdových rozvodov a zariadení nad vymedzenú najväčšiu dopravnú vzdialenosť mimo staveniska k.ď. 1 km</t>
  </si>
  <si>
    <t>-1893688888</t>
  </si>
  <si>
    <t>HZS000113.S</t>
  </si>
  <si>
    <t>Stavebno montážne práce náročné ucelené - odborné, tvorivé remeselné (Tr. 3) v rozsahu viac ako 8 hodín</t>
  </si>
  <si>
    <t>-997564771</t>
  </si>
  <si>
    <t>HZS000114.S</t>
  </si>
  <si>
    <t>Stavebno montážne práce najnáročnejšie na odbornosť - prehliadky pracoviska a revízie (Tr. 4) v rozsahu viac ako 8 hodín</t>
  </si>
  <si>
    <t>1104267564</t>
  </si>
  <si>
    <t>HZS000125.S</t>
  </si>
  <si>
    <t>Stavebno montážne práce mimoriadne odborné (Tr. 5) v rozsahu viac ako 8 hodín</t>
  </si>
  <si>
    <t>-786319747</t>
  </si>
  <si>
    <t>01</t>
  </si>
  <si>
    <t xml:space="preserve">Aplykácia kybernetickej bezpečnosti krytickej  infraštruktúry v podmienkach MHTH, a.s.</t>
  </si>
  <si>
    <t>sub</t>
  </si>
  <si>
    <t>-651488424</t>
  </si>
  <si>
    <t>SO01 - Stavebná časť</t>
  </si>
  <si>
    <t xml:space="preserve">    4 - Vodorovné konštrukcie - základ</t>
  </si>
  <si>
    <t>133411101.S</t>
  </si>
  <si>
    <t xml:space="preserve">Búranie základu - ručným alebo pneumatickým náradím </t>
  </si>
  <si>
    <t>-193168557</t>
  </si>
  <si>
    <t>966077111.S</t>
  </si>
  <si>
    <t xml:space="preserve">Odstránenie doplnkových oceľov. konštrukcií hmotnosti jednotlivo do 20 kg,  -0,08000t</t>
  </si>
  <si>
    <t>-1905867302</t>
  </si>
  <si>
    <t>966077141.S</t>
  </si>
  <si>
    <t xml:space="preserve">Odstránenie doplnkových oceľov. konštrukcií hmotnosti jednotlivo nad 100 do 500 kg,  -0,81800t</t>
  </si>
  <si>
    <t>1856640901</t>
  </si>
  <si>
    <t>972045804.S</t>
  </si>
  <si>
    <t>Vrty príklepovým vrtákom do D 24 mm smerom hore do betónu -0.00001t</t>
  </si>
  <si>
    <t>cm</t>
  </si>
  <si>
    <t>-1418748640</t>
  </si>
  <si>
    <t>1544954957</t>
  </si>
  <si>
    <t>615741812</t>
  </si>
  <si>
    <t>1499146268</t>
  </si>
  <si>
    <t>400077845</t>
  </si>
  <si>
    <t>1660479544</t>
  </si>
  <si>
    <t>1976718976</t>
  </si>
  <si>
    <t>979089012.S</t>
  </si>
  <si>
    <t>Poplatok za skládku - betón, tehly, dlaždice (17 01) ostatné</t>
  </si>
  <si>
    <t>1062623894</t>
  </si>
  <si>
    <t>-625220501</t>
  </si>
  <si>
    <t>979089901.S</t>
  </si>
  <si>
    <t>Poplatok za zneškodňovanie stavebného odpadu - betón, tehly, dlaždice, obkladačky a keramika</t>
  </si>
  <si>
    <t>-251823735</t>
  </si>
  <si>
    <t>989281341.S</t>
  </si>
  <si>
    <t>Vodorovné premiestnenie ručne fúrikom - betónovej zmesi vzdialenosti do 10 m, s naložením a vyklopením</t>
  </si>
  <si>
    <t>476139060</t>
  </si>
  <si>
    <t>Vodorovné konštrukcie - základ</t>
  </si>
  <si>
    <t>273353021.S</t>
  </si>
  <si>
    <t>Montáž rámového systémového debnenia základových dosiek ručne, pre výšku debniaceho panela 450 mm</t>
  </si>
  <si>
    <t>m2</t>
  </si>
  <si>
    <t>1339535822</t>
  </si>
  <si>
    <t>273353041.S</t>
  </si>
  <si>
    <t>Demontáž rámového systémového debnenia základových dosiek ručne, pre výšku debniaceho panela 450 mm</t>
  </si>
  <si>
    <t>205452372</t>
  </si>
  <si>
    <t>535110017400.S</t>
  </si>
  <si>
    <t>Debnenie systémové dielcové, sada pre základy pod stroje</t>
  </si>
  <si>
    <t>-600368895</t>
  </si>
  <si>
    <t>273313612.S</t>
  </si>
  <si>
    <t>Betón základových dosiek, prostý tr. C 20/25</t>
  </si>
  <si>
    <t>-1131690032</t>
  </si>
  <si>
    <t>278311047.S</t>
  </si>
  <si>
    <t>Zálievka kotevných rámov do betónu prostého tr. C 20/25</t>
  </si>
  <si>
    <t>-1404420458</t>
  </si>
  <si>
    <t>589310004500.S</t>
  </si>
  <si>
    <t>Betón STN EN 206-1-C 20/25-XC1 (SK)-Cl 0,4-Dmax 16 - S3 z cementu troskoportlandského</t>
  </si>
  <si>
    <t>907591183</t>
  </si>
  <si>
    <t>279311116.S</t>
  </si>
  <si>
    <t>Postupné podbet. základného muriva bez výkopu, zapaž. a debnenia prostým betónom tr. C 25/30</t>
  </si>
  <si>
    <t>-1673316551</t>
  </si>
  <si>
    <t>632451731.S</t>
  </si>
  <si>
    <t>Vyspravenie betónovej podlahy rýchlotuhnúcim polymerom hr. 10 mm</t>
  </si>
  <si>
    <t>-787266635</t>
  </si>
  <si>
    <t>585810001000.S</t>
  </si>
  <si>
    <t>Vyrovnávacia samonivelačná hmota cementová s polymérnym spojivom, vnútorná podlahová tenkovrstvá</t>
  </si>
  <si>
    <t>1826692020</t>
  </si>
  <si>
    <t>783851212.S</t>
  </si>
  <si>
    <t>Nátery základov, epoxidové, farby šedej</t>
  </si>
  <si>
    <t>38356052</t>
  </si>
  <si>
    <t>246260001100.S</t>
  </si>
  <si>
    <t>Farba disperzná na vláknocementové a betónové podklady, vodou riediteľná, vonkajšia</t>
  </si>
  <si>
    <t>1822709751</t>
  </si>
  <si>
    <t>783834020.S</t>
  </si>
  <si>
    <t>Vodorovné značenie betónových podláh z náterových hmôt chlórkaučukových ručné, žlto-čierne výstražné čiary šírky nad 50 do 100 mm</t>
  </si>
  <si>
    <t>2053316723</t>
  </si>
  <si>
    <t>246220004500</t>
  </si>
  <si>
    <t>Email syntetický vonkajší Industrol čierny S 2013</t>
  </si>
  <si>
    <t>668674422</t>
  </si>
  <si>
    <t>246220005000</t>
  </si>
  <si>
    <t>Email syntetický vonkajší Industrol žltý S 2013</t>
  </si>
  <si>
    <t>242200086</t>
  </si>
  <si>
    <t>894504001.S</t>
  </si>
  <si>
    <t>Denný prenájom ručného rámového systému na debnenie stien vodomerných a kanalizačných šácht, pre výšku debniaceho panela 1500 mm</t>
  </si>
  <si>
    <t>1856183563</t>
  </si>
  <si>
    <t>953941220.S</t>
  </si>
  <si>
    <t>Osadenie kovového nosného rámu s plochou nad 1 m2</t>
  </si>
  <si>
    <t>1032573704</t>
  </si>
  <si>
    <t>245990000200.S</t>
  </si>
  <si>
    <t>Kapsula chemická M16x125, kotevná technika do betónu, 100 ks v balení</t>
  </si>
  <si>
    <t>350636688</t>
  </si>
  <si>
    <t>-359169642</t>
  </si>
  <si>
    <t>HZS000112.S</t>
  </si>
  <si>
    <t>Stavebno montážne práce náročnejšie, ucelené, obtiažne, rutinné (Tr. 2) v rozsahu viac ako 8 hodín náročnejšie</t>
  </si>
  <si>
    <t>1736354616</t>
  </si>
  <si>
    <t>-17629219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</si>
</sst>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2" fillId="0" borderId="14" xfId="0" applyNumberFormat="1" applyFont="1" applyBorder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4" fontId="31" fillId="0" borderId="0" xfId="0" applyNumberFormat="1" applyFont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4" fontId="23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0" fillId="2" borderId="22" xfId="0" applyFont="1" applyFill="1" applyBorder="1" applyAlignment="1" applyProtection="1">
      <alignment horizontal="left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Border="1" applyAlignment="1" applyProtection="1">
      <alignment vertical="center"/>
    </xf>
    <xf numFmtId="167" fontId="20" fillId="0" borderId="0" xfId="0" applyNumberFormat="1" applyFont="1" applyBorder="1" applyAlignment="1" applyProtection="1">
      <alignment vertical="center"/>
    </xf>
    <xf numFmtId="4" fontId="20" fillId="0" borderId="20" xfId="0" applyNumberFormat="1" applyFont="1" applyBorder="1" applyAlignment="1" applyProtection="1">
      <alignment vertical="center"/>
    </xf>
    <xf numFmtId="167" fontId="20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4.png" /><Relationship Id="rId3" Type="http://schemas.openxmlformats.org/officeDocument/2006/relationships/image" Target="../media/image5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6.png" /><Relationship Id="rId2" Type="http://schemas.openxmlformats.org/officeDocument/2006/relationships/image" Target="../media/image7.png" /><Relationship Id="rId3" Type="http://schemas.openxmlformats.org/officeDocument/2006/relationships/image" Target="../media/image8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9.png" /><Relationship Id="rId2" Type="http://schemas.openxmlformats.org/officeDocument/2006/relationships/image" Target="../media/image10.png" /><Relationship Id="rId3" Type="http://schemas.openxmlformats.org/officeDocument/2006/relationships/image" Target="../media/image1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224155</xdr:colOff>
      <xdr:row>3</xdr:row>
      <xdr:rowOff>0</xdr:rowOff>
    </xdr:from>
    <xdr:to>
      <xdr:col>40</xdr:col>
      <xdr:colOff>368300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374650</xdr:colOff>
      <xdr:row>81</xdr:row>
      <xdr:rowOff>0</xdr:rowOff>
    </xdr:from>
    <xdr:to>
      <xdr:col>41</xdr:col>
      <xdr:colOff>175895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475615</xdr:colOff>
      <xdr:row>3</xdr:row>
      <xdr:rowOff>0</xdr:rowOff>
    </xdr:from>
    <xdr:to>
      <xdr:col>10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81</xdr:row>
      <xdr:rowOff>0</xdr:rowOff>
    </xdr:from>
    <xdr:to>
      <xdr:col>10</xdr:col>
      <xdr:colOff>1216025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128</xdr:row>
      <xdr:rowOff>0</xdr:rowOff>
    </xdr:from>
    <xdr:to>
      <xdr:col>10</xdr:col>
      <xdr:colOff>1216025</xdr:colOff>
      <xdr:row>132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475615</xdr:colOff>
      <xdr:row>3</xdr:row>
      <xdr:rowOff>0</xdr:rowOff>
    </xdr:from>
    <xdr:to>
      <xdr:col>10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81</xdr:row>
      <xdr:rowOff>0</xdr:rowOff>
    </xdr:from>
    <xdr:to>
      <xdr:col>10</xdr:col>
      <xdr:colOff>1216025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129</xdr:row>
      <xdr:rowOff>0</xdr:rowOff>
    </xdr:from>
    <xdr:to>
      <xdr:col>10</xdr:col>
      <xdr:colOff>1216025</xdr:colOff>
      <xdr:row>133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475615</xdr:colOff>
      <xdr:row>3</xdr:row>
      <xdr:rowOff>0</xdr:rowOff>
    </xdr:from>
    <xdr:to>
      <xdr:col>10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81</xdr:row>
      <xdr:rowOff>0</xdr:rowOff>
    </xdr:from>
    <xdr:to>
      <xdr:col>10</xdr:col>
      <xdr:colOff>1216025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10</xdr:col>
      <xdr:colOff>475615</xdr:colOff>
      <xdr:row>117</xdr:row>
      <xdr:rowOff>0</xdr:rowOff>
    </xdr:from>
    <xdr:to>
      <xdr:col>10</xdr:col>
      <xdr:colOff>1216025</xdr:colOff>
      <xdr:row>121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4" t="s">
        <v>7</v>
      </c>
      <c r="BT2" s="14" t="s">
        <v>8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G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G5" s="25" t="s">
        <v>15</v>
      </c>
      <c r="BS5" s="14" t="s">
        <v>7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G6" s="28"/>
      <c r="BS6" s="14" t="s">
        <v>7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G7" s="28"/>
      <c r="BS7" s="14" t="s">
        <v>7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G8" s="28"/>
      <c r="BS8" s="14" t="s">
        <v>7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G9" s="28"/>
      <c r="BS9" s="14" t="s">
        <v>7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G10" s="28"/>
      <c r="BS10" s="14" t="s">
        <v>7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29</v>
      </c>
      <c r="AO11" s="19"/>
      <c r="AP11" s="19"/>
      <c r="AQ11" s="19"/>
      <c r="AR11" s="17"/>
      <c r="BG11" s="28"/>
      <c r="BS11" s="14" t="s">
        <v>7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G12" s="28"/>
      <c r="BS12" s="14" t="s">
        <v>7</v>
      </c>
    </row>
    <row r="13" s="1" customFormat="1" ht="12" customHeight="1">
      <c r="B13" s="18"/>
      <c r="C13" s="19"/>
      <c r="D13" s="29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31</v>
      </c>
      <c r="AO13" s="19"/>
      <c r="AP13" s="19"/>
      <c r="AQ13" s="19"/>
      <c r="AR13" s="17"/>
      <c r="BG13" s="28"/>
      <c r="BS13" s="14" t="s">
        <v>7</v>
      </c>
    </row>
    <row r="14">
      <c r="B14" s="18"/>
      <c r="C14" s="19"/>
      <c r="D14" s="19"/>
      <c r="E14" s="31" t="s">
        <v>31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31</v>
      </c>
      <c r="AO14" s="19"/>
      <c r="AP14" s="19"/>
      <c r="AQ14" s="19"/>
      <c r="AR14" s="17"/>
      <c r="BG14" s="28"/>
      <c r="BS14" s="14" t="s">
        <v>7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G15" s="28"/>
      <c r="BS15" s="14" t="s">
        <v>4</v>
      </c>
    </row>
    <row r="16" s="1" customFormat="1" ht="12" customHeight="1">
      <c r="B16" s="18"/>
      <c r="C16" s="19"/>
      <c r="D16" s="29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33</v>
      </c>
      <c r="AO16" s="19"/>
      <c r="AP16" s="19"/>
      <c r="AQ16" s="19"/>
      <c r="AR16" s="17"/>
      <c r="BG16" s="28"/>
      <c r="BS16" s="14" t="s">
        <v>4</v>
      </c>
    </row>
    <row r="17" s="1" customFormat="1" ht="18.48" customHeight="1">
      <c r="B17" s="18"/>
      <c r="C17" s="19"/>
      <c r="D17" s="19"/>
      <c r="E17" s="24" t="s">
        <v>34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35</v>
      </c>
      <c r="AO17" s="19"/>
      <c r="AP17" s="19"/>
      <c r="AQ17" s="19"/>
      <c r="AR17" s="17"/>
      <c r="BG17" s="28"/>
      <c r="BS17" s="14" t="s">
        <v>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G18" s="28"/>
      <c r="BS18" s="14" t="s">
        <v>7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G19" s="28"/>
      <c r="BS19" s="14" t="s">
        <v>7</v>
      </c>
    </row>
    <row r="20" s="1" customFormat="1" ht="18.48" customHeight="1">
      <c r="B20" s="18"/>
      <c r="C20" s="19"/>
      <c r="D20" s="19"/>
      <c r="E20" s="24" t="s">
        <v>37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1</v>
      </c>
      <c r="AO20" s="19"/>
      <c r="AP20" s="19"/>
      <c r="AQ20" s="19"/>
      <c r="AR20" s="17"/>
      <c r="BG20" s="28"/>
      <c r="BS20" s="14" t="s">
        <v>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G21" s="28"/>
    </row>
    <row r="22" s="1" customFormat="1" ht="12" customHeight="1">
      <c r="B22" s="18"/>
      <c r="C22" s="19"/>
      <c r="D22" s="29" t="s">
        <v>38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G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G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G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G25" s="28"/>
    </row>
    <row r="26" s="2" customFormat="1" ht="25.92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G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G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40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41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42</v>
      </c>
      <c r="AL28" s="42"/>
      <c r="AM28" s="42"/>
      <c r="AN28" s="42"/>
      <c r="AO28" s="42"/>
      <c r="AP28" s="37"/>
      <c r="AQ28" s="37"/>
      <c r="AR28" s="41"/>
      <c r="BG28" s="28"/>
    </row>
    <row r="29" s="3" customFormat="1" ht="14.4" customHeight="1">
      <c r="A29" s="3"/>
      <c r="B29" s="43"/>
      <c r="C29" s="44"/>
      <c r="D29" s="29" t="s">
        <v>43</v>
      </c>
      <c r="E29" s="44"/>
      <c r="F29" s="45" t="s">
        <v>44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ROUND(BB94,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ROUND(AX94,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G29" s="51"/>
    </row>
    <row r="30" s="3" customFormat="1" ht="14.4" customHeight="1">
      <c r="A30" s="3"/>
      <c r="B30" s="43"/>
      <c r="C30" s="44"/>
      <c r="D30" s="44"/>
      <c r="E30" s="44"/>
      <c r="F30" s="45" t="s">
        <v>45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ROUND(BC94,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ROUND(AY94,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G30" s="51"/>
    </row>
    <row r="31" hidden="1" s="3" customFormat="1" ht="14.4" customHeight="1">
      <c r="A31" s="3"/>
      <c r="B31" s="43"/>
      <c r="C31" s="44"/>
      <c r="D31" s="44"/>
      <c r="E31" s="44"/>
      <c r="F31" s="29" t="s">
        <v>46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ROUND(BD94,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G31" s="51"/>
    </row>
    <row r="32" hidden="1" s="3" customFormat="1" ht="14.4" customHeight="1">
      <c r="A32" s="3"/>
      <c r="B32" s="43"/>
      <c r="C32" s="44"/>
      <c r="D32" s="44"/>
      <c r="E32" s="44"/>
      <c r="F32" s="29" t="s">
        <v>47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ROUND(BE94,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G32" s="51"/>
    </row>
    <row r="33" hidden="1" s="3" customFormat="1" ht="14.4" customHeight="1">
      <c r="A33" s="3"/>
      <c r="B33" s="43"/>
      <c r="C33" s="44"/>
      <c r="D33" s="44"/>
      <c r="E33" s="44"/>
      <c r="F33" s="45" t="s">
        <v>48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ROUND(BF94,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G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G34" s="28"/>
    </row>
    <row r="35" s="2" customFormat="1" ht="25.92" customHeight="1">
      <c r="A35" s="35"/>
      <c r="B35" s="36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G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G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G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52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53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54</v>
      </c>
      <c r="AI60" s="39"/>
      <c r="AJ60" s="39"/>
      <c r="AK60" s="39"/>
      <c r="AL60" s="39"/>
      <c r="AM60" s="67" t="s">
        <v>55</v>
      </c>
      <c r="AN60" s="39"/>
      <c r="AO60" s="39"/>
      <c r="AP60" s="37"/>
      <c r="AQ60" s="37"/>
      <c r="AR60" s="41"/>
      <c r="BG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56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57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G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54</v>
      </c>
      <c r="AI75" s="39"/>
      <c r="AJ75" s="39"/>
      <c r="AK75" s="39"/>
      <c r="AL75" s="39"/>
      <c r="AM75" s="67" t="s">
        <v>55</v>
      </c>
      <c r="AN75" s="39"/>
      <c r="AO75" s="39"/>
      <c r="AP75" s="37"/>
      <c r="AQ75" s="37"/>
      <c r="AR75" s="41"/>
      <c r="BG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G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G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G81" s="35"/>
    </row>
    <row r="82" s="2" customFormat="1" ht="24.96" customHeight="1">
      <c r="A82" s="35"/>
      <c r="B82" s="36"/>
      <c r="C82" s="20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G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G83" s="35"/>
    </row>
    <row r="84" s="4" customFormat="1" ht="12" customHeight="1">
      <c r="A84" s="4"/>
      <c r="B84" s="73"/>
      <c r="C84" s="29" t="s">
        <v>13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1998-790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G84" s="4"/>
    </row>
    <row r="85" s="5" customFormat="1" ht="36.96" customHeight="1">
      <c r="A85" s="5"/>
      <c r="B85" s="76"/>
      <c r="C85" s="77" t="s">
        <v>16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Vypracovanie PD pre výmenu KČ202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G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G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Bratislava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82" t="str">
        <f>IF(AN8= "","",AN8)</f>
        <v>21. 11. 2024</v>
      </c>
      <c r="AN87" s="82"/>
      <c r="AO87" s="37"/>
      <c r="AP87" s="37"/>
      <c r="AQ87" s="37"/>
      <c r="AR87" s="41"/>
      <c r="BG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G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MH Teplárenský holding,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32</v>
      </c>
      <c r="AJ89" s="37"/>
      <c r="AK89" s="37"/>
      <c r="AL89" s="37"/>
      <c r="AM89" s="83" t="str">
        <f>IF(E17="","",E17)</f>
        <v>BANSKÉ PROJEKTY, s.r.o.</v>
      </c>
      <c r="AN89" s="74"/>
      <c r="AO89" s="74"/>
      <c r="AP89" s="74"/>
      <c r="AQ89" s="37"/>
      <c r="AR89" s="41"/>
      <c r="AS89" s="84" t="s">
        <v>59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7"/>
      <c r="BG89" s="35"/>
    </row>
    <row r="90" s="2" customFormat="1" ht="15.15" customHeight="1">
      <c r="A90" s="35"/>
      <c r="B90" s="36"/>
      <c r="C90" s="29" t="s">
        <v>30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36</v>
      </c>
      <c r="AJ90" s="37"/>
      <c r="AK90" s="37"/>
      <c r="AL90" s="37"/>
      <c r="AM90" s="83" t="str">
        <f>IF(E20="","",E20)</f>
        <v>Ing. Tomáš Baník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1"/>
      <c r="BG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5"/>
      <c r="BG91" s="35"/>
    </row>
    <row r="92" s="2" customFormat="1" ht="29.28" customHeight="1">
      <c r="A92" s="35"/>
      <c r="B92" s="36"/>
      <c r="C92" s="96" t="s">
        <v>60</v>
      </c>
      <c r="D92" s="97"/>
      <c r="E92" s="97"/>
      <c r="F92" s="97"/>
      <c r="G92" s="97"/>
      <c r="H92" s="98"/>
      <c r="I92" s="99" t="s">
        <v>61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62</v>
      </c>
      <c r="AH92" s="97"/>
      <c r="AI92" s="97"/>
      <c r="AJ92" s="97"/>
      <c r="AK92" s="97"/>
      <c r="AL92" s="97"/>
      <c r="AM92" s="97"/>
      <c r="AN92" s="99" t="s">
        <v>63</v>
      </c>
      <c r="AO92" s="97"/>
      <c r="AP92" s="101"/>
      <c r="AQ92" s="102" t="s">
        <v>64</v>
      </c>
      <c r="AR92" s="41"/>
      <c r="AS92" s="103" t="s">
        <v>65</v>
      </c>
      <c r="AT92" s="104" t="s">
        <v>66</v>
      </c>
      <c r="AU92" s="104" t="s">
        <v>67</v>
      </c>
      <c r="AV92" s="104" t="s">
        <v>68</v>
      </c>
      <c r="AW92" s="104" t="s">
        <v>69</v>
      </c>
      <c r="AX92" s="104" t="s">
        <v>70</v>
      </c>
      <c r="AY92" s="104" t="s">
        <v>71</v>
      </c>
      <c r="AZ92" s="104" t="s">
        <v>72</v>
      </c>
      <c r="BA92" s="104" t="s">
        <v>73</v>
      </c>
      <c r="BB92" s="104" t="s">
        <v>74</v>
      </c>
      <c r="BC92" s="104" t="s">
        <v>75</v>
      </c>
      <c r="BD92" s="104" t="s">
        <v>76</v>
      </c>
      <c r="BE92" s="104" t="s">
        <v>77</v>
      </c>
      <c r="BF92" s="105" t="s">
        <v>78</v>
      </c>
      <c r="BG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8"/>
      <c r="BG93" s="35"/>
    </row>
    <row r="94" s="6" customFormat="1" ht="32.4" customHeight="1">
      <c r="A94" s="6"/>
      <c r="B94" s="109"/>
      <c r="C94" s="110" t="s">
        <v>79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ROUND(SUM(AG95:AG97),2)</f>
        <v>0</v>
      </c>
      <c r="AH94" s="112"/>
      <c r="AI94" s="112"/>
      <c r="AJ94" s="112"/>
      <c r="AK94" s="112"/>
      <c r="AL94" s="112"/>
      <c r="AM94" s="112"/>
      <c r="AN94" s="113">
        <f>SUM(AG94,AV94)</f>
        <v>0</v>
      </c>
      <c r="AO94" s="113"/>
      <c r="AP94" s="113"/>
      <c r="AQ94" s="114" t="s">
        <v>1</v>
      </c>
      <c r="AR94" s="115"/>
      <c r="AS94" s="116">
        <f>ROUND(SUM(AS95:AS97),2)</f>
        <v>0</v>
      </c>
      <c r="AT94" s="117">
        <f>ROUND(SUM(AT95:AT97),2)</f>
        <v>0</v>
      </c>
      <c r="AU94" s="118">
        <f>ROUND(SUM(AU95:AU97),2)</f>
        <v>0</v>
      </c>
      <c r="AV94" s="118">
        <f>ROUND(SUM(AX94:AY94),2)</f>
        <v>0</v>
      </c>
      <c r="AW94" s="119">
        <f>ROUND(SUM(AW95:AW97),5)</f>
        <v>0</v>
      </c>
      <c r="AX94" s="118">
        <f>ROUND(BB94*L29,2)</f>
        <v>0</v>
      </c>
      <c r="AY94" s="118">
        <f>ROUND(BC94*L30,2)</f>
        <v>0</v>
      </c>
      <c r="AZ94" s="118">
        <f>ROUND(BD94*L29,2)</f>
        <v>0</v>
      </c>
      <c r="BA94" s="118">
        <f>ROUND(BE94*L30,2)</f>
        <v>0</v>
      </c>
      <c r="BB94" s="118">
        <f>ROUND(SUM(BB95:BB97),2)</f>
        <v>0</v>
      </c>
      <c r="BC94" s="118">
        <f>ROUND(SUM(BC95:BC97),2)</f>
        <v>0</v>
      </c>
      <c r="BD94" s="118">
        <f>ROUND(SUM(BD95:BD97),2)</f>
        <v>0</v>
      </c>
      <c r="BE94" s="118">
        <f>ROUND(SUM(BE95:BE97),2)</f>
        <v>0</v>
      </c>
      <c r="BF94" s="120">
        <f>ROUND(SUM(BF95:BF97),2)</f>
        <v>0</v>
      </c>
      <c r="BG94" s="6"/>
      <c r="BS94" s="121" t="s">
        <v>80</v>
      </c>
      <c r="BT94" s="121" t="s">
        <v>81</v>
      </c>
      <c r="BU94" s="122" t="s">
        <v>82</v>
      </c>
      <c r="BV94" s="121" t="s">
        <v>83</v>
      </c>
      <c r="BW94" s="121" t="s">
        <v>6</v>
      </c>
      <c r="BX94" s="121" t="s">
        <v>84</v>
      </c>
      <c r="CL94" s="121" t="s">
        <v>1</v>
      </c>
    </row>
    <row r="95" s="7" customFormat="1" ht="16.5" customHeight="1">
      <c r="A95" s="123" t="s">
        <v>85</v>
      </c>
      <c r="B95" s="124"/>
      <c r="C95" s="125"/>
      <c r="D95" s="126" t="s">
        <v>86</v>
      </c>
      <c r="E95" s="126"/>
      <c r="F95" s="126"/>
      <c r="G95" s="126"/>
      <c r="H95" s="126"/>
      <c r="I95" s="127"/>
      <c r="J95" s="126" t="s">
        <v>87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'PS01 - Strojno-technologi...'!K34</f>
        <v>0</v>
      </c>
      <c r="AH95" s="127"/>
      <c r="AI95" s="127"/>
      <c r="AJ95" s="127"/>
      <c r="AK95" s="127"/>
      <c r="AL95" s="127"/>
      <c r="AM95" s="127"/>
      <c r="AN95" s="128">
        <f>SUM(AG95,AV95)</f>
        <v>0</v>
      </c>
      <c r="AO95" s="127"/>
      <c r="AP95" s="127"/>
      <c r="AQ95" s="129" t="s">
        <v>88</v>
      </c>
      <c r="AR95" s="130"/>
      <c r="AS95" s="131">
        <f>'PS01 - Strojno-technologi...'!K31</f>
        <v>0</v>
      </c>
      <c r="AT95" s="132">
        <f>'PS01 - Strojno-technologi...'!K32</f>
        <v>0</v>
      </c>
      <c r="AU95" s="132">
        <v>0</v>
      </c>
      <c r="AV95" s="132">
        <f>ROUND(SUM(AX95:AY95),2)</f>
        <v>0</v>
      </c>
      <c r="AW95" s="133">
        <f>'PS01 - Strojno-technologi...'!T142</f>
        <v>0</v>
      </c>
      <c r="AX95" s="132">
        <f>'PS01 - Strojno-technologi...'!K37</f>
        <v>0</v>
      </c>
      <c r="AY95" s="132">
        <f>'PS01 - Strojno-technologi...'!K38</f>
        <v>0</v>
      </c>
      <c r="AZ95" s="132">
        <f>'PS01 - Strojno-technologi...'!K39</f>
        <v>0</v>
      </c>
      <c r="BA95" s="132">
        <f>'PS01 - Strojno-technologi...'!K40</f>
        <v>0</v>
      </c>
      <c r="BB95" s="132">
        <f>'PS01 - Strojno-technologi...'!F37</f>
        <v>0</v>
      </c>
      <c r="BC95" s="132">
        <f>'PS01 - Strojno-technologi...'!F38</f>
        <v>0</v>
      </c>
      <c r="BD95" s="132">
        <f>'PS01 - Strojno-technologi...'!F39</f>
        <v>0</v>
      </c>
      <c r="BE95" s="132">
        <f>'PS01 - Strojno-technologi...'!F40</f>
        <v>0</v>
      </c>
      <c r="BF95" s="134">
        <f>'PS01 - Strojno-technologi...'!F41</f>
        <v>0</v>
      </c>
      <c r="BG95" s="7"/>
      <c r="BT95" s="135" t="s">
        <v>89</v>
      </c>
      <c r="BV95" s="135" t="s">
        <v>83</v>
      </c>
      <c r="BW95" s="135" t="s">
        <v>90</v>
      </c>
      <c r="BX95" s="135" t="s">
        <v>6</v>
      </c>
      <c r="CL95" s="135" t="s">
        <v>1</v>
      </c>
      <c r="CM95" s="135" t="s">
        <v>81</v>
      </c>
    </row>
    <row r="96" s="7" customFormat="1" ht="16.5" customHeight="1">
      <c r="A96" s="123" t="s">
        <v>85</v>
      </c>
      <c r="B96" s="124"/>
      <c r="C96" s="125"/>
      <c r="D96" s="126" t="s">
        <v>91</v>
      </c>
      <c r="E96" s="126"/>
      <c r="F96" s="126"/>
      <c r="G96" s="126"/>
      <c r="H96" s="126"/>
      <c r="I96" s="127"/>
      <c r="J96" s="126" t="s">
        <v>92</v>
      </c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8">
        <f>'PS02 - Elektro a MaR'!K34</f>
        <v>0</v>
      </c>
      <c r="AH96" s="127"/>
      <c r="AI96" s="127"/>
      <c r="AJ96" s="127"/>
      <c r="AK96" s="127"/>
      <c r="AL96" s="127"/>
      <c r="AM96" s="127"/>
      <c r="AN96" s="128">
        <f>SUM(AG96,AV96)</f>
        <v>0</v>
      </c>
      <c r="AO96" s="127"/>
      <c r="AP96" s="127"/>
      <c r="AQ96" s="129" t="s">
        <v>88</v>
      </c>
      <c r="AR96" s="130"/>
      <c r="AS96" s="131">
        <f>'PS02 - Elektro a MaR'!K31</f>
        <v>0</v>
      </c>
      <c r="AT96" s="132">
        <f>'PS02 - Elektro a MaR'!K32</f>
        <v>0</v>
      </c>
      <c r="AU96" s="132">
        <v>0</v>
      </c>
      <c r="AV96" s="132">
        <f>ROUND(SUM(AX96:AY96),2)</f>
        <v>0</v>
      </c>
      <c r="AW96" s="133">
        <f>'PS02 - Elektro a MaR'!T143</f>
        <v>0</v>
      </c>
      <c r="AX96" s="132">
        <f>'PS02 - Elektro a MaR'!K37</f>
        <v>0</v>
      </c>
      <c r="AY96" s="132">
        <f>'PS02 - Elektro a MaR'!K38</f>
        <v>0</v>
      </c>
      <c r="AZ96" s="132">
        <f>'PS02 - Elektro a MaR'!K39</f>
        <v>0</v>
      </c>
      <c r="BA96" s="132">
        <f>'PS02 - Elektro a MaR'!K40</f>
        <v>0</v>
      </c>
      <c r="BB96" s="132">
        <f>'PS02 - Elektro a MaR'!F37</f>
        <v>0</v>
      </c>
      <c r="BC96" s="132">
        <f>'PS02 - Elektro a MaR'!F38</f>
        <v>0</v>
      </c>
      <c r="BD96" s="132">
        <f>'PS02 - Elektro a MaR'!F39</f>
        <v>0</v>
      </c>
      <c r="BE96" s="132">
        <f>'PS02 - Elektro a MaR'!F40</f>
        <v>0</v>
      </c>
      <c r="BF96" s="134">
        <f>'PS02 - Elektro a MaR'!F41</f>
        <v>0</v>
      </c>
      <c r="BG96" s="7"/>
      <c r="BT96" s="135" t="s">
        <v>89</v>
      </c>
      <c r="BV96" s="135" t="s">
        <v>83</v>
      </c>
      <c r="BW96" s="135" t="s">
        <v>93</v>
      </c>
      <c r="BX96" s="135" t="s">
        <v>6</v>
      </c>
      <c r="CL96" s="135" t="s">
        <v>1</v>
      </c>
      <c r="CM96" s="135" t="s">
        <v>81</v>
      </c>
    </row>
    <row r="97" s="7" customFormat="1" ht="16.5" customHeight="1">
      <c r="A97" s="123" t="s">
        <v>85</v>
      </c>
      <c r="B97" s="124"/>
      <c r="C97" s="125"/>
      <c r="D97" s="126" t="s">
        <v>94</v>
      </c>
      <c r="E97" s="126"/>
      <c r="F97" s="126"/>
      <c r="G97" s="126"/>
      <c r="H97" s="126"/>
      <c r="I97" s="127"/>
      <c r="J97" s="126" t="s">
        <v>95</v>
      </c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8">
        <f>'SO01 - Stavebná časť'!K34</f>
        <v>0</v>
      </c>
      <c r="AH97" s="127"/>
      <c r="AI97" s="127"/>
      <c r="AJ97" s="127"/>
      <c r="AK97" s="127"/>
      <c r="AL97" s="127"/>
      <c r="AM97" s="127"/>
      <c r="AN97" s="128">
        <f>SUM(AG97,AV97)</f>
        <v>0</v>
      </c>
      <c r="AO97" s="127"/>
      <c r="AP97" s="127"/>
      <c r="AQ97" s="129" t="s">
        <v>88</v>
      </c>
      <c r="AR97" s="130"/>
      <c r="AS97" s="136">
        <f>'SO01 - Stavebná časť'!K31</f>
        <v>0</v>
      </c>
      <c r="AT97" s="137">
        <f>'SO01 - Stavebná časť'!K32</f>
        <v>0</v>
      </c>
      <c r="AU97" s="137">
        <v>0</v>
      </c>
      <c r="AV97" s="137">
        <f>ROUND(SUM(AX97:AY97),2)</f>
        <v>0</v>
      </c>
      <c r="AW97" s="138">
        <f>'SO01 - Stavebná časť'!T131</f>
        <v>0</v>
      </c>
      <c r="AX97" s="137">
        <f>'SO01 - Stavebná časť'!K37</f>
        <v>0</v>
      </c>
      <c r="AY97" s="137">
        <f>'SO01 - Stavebná časť'!K38</f>
        <v>0</v>
      </c>
      <c r="AZ97" s="137">
        <f>'SO01 - Stavebná časť'!K39</f>
        <v>0</v>
      </c>
      <c r="BA97" s="137">
        <f>'SO01 - Stavebná časť'!K40</f>
        <v>0</v>
      </c>
      <c r="BB97" s="137">
        <f>'SO01 - Stavebná časť'!F37</f>
        <v>0</v>
      </c>
      <c r="BC97" s="137">
        <f>'SO01 - Stavebná časť'!F38</f>
        <v>0</v>
      </c>
      <c r="BD97" s="137">
        <f>'SO01 - Stavebná časť'!F39</f>
        <v>0</v>
      </c>
      <c r="BE97" s="137">
        <f>'SO01 - Stavebná časť'!F40</f>
        <v>0</v>
      </c>
      <c r="BF97" s="139">
        <f>'SO01 - Stavebná časť'!F41</f>
        <v>0</v>
      </c>
      <c r="BG97" s="7"/>
      <c r="BT97" s="135" t="s">
        <v>89</v>
      </c>
      <c r="BV97" s="135" t="s">
        <v>83</v>
      </c>
      <c r="BW97" s="135" t="s">
        <v>96</v>
      </c>
      <c r="BX97" s="135" t="s">
        <v>6</v>
      </c>
      <c r="CL97" s="135" t="s">
        <v>1</v>
      </c>
      <c r="CM97" s="135" t="s">
        <v>81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</row>
    <row r="99" s="2" customFormat="1" ht="6.96" customHeight="1">
      <c r="A99" s="3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</row>
  </sheetData>
  <sheetProtection sheet="1" formatColumns="0" formatRows="0" objects="1" scenarios="1" spinCount="100000" saltValue="OKq8eB5eRpsQSAhHOpt62QmHNh/4L8TC+Ar5mSZDhVsNXHii6Wej8ih8LlKlMR2MuTC8SHiNuPBkcCZ+mS5a5Q==" hashValue="A2WgZ4768mwgZptATosCICqKEJ51Sg7d169PdDhLb5CfdYNmVcdlMbtG37mVRIGWEt26/zUrokfU/x6S53JW5w==" algorithmName="SHA-512" password="CC81"/>
  <mergeCells count="50"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G2"/>
  </mergeCells>
  <hyperlinks>
    <hyperlink ref="A95" location="'PS01 - Strojno-technologi...'!C2" display="/"/>
    <hyperlink ref="A96" location="'PS02 - Elektro a MaR'!C2" display="/"/>
    <hyperlink ref="A97" location="'SO01 - Stavebná časť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90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7"/>
      <c r="AT3" s="14" t="s">
        <v>81</v>
      </c>
    </row>
    <row r="4" s="1" customFormat="1" ht="24.96" customHeight="1">
      <c r="B4" s="17"/>
      <c r="D4" s="142" t="s">
        <v>97</v>
      </c>
      <c r="M4" s="17"/>
      <c r="N4" s="143" t="s">
        <v>10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44" t="s">
        <v>16</v>
      </c>
      <c r="M6" s="17"/>
    </row>
    <row r="7" s="1" customFormat="1" ht="16.5" customHeight="1">
      <c r="B7" s="17"/>
      <c r="E7" s="145" t="str">
        <f>'Rekapitulácia stavby'!K6</f>
        <v>Vypracovanie PD pre výmenu KČ202</v>
      </c>
      <c r="F7" s="144"/>
      <c r="G7" s="144"/>
      <c r="H7" s="144"/>
      <c r="M7" s="17"/>
    </row>
    <row r="8" s="2" customFormat="1" ht="12" customHeight="1">
      <c r="A8" s="35"/>
      <c r="B8" s="41"/>
      <c r="C8" s="35"/>
      <c r="D8" s="144" t="s">
        <v>98</v>
      </c>
      <c r="E8" s="35"/>
      <c r="F8" s="35"/>
      <c r="G8" s="35"/>
      <c r="H8" s="35"/>
      <c r="I8" s="35"/>
      <c r="J8" s="35"/>
      <c r="K8" s="35"/>
      <c r="L8" s="35"/>
      <c r="M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6" t="s">
        <v>99</v>
      </c>
      <c r="F9" s="35"/>
      <c r="G9" s="35"/>
      <c r="H9" s="35"/>
      <c r="I9" s="35"/>
      <c r="J9" s="35"/>
      <c r="K9" s="35"/>
      <c r="L9" s="35"/>
      <c r="M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4" t="s">
        <v>18</v>
      </c>
      <c r="E11" s="35"/>
      <c r="F11" s="147" t="s">
        <v>1</v>
      </c>
      <c r="G11" s="35"/>
      <c r="H11" s="35"/>
      <c r="I11" s="144" t="s">
        <v>19</v>
      </c>
      <c r="J11" s="147" t="s">
        <v>1</v>
      </c>
      <c r="K11" s="35"/>
      <c r="L11" s="35"/>
      <c r="M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4" t="s">
        <v>20</v>
      </c>
      <c r="E12" s="35"/>
      <c r="F12" s="147" t="s">
        <v>21</v>
      </c>
      <c r="G12" s="35"/>
      <c r="H12" s="35"/>
      <c r="I12" s="144" t="s">
        <v>22</v>
      </c>
      <c r="J12" s="148" t="str">
        <f>'Rekapitulácia stavby'!AN8</f>
        <v>21. 11. 2024</v>
      </c>
      <c r="K12" s="35"/>
      <c r="L12" s="35"/>
      <c r="M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4" t="s">
        <v>24</v>
      </c>
      <c r="E14" s="35"/>
      <c r="F14" s="35"/>
      <c r="G14" s="35"/>
      <c r="H14" s="35"/>
      <c r="I14" s="144" t="s">
        <v>25</v>
      </c>
      <c r="J14" s="147" t="s">
        <v>26</v>
      </c>
      <c r="K14" s="35"/>
      <c r="L14" s="35"/>
      <c r="M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7" t="s">
        <v>27</v>
      </c>
      <c r="F15" s="35"/>
      <c r="G15" s="35"/>
      <c r="H15" s="35"/>
      <c r="I15" s="144" t="s">
        <v>28</v>
      </c>
      <c r="J15" s="147" t="s">
        <v>29</v>
      </c>
      <c r="K15" s="35"/>
      <c r="L15" s="35"/>
      <c r="M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4" t="s">
        <v>30</v>
      </c>
      <c r="E17" s="35"/>
      <c r="F17" s="35"/>
      <c r="G17" s="35"/>
      <c r="H17" s="35"/>
      <c r="I17" s="144" t="s">
        <v>25</v>
      </c>
      <c r="J17" s="30" t="str">
        <f>'Rekapitulácia stavby'!AN13</f>
        <v>Vyplň údaj</v>
      </c>
      <c r="K17" s="35"/>
      <c r="L17" s="35"/>
      <c r="M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7"/>
      <c r="G18" s="147"/>
      <c r="H18" s="147"/>
      <c r="I18" s="144" t="s">
        <v>28</v>
      </c>
      <c r="J18" s="30" t="str">
        <f>'Rekapitulácia stavby'!AN14</f>
        <v>Vyplň údaj</v>
      </c>
      <c r="K18" s="35"/>
      <c r="L18" s="35"/>
      <c r="M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4" t="s">
        <v>32</v>
      </c>
      <c r="E20" s="35"/>
      <c r="F20" s="35"/>
      <c r="G20" s="35"/>
      <c r="H20" s="35"/>
      <c r="I20" s="144" t="s">
        <v>25</v>
      </c>
      <c r="J20" s="147" t="s">
        <v>33</v>
      </c>
      <c r="K20" s="35"/>
      <c r="L20" s="35"/>
      <c r="M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7" t="s">
        <v>34</v>
      </c>
      <c r="F21" s="35"/>
      <c r="G21" s="35"/>
      <c r="H21" s="35"/>
      <c r="I21" s="144" t="s">
        <v>28</v>
      </c>
      <c r="J21" s="147" t="s">
        <v>35</v>
      </c>
      <c r="K21" s="35"/>
      <c r="L21" s="35"/>
      <c r="M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4" t="s">
        <v>36</v>
      </c>
      <c r="E23" s="35"/>
      <c r="F23" s="35"/>
      <c r="G23" s="35"/>
      <c r="H23" s="35"/>
      <c r="I23" s="144" t="s">
        <v>25</v>
      </c>
      <c r="J23" s="147" t="s">
        <v>1</v>
      </c>
      <c r="K23" s="35"/>
      <c r="L23" s="35"/>
      <c r="M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7" t="s">
        <v>37</v>
      </c>
      <c r="F24" s="35"/>
      <c r="G24" s="35"/>
      <c r="H24" s="35"/>
      <c r="I24" s="144" t="s">
        <v>28</v>
      </c>
      <c r="J24" s="147" t="s">
        <v>1</v>
      </c>
      <c r="K24" s="35"/>
      <c r="L24" s="35"/>
      <c r="M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4" t="s">
        <v>38</v>
      </c>
      <c r="E26" s="35"/>
      <c r="F26" s="35"/>
      <c r="G26" s="35"/>
      <c r="H26" s="35"/>
      <c r="I26" s="35"/>
      <c r="J26" s="35"/>
      <c r="K26" s="35"/>
      <c r="L26" s="35"/>
      <c r="M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49"/>
      <c r="M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3"/>
      <c r="E29" s="153"/>
      <c r="F29" s="153"/>
      <c r="G29" s="153"/>
      <c r="H29" s="153"/>
      <c r="I29" s="153"/>
      <c r="J29" s="153"/>
      <c r="K29" s="153"/>
      <c r="L29" s="153"/>
      <c r="M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147" t="s">
        <v>100</v>
      </c>
      <c r="E30" s="35"/>
      <c r="F30" s="35"/>
      <c r="G30" s="35"/>
      <c r="H30" s="35"/>
      <c r="I30" s="35"/>
      <c r="J30" s="35"/>
      <c r="K30" s="154">
        <f>K96</f>
        <v>0</v>
      </c>
      <c r="L30" s="35"/>
      <c r="M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>
      <c r="A31" s="35"/>
      <c r="B31" s="41"/>
      <c r="C31" s="35"/>
      <c r="D31" s="35"/>
      <c r="E31" s="144" t="s">
        <v>101</v>
      </c>
      <c r="F31" s="35"/>
      <c r="G31" s="35"/>
      <c r="H31" s="35"/>
      <c r="I31" s="35"/>
      <c r="J31" s="35"/>
      <c r="K31" s="155">
        <f>I96</f>
        <v>0</v>
      </c>
      <c r="L31" s="35"/>
      <c r="M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>
      <c r="A32" s="35"/>
      <c r="B32" s="41"/>
      <c r="C32" s="35"/>
      <c r="D32" s="35"/>
      <c r="E32" s="144" t="s">
        <v>102</v>
      </c>
      <c r="F32" s="35"/>
      <c r="G32" s="35"/>
      <c r="H32" s="35"/>
      <c r="I32" s="35"/>
      <c r="J32" s="35"/>
      <c r="K32" s="155">
        <f>J96</f>
        <v>0</v>
      </c>
      <c r="L32" s="35"/>
      <c r="M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103</v>
      </c>
      <c r="E33" s="35"/>
      <c r="F33" s="35"/>
      <c r="G33" s="35"/>
      <c r="H33" s="35"/>
      <c r="I33" s="35"/>
      <c r="J33" s="35"/>
      <c r="K33" s="154">
        <f>K115</f>
        <v>0</v>
      </c>
      <c r="L33" s="35"/>
      <c r="M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57" t="s">
        <v>39</v>
      </c>
      <c r="E34" s="35"/>
      <c r="F34" s="35"/>
      <c r="G34" s="35"/>
      <c r="H34" s="35"/>
      <c r="I34" s="35"/>
      <c r="J34" s="35"/>
      <c r="K34" s="158">
        <f>ROUND(K30 + K33, 2)</f>
        <v>0</v>
      </c>
      <c r="L34" s="35"/>
      <c r="M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53"/>
      <c r="E35" s="153"/>
      <c r="F35" s="153"/>
      <c r="G35" s="153"/>
      <c r="H35" s="153"/>
      <c r="I35" s="153"/>
      <c r="J35" s="153"/>
      <c r="K35" s="153"/>
      <c r="L35" s="153"/>
      <c r="M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59" t="s">
        <v>41</v>
      </c>
      <c r="G36" s="35"/>
      <c r="H36" s="35"/>
      <c r="I36" s="159" t="s">
        <v>40</v>
      </c>
      <c r="J36" s="35"/>
      <c r="K36" s="159" t="s">
        <v>42</v>
      </c>
      <c r="L36" s="35"/>
      <c r="M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0" t="s">
        <v>43</v>
      </c>
      <c r="E37" s="161" t="s">
        <v>44</v>
      </c>
      <c r="F37" s="162">
        <f>ROUND((ROUND((SUM(BE115:BE122) + SUM(BE142:BE245)),  2) + SUM(BE247:BE251)), 2)</f>
        <v>0</v>
      </c>
      <c r="G37" s="163"/>
      <c r="H37" s="163"/>
      <c r="I37" s="164">
        <v>0.20000000000000001</v>
      </c>
      <c r="J37" s="163"/>
      <c r="K37" s="162">
        <f>ROUND((ROUND(((SUM(BE115:BE122) + SUM(BE142:BE245))*I37),  2) + (SUM(BE247:BE251)*I37)), 2)</f>
        <v>0</v>
      </c>
      <c r="L37" s="35"/>
      <c r="M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1" t="s">
        <v>45</v>
      </c>
      <c r="F38" s="162">
        <f>ROUND((ROUND((SUM(BF115:BF122) + SUM(BF142:BF245)),  2) + SUM(BF247:BF251)), 2)</f>
        <v>0</v>
      </c>
      <c r="G38" s="163"/>
      <c r="H38" s="163"/>
      <c r="I38" s="164">
        <v>0.20000000000000001</v>
      </c>
      <c r="J38" s="163"/>
      <c r="K38" s="162">
        <f>ROUND((ROUND(((SUM(BF115:BF122) + SUM(BF142:BF245))*I38),  2) + (SUM(BF247:BF251)*I38)), 2)</f>
        <v>0</v>
      </c>
      <c r="L38" s="35"/>
      <c r="M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4" t="s">
        <v>46</v>
      </c>
      <c r="F39" s="155">
        <f>ROUND((ROUND((SUM(BG115:BG122) + SUM(BG142:BG245)),  2) + SUM(BG247:BG251)), 2)</f>
        <v>0</v>
      </c>
      <c r="G39" s="35"/>
      <c r="H39" s="35"/>
      <c r="I39" s="165">
        <v>0.20000000000000001</v>
      </c>
      <c r="J39" s="35"/>
      <c r="K39" s="155">
        <f>0</f>
        <v>0</v>
      </c>
      <c r="L39" s="35"/>
      <c r="M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44" t="s">
        <v>47</v>
      </c>
      <c r="F40" s="155">
        <f>ROUND((ROUND((SUM(BH115:BH122) + SUM(BH142:BH245)),  2) + SUM(BH247:BH251)), 2)</f>
        <v>0</v>
      </c>
      <c r="G40" s="35"/>
      <c r="H40" s="35"/>
      <c r="I40" s="165">
        <v>0.20000000000000001</v>
      </c>
      <c r="J40" s="35"/>
      <c r="K40" s="155">
        <f>0</f>
        <v>0</v>
      </c>
      <c r="L40" s="35"/>
      <c r="M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1" t="s">
        <v>48</v>
      </c>
      <c r="F41" s="162">
        <f>ROUND((ROUND((SUM(BI115:BI122) + SUM(BI142:BI245)),  2) + SUM(BI247:BI251)), 2)</f>
        <v>0</v>
      </c>
      <c r="G41" s="163"/>
      <c r="H41" s="163"/>
      <c r="I41" s="164">
        <v>0</v>
      </c>
      <c r="J41" s="163"/>
      <c r="K41" s="162">
        <f>0</f>
        <v>0</v>
      </c>
      <c r="L41" s="35"/>
      <c r="M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66"/>
      <c r="D43" s="167" t="s">
        <v>49</v>
      </c>
      <c r="E43" s="168"/>
      <c r="F43" s="168"/>
      <c r="G43" s="169" t="s">
        <v>50</v>
      </c>
      <c r="H43" s="170" t="s">
        <v>51</v>
      </c>
      <c r="I43" s="168"/>
      <c r="J43" s="168"/>
      <c r="K43" s="171">
        <f>SUM(K34:K41)</f>
        <v>0</v>
      </c>
      <c r="L43" s="172"/>
      <c r="M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6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174"/>
      <c r="M50" s="66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176"/>
      <c r="M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179"/>
      <c r="M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176"/>
      <c r="M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104</v>
      </c>
      <c r="D82" s="37"/>
      <c r="E82" s="37"/>
      <c r="F82" s="37"/>
      <c r="G82" s="37"/>
      <c r="H82" s="37"/>
      <c r="I82" s="37"/>
      <c r="J82" s="37"/>
      <c r="K82" s="37"/>
      <c r="L82" s="37"/>
      <c r="M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37"/>
      <c r="M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4" t="str">
        <f>E7</f>
        <v>Vypracovanie PD pre výmenu KČ202</v>
      </c>
      <c r="F85" s="29"/>
      <c r="G85" s="29"/>
      <c r="H85" s="29"/>
      <c r="I85" s="37"/>
      <c r="J85" s="37"/>
      <c r="K85" s="37"/>
      <c r="L85" s="37"/>
      <c r="M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37"/>
      <c r="M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PS01 - Strojno-technologická časť</v>
      </c>
      <c r="F87" s="37"/>
      <c r="G87" s="37"/>
      <c r="H87" s="37"/>
      <c r="I87" s="37"/>
      <c r="J87" s="37"/>
      <c r="K87" s="37"/>
      <c r="L87" s="37"/>
      <c r="M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Bratislava</v>
      </c>
      <c r="G89" s="37"/>
      <c r="H89" s="37"/>
      <c r="I89" s="29" t="s">
        <v>22</v>
      </c>
      <c r="J89" s="82" t="str">
        <f>IF(J12="","",J12)</f>
        <v>21. 11. 2024</v>
      </c>
      <c r="K89" s="37"/>
      <c r="L89" s="37"/>
      <c r="M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MH Teplárenský holding, a.s.</v>
      </c>
      <c r="G91" s="37"/>
      <c r="H91" s="37"/>
      <c r="I91" s="29" t="s">
        <v>32</v>
      </c>
      <c r="J91" s="33" t="str">
        <f>E21</f>
        <v>BANSKÉ PROJEKTY, s.r.o.</v>
      </c>
      <c r="K91" s="37"/>
      <c r="L91" s="37"/>
      <c r="M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30</v>
      </c>
      <c r="D92" s="37"/>
      <c r="E92" s="37"/>
      <c r="F92" s="24" t="str">
        <f>IF(E18="","",E18)</f>
        <v>Vyplň údaj</v>
      </c>
      <c r="G92" s="37"/>
      <c r="H92" s="37"/>
      <c r="I92" s="29" t="s">
        <v>36</v>
      </c>
      <c r="J92" s="33" t="str">
        <f>E24</f>
        <v>Ing. Tomáš Baník</v>
      </c>
      <c r="K92" s="37"/>
      <c r="L92" s="37"/>
      <c r="M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5" t="s">
        <v>105</v>
      </c>
      <c r="D94" s="186"/>
      <c r="E94" s="186"/>
      <c r="F94" s="186"/>
      <c r="G94" s="186"/>
      <c r="H94" s="186"/>
      <c r="I94" s="187" t="s">
        <v>106</v>
      </c>
      <c r="J94" s="187" t="s">
        <v>107</v>
      </c>
      <c r="K94" s="187" t="s">
        <v>108</v>
      </c>
      <c r="L94" s="186"/>
      <c r="M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8" t="s">
        <v>109</v>
      </c>
      <c r="D96" s="37"/>
      <c r="E96" s="37"/>
      <c r="F96" s="37"/>
      <c r="G96" s="37"/>
      <c r="H96" s="37"/>
      <c r="I96" s="113">
        <f>Q142</f>
        <v>0</v>
      </c>
      <c r="J96" s="113">
        <f>R142</f>
        <v>0</v>
      </c>
      <c r="K96" s="113">
        <f>K142</f>
        <v>0</v>
      </c>
      <c r="L96" s="37"/>
      <c r="M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110</v>
      </c>
    </row>
    <row r="97" s="9" customFormat="1" ht="24.96" customHeight="1">
      <c r="A97" s="9"/>
      <c r="B97" s="189"/>
      <c r="C97" s="190"/>
      <c r="D97" s="191" t="s">
        <v>111</v>
      </c>
      <c r="E97" s="192"/>
      <c r="F97" s="192"/>
      <c r="G97" s="192"/>
      <c r="H97" s="192"/>
      <c r="I97" s="193">
        <f>Q143</f>
        <v>0</v>
      </c>
      <c r="J97" s="193">
        <f>R143</f>
        <v>0</v>
      </c>
      <c r="K97" s="193">
        <f>K143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112</v>
      </c>
      <c r="E98" s="198"/>
      <c r="F98" s="198"/>
      <c r="G98" s="198"/>
      <c r="H98" s="198"/>
      <c r="I98" s="199">
        <f>Q144</f>
        <v>0</v>
      </c>
      <c r="J98" s="199">
        <f>R144</f>
        <v>0</v>
      </c>
      <c r="K98" s="199">
        <f>K144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9"/>
      <c r="C99" s="190"/>
      <c r="D99" s="191" t="s">
        <v>113</v>
      </c>
      <c r="E99" s="192"/>
      <c r="F99" s="192"/>
      <c r="G99" s="192"/>
      <c r="H99" s="192"/>
      <c r="I99" s="193">
        <f>Q163</f>
        <v>0</v>
      </c>
      <c r="J99" s="193">
        <f>R163</f>
        <v>0</v>
      </c>
      <c r="K99" s="193">
        <f>K163</f>
        <v>0</v>
      </c>
      <c r="L99" s="190"/>
      <c r="M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96"/>
      <c r="D100" s="197" t="s">
        <v>114</v>
      </c>
      <c r="E100" s="198"/>
      <c r="F100" s="198"/>
      <c r="G100" s="198"/>
      <c r="H100" s="198"/>
      <c r="I100" s="199">
        <f>Q164</f>
        <v>0</v>
      </c>
      <c r="J100" s="199">
        <f>R164</f>
        <v>0</v>
      </c>
      <c r="K100" s="199">
        <f>K164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115</v>
      </c>
      <c r="E101" s="198"/>
      <c r="F101" s="198"/>
      <c r="G101" s="198"/>
      <c r="H101" s="198"/>
      <c r="I101" s="199">
        <f>Q168</f>
        <v>0</v>
      </c>
      <c r="J101" s="199">
        <f>R168</f>
        <v>0</v>
      </c>
      <c r="K101" s="199">
        <f>K168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116</v>
      </c>
      <c r="E102" s="198"/>
      <c r="F102" s="198"/>
      <c r="G102" s="198"/>
      <c r="H102" s="198"/>
      <c r="I102" s="199">
        <f>Q201</f>
        <v>0</v>
      </c>
      <c r="J102" s="199">
        <f>R201</f>
        <v>0</v>
      </c>
      <c r="K102" s="199">
        <f>K201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117</v>
      </c>
      <c r="E103" s="198"/>
      <c r="F103" s="198"/>
      <c r="G103" s="198"/>
      <c r="H103" s="198"/>
      <c r="I103" s="199">
        <f>Q211</f>
        <v>0</v>
      </c>
      <c r="J103" s="199">
        <f>R211</f>
        <v>0</v>
      </c>
      <c r="K103" s="199">
        <f>K211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9"/>
      <c r="C104" s="190"/>
      <c r="D104" s="191" t="s">
        <v>118</v>
      </c>
      <c r="E104" s="192"/>
      <c r="F104" s="192"/>
      <c r="G104" s="192"/>
      <c r="H104" s="192"/>
      <c r="I104" s="193">
        <f>Q216</f>
        <v>0</v>
      </c>
      <c r="J104" s="193">
        <f>R216</f>
        <v>0</v>
      </c>
      <c r="K104" s="193">
        <f>K216</f>
        <v>0</v>
      </c>
      <c r="L104" s="190"/>
      <c r="M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89"/>
      <c r="C105" s="190"/>
      <c r="D105" s="191" t="s">
        <v>119</v>
      </c>
      <c r="E105" s="192"/>
      <c r="F105" s="192"/>
      <c r="G105" s="192"/>
      <c r="H105" s="192"/>
      <c r="I105" s="193">
        <f>Q222</f>
        <v>0</v>
      </c>
      <c r="J105" s="193">
        <f>R222</f>
        <v>0</v>
      </c>
      <c r="K105" s="193">
        <f>K222</f>
        <v>0</v>
      </c>
      <c r="L105" s="190"/>
      <c r="M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5"/>
      <c r="C106" s="196"/>
      <c r="D106" s="197" t="s">
        <v>120</v>
      </c>
      <c r="E106" s="198"/>
      <c r="F106" s="198"/>
      <c r="G106" s="198"/>
      <c r="H106" s="198"/>
      <c r="I106" s="199">
        <f>Q223</f>
        <v>0</v>
      </c>
      <c r="J106" s="199">
        <f>R223</f>
        <v>0</v>
      </c>
      <c r="K106" s="199">
        <f>K223</f>
        <v>0</v>
      </c>
      <c r="L106" s="196"/>
      <c r="M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96"/>
      <c r="D107" s="197" t="s">
        <v>121</v>
      </c>
      <c r="E107" s="198"/>
      <c r="F107" s="198"/>
      <c r="G107" s="198"/>
      <c r="H107" s="198"/>
      <c r="I107" s="199">
        <f>Q226</f>
        <v>0</v>
      </c>
      <c r="J107" s="199">
        <f>R226</f>
        <v>0</v>
      </c>
      <c r="K107" s="199">
        <f>K226</f>
        <v>0</v>
      </c>
      <c r="L107" s="196"/>
      <c r="M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96"/>
      <c r="D108" s="197" t="s">
        <v>122</v>
      </c>
      <c r="E108" s="198"/>
      <c r="F108" s="198"/>
      <c r="G108" s="198"/>
      <c r="H108" s="198"/>
      <c r="I108" s="199">
        <f>Q231</f>
        <v>0</v>
      </c>
      <c r="J108" s="199">
        <f>R231</f>
        <v>0</v>
      </c>
      <c r="K108" s="199">
        <f>K231</f>
        <v>0</v>
      </c>
      <c r="L108" s="196"/>
      <c r="M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96"/>
      <c r="D109" s="197" t="s">
        <v>123</v>
      </c>
      <c r="E109" s="198"/>
      <c r="F109" s="198"/>
      <c r="G109" s="198"/>
      <c r="H109" s="198"/>
      <c r="I109" s="199">
        <f>Q234</f>
        <v>0</v>
      </c>
      <c r="J109" s="199">
        <f>R234</f>
        <v>0</v>
      </c>
      <c r="K109" s="199">
        <f>K234</f>
        <v>0</v>
      </c>
      <c r="L109" s="196"/>
      <c r="M109" s="20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96"/>
      <c r="D110" s="197" t="s">
        <v>124</v>
      </c>
      <c r="E110" s="198"/>
      <c r="F110" s="198"/>
      <c r="G110" s="198"/>
      <c r="H110" s="198"/>
      <c r="I110" s="199">
        <f>Q236</f>
        <v>0</v>
      </c>
      <c r="J110" s="199">
        <f>R236</f>
        <v>0</v>
      </c>
      <c r="K110" s="199">
        <f>K236</f>
        <v>0</v>
      </c>
      <c r="L110" s="196"/>
      <c r="M110" s="20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89"/>
      <c r="C111" s="190"/>
      <c r="D111" s="191" t="s">
        <v>125</v>
      </c>
      <c r="E111" s="192"/>
      <c r="F111" s="192"/>
      <c r="G111" s="192"/>
      <c r="H111" s="192"/>
      <c r="I111" s="193">
        <f>Q238</f>
        <v>0</v>
      </c>
      <c r="J111" s="193">
        <f>R238</f>
        <v>0</v>
      </c>
      <c r="K111" s="193">
        <f>K238</f>
        <v>0</v>
      </c>
      <c r="L111" s="190"/>
      <c r="M111" s="19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9" customFormat="1" ht="21.84" customHeight="1">
      <c r="A112" s="9"/>
      <c r="B112" s="189"/>
      <c r="C112" s="190"/>
      <c r="D112" s="201" t="s">
        <v>126</v>
      </c>
      <c r="E112" s="190"/>
      <c r="F112" s="190"/>
      <c r="G112" s="190"/>
      <c r="H112" s="190"/>
      <c r="I112" s="202">
        <f>Q246</f>
        <v>0</v>
      </c>
      <c r="J112" s="202">
        <f>R246</f>
        <v>0</v>
      </c>
      <c r="K112" s="202">
        <f>K246</f>
        <v>0</v>
      </c>
      <c r="L112" s="190"/>
      <c r="M112" s="194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2" customFormat="1" ht="21.84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9.28" customHeight="1">
      <c r="A115" s="35"/>
      <c r="B115" s="36"/>
      <c r="C115" s="188" t="s">
        <v>127</v>
      </c>
      <c r="D115" s="37"/>
      <c r="E115" s="37"/>
      <c r="F115" s="37"/>
      <c r="G115" s="37"/>
      <c r="H115" s="37"/>
      <c r="I115" s="37"/>
      <c r="J115" s="37"/>
      <c r="K115" s="203">
        <f>ROUND(K116 + K117 + K118 + K119 + K120 + K121,2)</f>
        <v>0</v>
      </c>
      <c r="L115" s="37"/>
      <c r="M115" s="66"/>
      <c r="O115" s="204" t="s">
        <v>43</v>
      </c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8" customHeight="1">
      <c r="A116" s="35"/>
      <c r="B116" s="36"/>
      <c r="C116" s="37"/>
      <c r="D116" s="205" t="s">
        <v>128</v>
      </c>
      <c r="E116" s="206"/>
      <c r="F116" s="206"/>
      <c r="G116" s="37"/>
      <c r="H116" s="37"/>
      <c r="I116" s="37"/>
      <c r="J116" s="37"/>
      <c r="K116" s="207">
        <v>0</v>
      </c>
      <c r="L116" s="37"/>
      <c r="M116" s="208"/>
      <c r="N116" s="209"/>
      <c r="O116" s="210" t="s">
        <v>45</v>
      </c>
      <c r="P116" s="209"/>
      <c r="Q116" s="209"/>
      <c r="R116" s="209"/>
      <c r="S116" s="211"/>
      <c r="T116" s="211"/>
      <c r="U116" s="21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12" t="s">
        <v>129</v>
      </c>
      <c r="AZ116" s="209"/>
      <c r="BA116" s="209"/>
      <c r="BB116" s="209"/>
      <c r="BC116" s="209"/>
      <c r="BD116" s="209"/>
      <c r="BE116" s="213">
        <f>IF(O116="základná",K116,0)</f>
        <v>0</v>
      </c>
      <c r="BF116" s="213">
        <f>IF(O116="znížená",K116,0)</f>
        <v>0</v>
      </c>
      <c r="BG116" s="213">
        <f>IF(O116="zákl. prenesená",K116,0)</f>
        <v>0</v>
      </c>
      <c r="BH116" s="213">
        <f>IF(O116="zníž. prenesená",K116,0)</f>
        <v>0</v>
      </c>
      <c r="BI116" s="213">
        <f>IF(O116="nulová",K116,0)</f>
        <v>0</v>
      </c>
      <c r="BJ116" s="212" t="s">
        <v>130</v>
      </c>
      <c r="BK116" s="209"/>
      <c r="BL116" s="209"/>
      <c r="BM116" s="209"/>
    </row>
    <row r="117" s="2" customFormat="1" ht="18" customHeight="1">
      <c r="A117" s="35"/>
      <c r="B117" s="36"/>
      <c r="C117" s="37"/>
      <c r="D117" s="205" t="s">
        <v>131</v>
      </c>
      <c r="E117" s="206"/>
      <c r="F117" s="206"/>
      <c r="G117" s="37"/>
      <c r="H117" s="37"/>
      <c r="I117" s="37"/>
      <c r="J117" s="37"/>
      <c r="K117" s="207">
        <v>0</v>
      </c>
      <c r="L117" s="37"/>
      <c r="M117" s="208"/>
      <c r="N117" s="209"/>
      <c r="O117" s="210" t="s">
        <v>45</v>
      </c>
      <c r="P117" s="209"/>
      <c r="Q117" s="209"/>
      <c r="R117" s="209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12" t="s">
        <v>129</v>
      </c>
      <c r="AZ117" s="209"/>
      <c r="BA117" s="209"/>
      <c r="BB117" s="209"/>
      <c r="BC117" s="209"/>
      <c r="BD117" s="209"/>
      <c r="BE117" s="213">
        <f>IF(O117="základná",K117,0)</f>
        <v>0</v>
      </c>
      <c r="BF117" s="213">
        <f>IF(O117="znížená",K117,0)</f>
        <v>0</v>
      </c>
      <c r="BG117" s="213">
        <f>IF(O117="zákl. prenesená",K117,0)</f>
        <v>0</v>
      </c>
      <c r="BH117" s="213">
        <f>IF(O117="zníž. prenesená",K117,0)</f>
        <v>0</v>
      </c>
      <c r="BI117" s="213">
        <f>IF(O117="nulová",K117,0)</f>
        <v>0</v>
      </c>
      <c r="BJ117" s="212" t="s">
        <v>130</v>
      </c>
      <c r="BK117" s="209"/>
      <c r="BL117" s="209"/>
      <c r="BM117" s="209"/>
    </row>
    <row r="118" s="2" customFormat="1" ht="18" customHeight="1">
      <c r="A118" s="35"/>
      <c r="B118" s="36"/>
      <c r="C118" s="37"/>
      <c r="D118" s="205" t="s">
        <v>132</v>
      </c>
      <c r="E118" s="206"/>
      <c r="F118" s="206"/>
      <c r="G118" s="37"/>
      <c r="H118" s="37"/>
      <c r="I118" s="37"/>
      <c r="J118" s="37"/>
      <c r="K118" s="207">
        <v>0</v>
      </c>
      <c r="L118" s="37"/>
      <c r="M118" s="208"/>
      <c r="N118" s="209"/>
      <c r="O118" s="210" t="s">
        <v>45</v>
      </c>
      <c r="P118" s="209"/>
      <c r="Q118" s="209"/>
      <c r="R118" s="209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12" t="s">
        <v>129</v>
      </c>
      <c r="AZ118" s="209"/>
      <c r="BA118" s="209"/>
      <c r="BB118" s="209"/>
      <c r="BC118" s="209"/>
      <c r="BD118" s="209"/>
      <c r="BE118" s="213">
        <f>IF(O118="základná",K118,0)</f>
        <v>0</v>
      </c>
      <c r="BF118" s="213">
        <f>IF(O118="znížená",K118,0)</f>
        <v>0</v>
      </c>
      <c r="BG118" s="213">
        <f>IF(O118="zákl. prenesená",K118,0)</f>
        <v>0</v>
      </c>
      <c r="BH118" s="213">
        <f>IF(O118="zníž. prenesená",K118,0)</f>
        <v>0</v>
      </c>
      <c r="BI118" s="213">
        <f>IF(O118="nulová",K118,0)</f>
        <v>0</v>
      </c>
      <c r="BJ118" s="212" t="s">
        <v>130</v>
      </c>
      <c r="BK118" s="209"/>
      <c r="BL118" s="209"/>
      <c r="BM118" s="209"/>
    </row>
    <row r="119" s="2" customFormat="1" ht="18" customHeight="1">
      <c r="A119" s="35"/>
      <c r="B119" s="36"/>
      <c r="C119" s="37"/>
      <c r="D119" s="205" t="s">
        <v>133</v>
      </c>
      <c r="E119" s="206"/>
      <c r="F119" s="206"/>
      <c r="G119" s="37"/>
      <c r="H119" s="37"/>
      <c r="I119" s="37"/>
      <c r="J119" s="37"/>
      <c r="K119" s="207">
        <v>0</v>
      </c>
      <c r="L119" s="37"/>
      <c r="M119" s="208"/>
      <c r="N119" s="209"/>
      <c r="O119" s="210" t="s">
        <v>45</v>
      </c>
      <c r="P119" s="209"/>
      <c r="Q119" s="209"/>
      <c r="R119" s="209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12" t="s">
        <v>129</v>
      </c>
      <c r="AZ119" s="209"/>
      <c r="BA119" s="209"/>
      <c r="BB119" s="209"/>
      <c r="BC119" s="209"/>
      <c r="BD119" s="209"/>
      <c r="BE119" s="213">
        <f>IF(O119="základná",K119,0)</f>
        <v>0</v>
      </c>
      <c r="BF119" s="213">
        <f>IF(O119="znížená",K119,0)</f>
        <v>0</v>
      </c>
      <c r="BG119" s="213">
        <f>IF(O119="zákl. prenesená",K119,0)</f>
        <v>0</v>
      </c>
      <c r="BH119" s="213">
        <f>IF(O119="zníž. prenesená",K119,0)</f>
        <v>0</v>
      </c>
      <c r="BI119" s="213">
        <f>IF(O119="nulová",K119,0)</f>
        <v>0</v>
      </c>
      <c r="BJ119" s="212" t="s">
        <v>130</v>
      </c>
      <c r="BK119" s="209"/>
      <c r="BL119" s="209"/>
      <c r="BM119" s="209"/>
    </row>
    <row r="120" s="2" customFormat="1" ht="18" customHeight="1">
      <c r="A120" s="35"/>
      <c r="B120" s="36"/>
      <c r="C120" s="37"/>
      <c r="D120" s="205" t="s">
        <v>134</v>
      </c>
      <c r="E120" s="206"/>
      <c r="F120" s="206"/>
      <c r="G120" s="37"/>
      <c r="H120" s="37"/>
      <c r="I120" s="37"/>
      <c r="J120" s="37"/>
      <c r="K120" s="207">
        <v>0</v>
      </c>
      <c r="L120" s="37"/>
      <c r="M120" s="208"/>
      <c r="N120" s="209"/>
      <c r="O120" s="210" t="s">
        <v>45</v>
      </c>
      <c r="P120" s="209"/>
      <c r="Q120" s="209"/>
      <c r="R120" s="209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12" t="s">
        <v>129</v>
      </c>
      <c r="AZ120" s="209"/>
      <c r="BA120" s="209"/>
      <c r="BB120" s="209"/>
      <c r="BC120" s="209"/>
      <c r="BD120" s="209"/>
      <c r="BE120" s="213">
        <f>IF(O120="základná",K120,0)</f>
        <v>0</v>
      </c>
      <c r="BF120" s="213">
        <f>IF(O120="znížená",K120,0)</f>
        <v>0</v>
      </c>
      <c r="BG120" s="213">
        <f>IF(O120="zákl. prenesená",K120,0)</f>
        <v>0</v>
      </c>
      <c r="BH120" s="213">
        <f>IF(O120="zníž. prenesená",K120,0)</f>
        <v>0</v>
      </c>
      <c r="BI120" s="213">
        <f>IF(O120="nulová",K120,0)</f>
        <v>0</v>
      </c>
      <c r="BJ120" s="212" t="s">
        <v>130</v>
      </c>
      <c r="BK120" s="209"/>
      <c r="BL120" s="209"/>
      <c r="BM120" s="209"/>
    </row>
    <row r="121" s="2" customFormat="1" ht="18" customHeight="1">
      <c r="A121" s="35"/>
      <c r="B121" s="36"/>
      <c r="C121" s="37"/>
      <c r="D121" s="206" t="s">
        <v>135</v>
      </c>
      <c r="E121" s="37"/>
      <c r="F121" s="37"/>
      <c r="G121" s="37"/>
      <c r="H121" s="37"/>
      <c r="I121" s="37"/>
      <c r="J121" s="37"/>
      <c r="K121" s="207">
        <f>ROUND(K30*T121,2)</f>
        <v>0</v>
      </c>
      <c r="L121" s="37"/>
      <c r="M121" s="208"/>
      <c r="N121" s="209"/>
      <c r="O121" s="210" t="s">
        <v>45</v>
      </c>
      <c r="P121" s="209"/>
      <c r="Q121" s="209"/>
      <c r="R121" s="209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12" t="s">
        <v>136</v>
      </c>
      <c r="AZ121" s="209"/>
      <c r="BA121" s="209"/>
      <c r="BB121" s="209"/>
      <c r="BC121" s="209"/>
      <c r="BD121" s="209"/>
      <c r="BE121" s="213">
        <f>IF(O121="základná",K121,0)</f>
        <v>0</v>
      </c>
      <c r="BF121" s="213">
        <f>IF(O121="znížená",K121,0)</f>
        <v>0</v>
      </c>
      <c r="BG121" s="213">
        <f>IF(O121="zákl. prenesená",K121,0)</f>
        <v>0</v>
      </c>
      <c r="BH121" s="213">
        <f>IF(O121="zníž. prenesená",K121,0)</f>
        <v>0</v>
      </c>
      <c r="BI121" s="213">
        <f>IF(O121="nulová",K121,0)</f>
        <v>0</v>
      </c>
      <c r="BJ121" s="212" t="s">
        <v>130</v>
      </c>
      <c r="BK121" s="209"/>
      <c r="BL121" s="209"/>
      <c r="BM121" s="209"/>
    </row>
    <row r="122" s="2" customForma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29.28" customHeight="1">
      <c r="A123" s="35"/>
      <c r="B123" s="36"/>
      <c r="C123" s="214" t="s">
        <v>137</v>
      </c>
      <c r="D123" s="186"/>
      <c r="E123" s="186"/>
      <c r="F123" s="186"/>
      <c r="G123" s="186"/>
      <c r="H123" s="186"/>
      <c r="I123" s="186"/>
      <c r="J123" s="186"/>
      <c r="K123" s="215">
        <f>ROUND(K96+K115,2)</f>
        <v>0</v>
      </c>
      <c r="L123" s="186"/>
      <c r="M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69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8" s="2" customFormat="1" ht="6.96" customHeight="1">
      <c r="A128" s="35"/>
      <c r="B128" s="71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24.96" customHeight="1">
      <c r="A129" s="35"/>
      <c r="B129" s="36"/>
      <c r="C129" s="20" t="s">
        <v>138</v>
      </c>
      <c r="D129" s="37"/>
      <c r="E129" s="37"/>
      <c r="F129" s="37"/>
      <c r="G129" s="37"/>
      <c r="H129" s="37"/>
      <c r="I129" s="37"/>
      <c r="J129" s="37"/>
      <c r="K129" s="37"/>
      <c r="L129" s="37"/>
      <c r="M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6.96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2" customHeight="1">
      <c r="A131" s="35"/>
      <c r="B131" s="36"/>
      <c r="C131" s="29" t="s">
        <v>16</v>
      </c>
      <c r="D131" s="37"/>
      <c r="E131" s="37"/>
      <c r="F131" s="37"/>
      <c r="G131" s="37"/>
      <c r="H131" s="37"/>
      <c r="I131" s="37"/>
      <c r="J131" s="37"/>
      <c r="K131" s="37"/>
      <c r="L131" s="37"/>
      <c r="M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6.5" customHeight="1">
      <c r="A132" s="35"/>
      <c r="B132" s="36"/>
      <c r="C132" s="37"/>
      <c r="D132" s="37"/>
      <c r="E132" s="184" t="str">
        <f>E7</f>
        <v>Vypracovanie PD pre výmenu KČ202</v>
      </c>
      <c r="F132" s="29"/>
      <c r="G132" s="29"/>
      <c r="H132" s="29"/>
      <c r="I132" s="37"/>
      <c r="J132" s="37"/>
      <c r="K132" s="37"/>
      <c r="L132" s="37"/>
      <c r="M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12" customHeight="1">
      <c r="A133" s="35"/>
      <c r="B133" s="36"/>
      <c r="C133" s="29" t="s">
        <v>98</v>
      </c>
      <c r="D133" s="37"/>
      <c r="E133" s="37"/>
      <c r="F133" s="37"/>
      <c r="G133" s="37"/>
      <c r="H133" s="37"/>
      <c r="I133" s="37"/>
      <c r="J133" s="37"/>
      <c r="K133" s="37"/>
      <c r="L133" s="37"/>
      <c r="M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16.5" customHeight="1">
      <c r="A134" s="35"/>
      <c r="B134" s="36"/>
      <c r="C134" s="37"/>
      <c r="D134" s="37"/>
      <c r="E134" s="79" t="str">
        <f>E9</f>
        <v>PS01 - Strojno-technologická časť</v>
      </c>
      <c r="F134" s="37"/>
      <c r="G134" s="37"/>
      <c r="H134" s="37"/>
      <c r="I134" s="37"/>
      <c r="J134" s="37"/>
      <c r="K134" s="37"/>
      <c r="L134" s="37"/>
      <c r="M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6.96" customHeight="1">
      <c r="A135" s="35"/>
      <c r="B135" s="36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12" customHeight="1">
      <c r="A136" s="35"/>
      <c r="B136" s="36"/>
      <c r="C136" s="29" t="s">
        <v>20</v>
      </c>
      <c r="D136" s="37"/>
      <c r="E136" s="37"/>
      <c r="F136" s="24" t="str">
        <f>F12</f>
        <v>Bratislava</v>
      </c>
      <c r="G136" s="37"/>
      <c r="H136" s="37"/>
      <c r="I136" s="29" t="s">
        <v>22</v>
      </c>
      <c r="J136" s="82" t="str">
        <f>IF(J12="","",J12)</f>
        <v>21. 11. 2024</v>
      </c>
      <c r="K136" s="37"/>
      <c r="L136" s="37"/>
      <c r="M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6.96" customHeight="1">
      <c r="A137" s="35"/>
      <c r="B137" s="36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66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2" customFormat="1" ht="25.65" customHeight="1">
      <c r="A138" s="35"/>
      <c r="B138" s="36"/>
      <c r="C138" s="29" t="s">
        <v>24</v>
      </c>
      <c r="D138" s="37"/>
      <c r="E138" s="37"/>
      <c r="F138" s="24" t="str">
        <f>E15</f>
        <v>MH Teplárenský holding, a.s.</v>
      </c>
      <c r="G138" s="37"/>
      <c r="H138" s="37"/>
      <c r="I138" s="29" t="s">
        <v>32</v>
      </c>
      <c r="J138" s="33" t="str">
        <f>E21</f>
        <v>BANSKÉ PROJEKTY, s.r.o.</v>
      </c>
      <c r="K138" s="37"/>
      <c r="L138" s="37"/>
      <c r="M138" s="66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="2" customFormat="1" ht="15.15" customHeight="1">
      <c r="A139" s="35"/>
      <c r="B139" s="36"/>
      <c r="C139" s="29" t="s">
        <v>30</v>
      </c>
      <c r="D139" s="37"/>
      <c r="E139" s="37"/>
      <c r="F139" s="24" t="str">
        <f>IF(E18="","",E18)</f>
        <v>Vyplň údaj</v>
      </c>
      <c r="G139" s="37"/>
      <c r="H139" s="37"/>
      <c r="I139" s="29" t="s">
        <v>36</v>
      </c>
      <c r="J139" s="33" t="str">
        <f>E24</f>
        <v>Ing. Tomáš Baník</v>
      </c>
      <c r="K139" s="37"/>
      <c r="L139" s="37"/>
      <c r="M139" s="66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="2" customFormat="1" ht="10.32" customHeight="1">
      <c r="A140" s="35"/>
      <c r="B140" s="36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66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="11" customFormat="1" ht="29.28" customHeight="1">
      <c r="A141" s="216"/>
      <c r="B141" s="217"/>
      <c r="C141" s="218" t="s">
        <v>139</v>
      </c>
      <c r="D141" s="219" t="s">
        <v>64</v>
      </c>
      <c r="E141" s="219" t="s">
        <v>60</v>
      </c>
      <c r="F141" s="219" t="s">
        <v>61</v>
      </c>
      <c r="G141" s="219" t="s">
        <v>140</v>
      </c>
      <c r="H141" s="219" t="s">
        <v>141</v>
      </c>
      <c r="I141" s="219" t="s">
        <v>142</v>
      </c>
      <c r="J141" s="219" t="s">
        <v>143</v>
      </c>
      <c r="K141" s="220" t="s">
        <v>108</v>
      </c>
      <c r="L141" s="221" t="s">
        <v>144</v>
      </c>
      <c r="M141" s="222"/>
      <c r="N141" s="103" t="s">
        <v>1</v>
      </c>
      <c r="O141" s="104" t="s">
        <v>43</v>
      </c>
      <c r="P141" s="104" t="s">
        <v>145</v>
      </c>
      <c r="Q141" s="104" t="s">
        <v>146</v>
      </c>
      <c r="R141" s="104" t="s">
        <v>147</v>
      </c>
      <c r="S141" s="104" t="s">
        <v>148</v>
      </c>
      <c r="T141" s="104" t="s">
        <v>149</v>
      </c>
      <c r="U141" s="104" t="s">
        <v>150</v>
      </c>
      <c r="V141" s="104" t="s">
        <v>151</v>
      </c>
      <c r="W141" s="104" t="s">
        <v>152</v>
      </c>
      <c r="X141" s="105" t="s">
        <v>153</v>
      </c>
      <c r="Y141" s="216"/>
      <c r="Z141" s="216"/>
      <c r="AA141" s="216"/>
      <c r="AB141" s="216"/>
      <c r="AC141" s="216"/>
      <c r="AD141" s="216"/>
      <c r="AE141" s="216"/>
    </row>
    <row r="142" s="2" customFormat="1" ht="22.8" customHeight="1">
      <c r="A142" s="35"/>
      <c r="B142" s="36"/>
      <c r="C142" s="110" t="s">
        <v>100</v>
      </c>
      <c r="D142" s="37"/>
      <c r="E142" s="37"/>
      <c r="F142" s="37"/>
      <c r="G142" s="37"/>
      <c r="H142" s="37"/>
      <c r="I142" s="37"/>
      <c r="J142" s="37"/>
      <c r="K142" s="223">
        <f>BK142</f>
        <v>0</v>
      </c>
      <c r="L142" s="37"/>
      <c r="M142" s="41"/>
      <c r="N142" s="106"/>
      <c r="O142" s="224"/>
      <c r="P142" s="107"/>
      <c r="Q142" s="225">
        <f>Q143+Q163+Q216+Q222+Q238+Q246</f>
        <v>0</v>
      </c>
      <c r="R142" s="225">
        <f>R143+R163+R216+R222+R238+R246</f>
        <v>0</v>
      </c>
      <c r="S142" s="107"/>
      <c r="T142" s="226">
        <f>T143+T163+T216+T222+T238+T246</f>
        <v>0</v>
      </c>
      <c r="U142" s="107"/>
      <c r="V142" s="226">
        <f>V143+V163+V216+V222+V238+V246</f>
        <v>0.34336827999999997</v>
      </c>
      <c r="W142" s="107"/>
      <c r="X142" s="227">
        <f>X143+X163+X216+X222+X238+X246</f>
        <v>0.34608</v>
      </c>
      <c r="Y142" s="35"/>
      <c r="Z142" s="35"/>
      <c r="AA142" s="35"/>
      <c r="AB142" s="35"/>
      <c r="AC142" s="35"/>
      <c r="AD142" s="35"/>
      <c r="AE142" s="35"/>
      <c r="AT142" s="14" t="s">
        <v>80</v>
      </c>
      <c r="AU142" s="14" t="s">
        <v>110</v>
      </c>
      <c r="BK142" s="228">
        <f>BK143+BK163+BK216+BK222+BK238+BK246</f>
        <v>0</v>
      </c>
    </row>
    <row r="143" s="12" customFormat="1" ht="25.92" customHeight="1">
      <c r="A143" s="12"/>
      <c r="B143" s="229"/>
      <c r="C143" s="230"/>
      <c r="D143" s="231" t="s">
        <v>80</v>
      </c>
      <c r="E143" s="232" t="s">
        <v>154</v>
      </c>
      <c r="F143" s="232" t="s">
        <v>155</v>
      </c>
      <c r="G143" s="230"/>
      <c r="H143" s="230"/>
      <c r="I143" s="233"/>
      <c r="J143" s="233"/>
      <c r="K143" s="202">
        <f>BK143</f>
        <v>0</v>
      </c>
      <c r="L143" s="230"/>
      <c r="M143" s="234"/>
      <c r="N143" s="235"/>
      <c r="O143" s="236"/>
      <c r="P143" s="236"/>
      <c r="Q143" s="237">
        <f>Q144</f>
        <v>0</v>
      </c>
      <c r="R143" s="237">
        <f>R144</f>
        <v>0</v>
      </c>
      <c r="S143" s="236"/>
      <c r="T143" s="238">
        <f>T144</f>
        <v>0</v>
      </c>
      <c r="U143" s="236"/>
      <c r="V143" s="238">
        <f>V144</f>
        <v>0.00066074000000000005</v>
      </c>
      <c r="W143" s="236"/>
      <c r="X143" s="239">
        <f>X144</f>
        <v>0.34608</v>
      </c>
      <c r="Y143" s="12"/>
      <c r="Z143" s="12"/>
      <c r="AA143" s="12"/>
      <c r="AB143" s="12"/>
      <c r="AC143" s="12"/>
      <c r="AD143" s="12"/>
      <c r="AE143" s="12"/>
      <c r="AR143" s="240" t="s">
        <v>89</v>
      </c>
      <c r="AT143" s="241" t="s">
        <v>80</v>
      </c>
      <c r="AU143" s="241" t="s">
        <v>81</v>
      </c>
      <c r="AY143" s="240" t="s">
        <v>156</v>
      </c>
      <c r="BK143" s="242">
        <f>BK144</f>
        <v>0</v>
      </c>
    </row>
    <row r="144" s="12" customFormat="1" ht="22.8" customHeight="1">
      <c r="A144" s="12"/>
      <c r="B144" s="229"/>
      <c r="C144" s="230"/>
      <c r="D144" s="231" t="s">
        <v>80</v>
      </c>
      <c r="E144" s="243" t="s">
        <v>157</v>
      </c>
      <c r="F144" s="243" t="s">
        <v>158</v>
      </c>
      <c r="G144" s="230"/>
      <c r="H144" s="230"/>
      <c r="I144" s="233"/>
      <c r="J144" s="233"/>
      <c r="K144" s="244">
        <f>BK144</f>
        <v>0</v>
      </c>
      <c r="L144" s="230"/>
      <c r="M144" s="234"/>
      <c r="N144" s="235"/>
      <c r="O144" s="236"/>
      <c r="P144" s="236"/>
      <c r="Q144" s="237">
        <f>SUM(Q145:Q162)</f>
        <v>0</v>
      </c>
      <c r="R144" s="237">
        <f>SUM(R145:R162)</f>
        <v>0</v>
      </c>
      <c r="S144" s="236"/>
      <c r="T144" s="238">
        <f>SUM(T145:T162)</f>
        <v>0</v>
      </c>
      <c r="U144" s="236"/>
      <c r="V144" s="238">
        <f>SUM(V145:V162)</f>
        <v>0.00066074000000000005</v>
      </c>
      <c r="W144" s="236"/>
      <c r="X144" s="239">
        <f>SUM(X145:X162)</f>
        <v>0.34608</v>
      </c>
      <c r="Y144" s="12"/>
      <c r="Z144" s="12"/>
      <c r="AA144" s="12"/>
      <c r="AB144" s="12"/>
      <c r="AC144" s="12"/>
      <c r="AD144" s="12"/>
      <c r="AE144" s="12"/>
      <c r="AR144" s="240" t="s">
        <v>89</v>
      </c>
      <c r="AT144" s="241" t="s">
        <v>80</v>
      </c>
      <c r="AU144" s="241" t="s">
        <v>89</v>
      </c>
      <c r="AY144" s="240" t="s">
        <v>156</v>
      </c>
      <c r="BK144" s="242">
        <f>SUM(BK145:BK162)</f>
        <v>0</v>
      </c>
    </row>
    <row r="145" s="2" customFormat="1" ht="24.15" customHeight="1">
      <c r="A145" s="35"/>
      <c r="B145" s="36"/>
      <c r="C145" s="245" t="s">
        <v>89</v>
      </c>
      <c r="D145" s="245" t="s">
        <v>159</v>
      </c>
      <c r="E145" s="246" t="s">
        <v>160</v>
      </c>
      <c r="F145" s="247" t="s">
        <v>161</v>
      </c>
      <c r="G145" s="248" t="s">
        <v>162</v>
      </c>
      <c r="H145" s="249">
        <v>1</v>
      </c>
      <c r="I145" s="250"/>
      <c r="J145" s="250"/>
      <c r="K145" s="251">
        <f>ROUND(P145*H145,2)</f>
        <v>0</v>
      </c>
      <c r="L145" s="252"/>
      <c r="M145" s="41"/>
      <c r="N145" s="253" t="s">
        <v>1</v>
      </c>
      <c r="O145" s="254" t="s">
        <v>45</v>
      </c>
      <c r="P145" s="255">
        <f>I145+J145</f>
        <v>0</v>
      </c>
      <c r="Q145" s="255">
        <f>ROUND(I145*H145,2)</f>
        <v>0</v>
      </c>
      <c r="R145" s="255">
        <f>ROUND(J145*H145,2)</f>
        <v>0</v>
      </c>
      <c r="S145" s="94"/>
      <c r="T145" s="256">
        <f>S145*H145</f>
        <v>0</v>
      </c>
      <c r="U145" s="256">
        <v>1.01E-05</v>
      </c>
      <c r="V145" s="256">
        <f>U145*H145</f>
        <v>1.01E-05</v>
      </c>
      <c r="W145" s="256">
        <v>0.043999999999999997</v>
      </c>
      <c r="X145" s="257">
        <f>W145*H145</f>
        <v>0.043999999999999997</v>
      </c>
      <c r="Y145" s="35"/>
      <c r="Z145" s="35"/>
      <c r="AA145" s="35"/>
      <c r="AB145" s="35"/>
      <c r="AC145" s="35"/>
      <c r="AD145" s="35"/>
      <c r="AE145" s="35"/>
      <c r="AR145" s="258" t="s">
        <v>163</v>
      </c>
      <c r="AT145" s="258" t="s">
        <v>159</v>
      </c>
      <c r="AU145" s="258" t="s">
        <v>130</v>
      </c>
      <c r="AY145" s="14" t="s">
        <v>156</v>
      </c>
      <c r="BE145" s="259">
        <f>IF(O145="základná",K145,0)</f>
        <v>0</v>
      </c>
      <c r="BF145" s="259">
        <f>IF(O145="znížená",K145,0)</f>
        <v>0</v>
      </c>
      <c r="BG145" s="259">
        <f>IF(O145="zákl. prenesená",K145,0)</f>
        <v>0</v>
      </c>
      <c r="BH145" s="259">
        <f>IF(O145="zníž. prenesená",K145,0)</f>
        <v>0</v>
      </c>
      <c r="BI145" s="259">
        <f>IF(O145="nulová",K145,0)</f>
        <v>0</v>
      </c>
      <c r="BJ145" s="14" t="s">
        <v>130</v>
      </c>
      <c r="BK145" s="259">
        <f>ROUND(P145*H145,2)</f>
        <v>0</v>
      </c>
      <c r="BL145" s="14" t="s">
        <v>163</v>
      </c>
      <c r="BM145" s="258" t="s">
        <v>164</v>
      </c>
    </row>
    <row r="146" s="2" customFormat="1" ht="33" customHeight="1">
      <c r="A146" s="35"/>
      <c r="B146" s="36"/>
      <c r="C146" s="245" t="s">
        <v>130</v>
      </c>
      <c r="D146" s="245" t="s">
        <v>159</v>
      </c>
      <c r="E146" s="246" t="s">
        <v>165</v>
      </c>
      <c r="F146" s="247" t="s">
        <v>166</v>
      </c>
      <c r="G146" s="248" t="s">
        <v>167</v>
      </c>
      <c r="H146" s="249">
        <v>0.10000000000000001</v>
      </c>
      <c r="I146" s="250"/>
      <c r="J146" s="250"/>
      <c r="K146" s="251">
        <f>ROUND(P146*H146,2)</f>
        <v>0</v>
      </c>
      <c r="L146" s="252"/>
      <c r="M146" s="41"/>
      <c r="N146" s="253" t="s">
        <v>1</v>
      </c>
      <c r="O146" s="254" t="s">
        <v>45</v>
      </c>
      <c r="P146" s="255">
        <f>I146+J146</f>
        <v>0</v>
      </c>
      <c r="Q146" s="255">
        <f>ROUND(I146*H146,2)</f>
        <v>0</v>
      </c>
      <c r="R146" s="255">
        <f>ROUND(J146*H146,2)</f>
        <v>0</v>
      </c>
      <c r="S146" s="94"/>
      <c r="T146" s="256">
        <f>S146*H146</f>
        <v>0</v>
      </c>
      <c r="U146" s="256">
        <v>0</v>
      </c>
      <c r="V146" s="256">
        <f>U146*H146</f>
        <v>0</v>
      </c>
      <c r="W146" s="256">
        <v>0</v>
      </c>
      <c r="X146" s="257">
        <f>W146*H146</f>
        <v>0</v>
      </c>
      <c r="Y146" s="35"/>
      <c r="Z146" s="35"/>
      <c r="AA146" s="35"/>
      <c r="AB146" s="35"/>
      <c r="AC146" s="35"/>
      <c r="AD146" s="35"/>
      <c r="AE146" s="35"/>
      <c r="AR146" s="258" t="s">
        <v>163</v>
      </c>
      <c r="AT146" s="258" t="s">
        <v>159</v>
      </c>
      <c r="AU146" s="258" t="s">
        <v>130</v>
      </c>
      <c r="AY146" s="14" t="s">
        <v>156</v>
      </c>
      <c r="BE146" s="259">
        <f>IF(O146="základná",K146,0)</f>
        <v>0</v>
      </c>
      <c r="BF146" s="259">
        <f>IF(O146="znížená",K146,0)</f>
        <v>0</v>
      </c>
      <c r="BG146" s="259">
        <f>IF(O146="zákl. prenesená",K146,0)</f>
        <v>0</v>
      </c>
      <c r="BH146" s="259">
        <f>IF(O146="zníž. prenesená",K146,0)</f>
        <v>0</v>
      </c>
      <c r="BI146" s="259">
        <f>IF(O146="nulová",K146,0)</f>
        <v>0</v>
      </c>
      <c r="BJ146" s="14" t="s">
        <v>130</v>
      </c>
      <c r="BK146" s="259">
        <f>ROUND(P146*H146,2)</f>
        <v>0</v>
      </c>
      <c r="BL146" s="14" t="s">
        <v>163</v>
      </c>
      <c r="BM146" s="258" t="s">
        <v>168</v>
      </c>
    </row>
    <row r="147" s="2" customFormat="1" ht="24.15" customHeight="1">
      <c r="A147" s="35"/>
      <c r="B147" s="36"/>
      <c r="C147" s="245" t="s">
        <v>169</v>
      </c>
      <c r="D147" s="245" t="s">
        <v>159</v>
      </c>
      <c r="E147" s="246" t="s">
        <v>170</v>
      </c>
      <c r="F147" s="247" t="s">
        <v>171</v>
      </c>
      <c r="G147" s="248" t="s">
        <v>172</v>
      </c>
      <c r="H147" s="249">
        <v>2</v>
      </c>
      <c r="I147" s="250"/>
      <c r="J147" s="250"/>
      <c r="K147" s="251">
        <f>ROUND(P147*H147,2)</f>
        <v>0</v>
      </c>
      <c r="L147" s="252"/>
      <c r="M147" s="41"/>
      <c r="N147" s="253" t="s">
        <v>1</v>
      </c>
      <c r="O147" s="254" t="s">
        <v>45</v>
      </c>
      <c r="P147" s="255">
        <f>I147+J147</f>
        <v>0</v>
      </c>
      <c r="Q147" s="255">
        <f>ROUND(I147*H147,2)</f>
        <v>0</v>
      </c>
      <c r="R147" s="255">
        <f>ROUND(J147*H147,2)</f>
        <v>0</v>
      </c>
      <c r="S147" s="94"/>
      <c r="T147" s="256">
        <f>S147*H147</f>
        <v>0</v>
      </c>
      <c r="U147" s="256">
        <v>0.00012520000000000001</v>
      </c>
      <c r="V147" s="256">
        <f>U147*H147</f>
        <v>0.00025040000000000001</v>
      </c>
      <c r="W147" s="256">
        <v>0.02359</v>
      </c>
      <c r="X147" s="257">
        <f>W147*H147</f>
        <v>0.04718</v>
      </c>
      <c r="Y147" s="35"/>
      <c r="Z147" s="35"/>
      <c r="AA147" s="35"/>
      <c r="AB147" s="35"/>
      <c r="AC147" s="35"/>
      <c r="AD147" s="35"/>
      <c r="AE147" s="35"/>
      <c r="AR147" s="258" t="s">
        <v>163</v>
      </c>
      <c r="AT147" s="258" t="s">
        <v>159</v>
      </c>
      <c r="AU147" s="258" t="s">
        <v>130</v>
      </c>
      <c r="AY147" s="14" t="s">
        <v>156</v>
      </c>
      <c r="BE147" s="259">
        <f>IF(O147="základná",K147,0)</f>
        <v>0</v>
      </c>
      <c r="BF147" s="259">
        <f>IF(O147="znížená",K147,0)</f>
        <v>0</v>
      </c>
      <c r="BG147" s="259">
        <f>IF(O147="zákl. prenesená",K147,0)</f>
        <v>0</v>
      </c>
      <c r="BH147" s="259">
        <f>IF(O147="zníž. prenesená",K147,0)</f>
        <v>0</v>
      </c>
      <c r="BI147" s="259">
        <f>IF(O147="nulová",K147,0)</f>
        <v>0</v>
      </c>
      <c r="BJ147" s="14" t="s">
        <v>130</v>
      </c>
      <c r="BK147" s="259">
        <f>ROUND(P147*H147,2)</f>
        <v>0</v>
      </c>
      <c r="BL147" s="14" t="s">
        <v>163</v>
      </c>
      <c r="BM147" s="258" t="s">
        <v>173</v>
      </c>
    </row>
    <row r="148" s="2" customFormat="1" ht="24.15" customHeight="1">
      <c r="A148" s="35"/>
      <c r="B148" s="36"/>
      <c r="C148" s="245" t="s">
        <v>174</v>
      </c>
      <c r="D148" s="245" t="s">
        <v>159</v>
      </c>
      <c r="E148" s="246" t="s">
        <v>175</v>
      </c>
      <c r="F148" s="247" t="s">
        <v>176</v>
      </c>
      <c r="G148" s="248" t="s">
        <v>172</v>
      </c>
      <c r="H148" s="249">
        <v>1</v>
      </c>
      <c r="I148" s="250"/>
      <c r="J148" s="250"/>
      <c r="K148" s="251">
        <f>ROUND(P148*H148,2)</f>
        <v>0</v>
      </c>
      <c r="L148" s="252"/>
      <c r="M148" s="41"/>
      <c r="N148" s="253" t="s">
        <v>1</v>
      </c>
      <c r="O148" s="254" t="s">
        <v>45</v>
      </c>
      <c r="P148" s="255">
        <f>I148+J148</f>
        <v>0</v>
      </c>
      <c r="Q148" s="255">
        <f>ROUND(I148*H148,2)</f>
        <v>0</v>
      </c>
      <c r="R148" s="255">
        <f>ROUND(J148*H148,2)</f>
        <v>0</v>
      </c>
      <c r="S148" s="94"/>
      <c r="T148" s="256">
        <f>S148*H148</f>
        <v>0</v>
      </c>
      <c r="U148" s="256">
        <v>0.0001494</v>
      </c>
      <c r="V148" s="256">
        <f>U148*H148</f>
        <v>0.0001494</v>
      </c>
      <c r="W148" s="256">
        <v>0.039559999999999998</v>
      </c>
      <c r="X148" s="257">
        <f>W148*H148</f>
        <v>0.039559999999999998</v>
      </c>
      <c r="Y148" s="35"/>
      <c r="Z148" s="35"/>
      <c r="AA148" s="35"/>
      <c r="AB148" s="35"/>
      <c r="AC148" s="35"/>
      <c r="AD148" s="35"/>
      <c r="AE148" s="35"/>
      <c r="AR148" s="258" t="s">
        <v>163</v>
      </c>
      <c r="AT148" s="258" t="s">
        <v>159</v>
      </c>
      <c r="AU148" s="258" t="s">
        <v>130</v>
      </c>
      <c r="AY148" s="14" t="s">
        <v>156</v>
      </c>
      <c r="BE148" s="259">
        <f>IF(O148="základná",K148,0)</f>
        <v>0</v>
      </c>
      <c r="BF148" s="259">
        <f>IF(O148="znížená",K148,0)</f>
        <v>0</v>
      </c>
      <c r="BG148" s="259">
        <f>IF(O148="zákl. prenesená",K148,0)</f>
        <v>0</v>
      </c>
      <c r="BH148" s="259">
        <f>IF(O148="zníž. prenesená",K148,0)</f>
        <v>0</v>
      </c>
      <c r="BI148" s="259">
        <f>IF(O148="nulová",K148,0)</f>
        <v>0</v>
      </c>
      <c r="BJ148" s="14" t="s">
        <v>130</v>
      </c>
      <c r="BK148" s="259">
        <f>ROUND(P148*H148,2)</f>
        <v>0</v>
      </c>
      <c r="BL148" s="14" t="s">
        <v>163</v>
      </c>
      <c r="BM148" s="258" t="s">
        <v>177</v>
      </c>
    </row>
    <row r="149" s="2" customFormat="1" ht="24.15" customHeight="1">
      <c r="A149" s="35"/>
      <c r="B149" s="36"/>
      <c r="C149" s="245" t="s">
        <v>178</v>
      </c>
      <c r="D149" s="245" t="s">
        <v>159</v>
      </c>
      <c r="E149" s="246" t="s">
        <v>179</v>
      </c>
      <c r="F149" s="247" t="s">
        <v>180</v>
      </c>
      <c r="G149" s="248" t="s">
        <v>162</v>
      </c>
      <c r="H149" s="249">
        <v>2</v>
      </c>
      <c r="I149" s="250"/>
      <c r="J149" s="250"/>
      <c r="K149" s="251">
        <f>ROUND(P149*H149,2)</f>
        <v>0</v>
      </c>
      <c r="L149" s="252"/>
      <c r="M149" s="41"/>
      <c r="N149" s="253" t="s">
        <v>1</v>
      </c>
      <c r="O149" s="254" t="s">
        <v>45</v>
      </c>
      <c r="P149" s="255">
        <f>I149+J149</f>
        <v>0</v>
      </c>
      <c r="Q149" s="255">
        <f>ROUND(I149*H149,2)</f>
        <v>0</v>
      </c>
      <c r="R149" s="255">
        <f>ROUND(J149*H149,2)</f>
        <v>0</v>
      </c>
      <c r="S149" s="94"/>
      <c r="T149" s="256">
        <f>S149*H149</f>
        <v>0</v>
      </c>
      <c r="U149" s="256">
        <v>2.83E-05</v>
      </c>
      <c r="V149" s="256">
        <f>U149*H149</f>
        <v>5.66E-05</v>
      </c>
      <c r="W149" s="256">
        <v>0.0056699999999999997</v>
      </c>
      <c r="X149" s="257">
        <f>W149*H149</f>
        <v>0.011339999999999999</v>
      </c>
      <c r="Y149" s="35"/>
      <c r="Z149" s="35"/>
      <c r="AA149" s="35"/>
      <c r="AB149" s="35"/>
      <c r="AC149" s="35"/>
      <c r="AD149" s="35"/>
      <c r="AE149" s="35"/>
      <c r="AR149" s="258" t="s">
        <v>163</v>
      </c>
      <c r="AT149" s="258" t="s">
        <v>159</v>
      </c>
      <c r="AU149" s="258" t="s">
        <v>130</v>
      </c>
      <c r="AY149" s="14" t="s">
        <v>156</v>
      </c>
      <c r="BE149" s="259">
        <f>IF(O149="základná",K149,0)</f>
        <v>0</v>
      </c>
      <c r="BF149" s="259">
        <f>IF(O149="znížená",K149,0)</f>
        <v>0</v>
      </c>
      <c r="BG149" s="259">
        <f>IF(O149="zákl. prenesená",K149,0)</f>
        <v>0</v>
      </c>
      <c r="BH149" s="259">
        <f>IF(O149="zníž. prenesená",K149,0)</f>
        <v>0</v>
      </c>
      <c r="BI149" s="259">
        <f>IF(O149="nulová",K149,0)</f>
        <v>0</v>
      </c>
      <c r="BJ149" s="14" t="s">
        <v>130</v>
      </c>
      <c r="BK149" s="259">
        <f>ROUND(P149*H149,2)</f>
        <v>0</v>
      </c>
      <c r="BL149" s="14" t="s">
        <v>163</v>
      </c>
      <c r="BM149" s="258" t="s">
        <v>181</v>
      </c>
    </row>
    <row r="150" s="2" customFormat="1" ht="33" customHeight="1">
      <c r="A150" s="35"/>
      <c r="B150" s="36"/>
      <c r="C150" s="245" t="s">
        <v>182</v>
      </c>
      <c r="D150" s="245" t="s">
        <v>159</v>
      </c>
      <c r="E150" s="246" t="s">
        <v>183</v>
      </c>
      <c r="F150" s="247" t="s">
        <v>184</v>
      </c>
      <c r="G150" s="248" t="s">
        <v>167</v>
      </c>
      <c r="H150" s="249">
        <v>0.086999999999999994</v>
      </c>
      <c r="I150" s="250"/>
      <c r="J150" s="250"/>
      <c r="K150" s="251">
        <f>ROUND(P150*H150,2)</f>
        <v>0</v>
      </c>
      <c r="L150" s="252"/>
      <c r="M150" s="41"/>
      <c r="N150" s="253" t="s">
        <v>1</v>
      </c>
      <c r="O150" s="254" t="s">
        <v>45</v>
      </c>
      <c r="P150" s="255">
        <f>I150+J150</f>
        <v>0</v>
      </c>
      <c r="Q150" s="255">
        <f>ROUND(I150*H150,2)</f>
        <v>0</v>
      </c>
      <c r="R150" s="255">
        <f>ROUND(J150*H150,2)</f>
        <v>0</v>
      </c>
      <c r="S150" s="94"/>
      <c r="T150" s="256">
        <f>S150*H150</f>
        <v>0</v>
      </c>
      <c r="U150" s="256">
        <v>0</v>
      </c>
      <c r="V150" s="256">
        <f>U150*H150</f>
        <v>0</v>
      </c>
      <c r="W150" s="256">
        <v>0</v>
      </c>
      <c r="X150" s="257">
        <f>W150*H150</f>
        <v>0</v>
      </c>
      <c r="Y150" s="35"/>
      <c r="Z150" s="35"/>
      <c r="AA150" s="35"/>
      <c r="AB150" s="35"/>
      <c r="AC150" s="35"/>
      <c r="AD150" s="35"/>
      <c r="AE150" s="35"/>
      <c r="AR150" s="258" t="s">
        <v>163</v>
      </c>
      <c r="AT150" s="258" t="s">
        <v>159</v>
      </c>
      <c r="AU150" s="258" t="s">
        <v>130</v>
      </c>
      <c r="AY150" s="14" t="s">
        <v>156</v>
      </c>
      <c r="BE150" s="259">
        <f>IF(O150="základná",K150,0)</f>
        <v>0</v>
      </c>
      <c r="BF150" s="259">
        <f>IF(O150="znížená",K150,0)</f>
        <v>0</v>
      </c>
      <c r="BG150" s="259">
        <f>IF(O150="zákl. prenesená",K150,0)</f>
        <v>0</v>
      </c>
      <c r="BH150" s="259">
        <f>IF(O150="zníž. prenesená",K150,0)</f>
        <v>0</v>
      </c>
      <c r="BI150" s="259">
        <f>IF(O150="nulová",K150,0)</f>
        <v>0</v>
      </c>
      <c r="BJ150" s="14" t="s">
        <v>130</v>
      </c>
      <c r="BK150" s="259">
        <f>ROUND(P150*H150,2)</f>
        <v>0</v>
      </c>
      <c r="BL150" s="14" t="s">
        <v>163</v>
      </c>
      <c r="BM150" s="258" t="s">
        <v>185</v>
      </c>
    </row>
    <row r="151" s="2" customFormat="1" ht="24.15" customHeight="1">
      <c r="A151" s="35"/>
      <c r="B151" s="36"/>
      <c r="C151" s="245" t="s">
        <v>186</v>
      </c>
      <c r="D151" s="245" t="s">
        <v>159</v>
      </c>
      <c r="E151" s="246" t="s">
        <v>187</v>
      </c>
      <c r="F151" s="247" t="s">
        <v>188</v>
      </c>
      <c r="G151" s="248" t="s">
        <v>162</v>
      </c>
      <c r="H151" s="249">
        <v>3</v>
      </c>
      <c r="I151" s="250"/>
      <c r="J151" s="250"/>
      <c r="K151" s="251">
        <f>ROUND(P151*H151,2)</f>
        <v>0</v>
      </c>
      <c r="L151" s="252"/>
      <c r="M151" s="41"/>
      <c r="N151" s="253" t="s">
        <v>1</v>
      </c>
      <c r="O151" s="254" t="s">
        <v>45</v>
      </c>
      <c r="P151" s="255">
        <f>I151+J151</f>
        <v>0</v>
      </c>
      <c r="Q151" s="255">
        <f>ROUND(I151*H151,2)</f>
        <v>0</v>
      </c>
      <c r="R151" s="255">
        <f>ROUND(J151*H151,2)</f>
        <v>0</v>
      </c>
      <c r="S151" s="94"/>
      <c r="T151" s="256">
        <f>S151*H151</f>
        <v>0</v>
      </c>
      <c r="U151" s="256">
        <v>2.0000000000000002E-05</v>
      </c>
      <c r="V151" s="256">
        <f>U151*H151</f>
        <v>6.0000000000000008E-05</v>
      </c>
      <c r="W151" s="256">
        <v>0.068000000000000005</v>
      </c>
      <c r="X151" s="257">
        <f>W151*H151</f>
        <v>0.20400000000000002</v>
      </c>
      <c r="Y151" s="35"/>
      <c r="Z151" s="35"/>
      <c r="AA151" s="35"/>
      <c r="AB151" s="35"/>
      <c r="AC151" s="35"/>
      <c r="AD151" s="35"/>
      <c r="AE151" s="35"/>
      <c r="AR151" s="258" t="s">
        <v>163</v>
      </c>
      <c r="AT151" s="258" t="s">
        <v>159</v>
      </c>
      <c r="AU151" s="258" t="s">
        <v>130</v>
      </c>
      <c r="AY151" s="14" t="s">
        <v>156</v>
      </c>
      <c r="BE151" s="259">
        <f>IF(O151="základná",K151,0)</f>
        <v>0</v>
      </c>
      <c r="BF151" s="259">
        <f>IF(O151="znížená",K151,0)</f>
        <v>0</v>
      </c>
      <c r="BG151" s="259">
        <f>IF(O151="zákl. prenesená",K151,0)</f>
        <v>0</v>
      </c>
      <c r="BH151" s="259">
        <f>IF(O151="zníž. prenesená",K151,0)</f>
        <v>0</v>
      </c>
      <c r="BI151" s="259">
        <f>IF(O151="nulová",K151,0)</f>
        <v>0</v>
      </c>
      <c r="BJ151" s="14" t="s">
        <v>130</v>
      </c>
      <c r="BK151" s="259">
        <f>ROUND(P151*H151,2)</f>
        <v>0</v>
      </c>
      <c r="BL151" s="14" t="s">
        <v>163</v>
      </c>
      <c r="BM151" s="258" t="s">
        <v>189</v>
      </c>
    </row>
    <row r="152" s="2" customFormat="1" ht="24.15" customHeight="1">
      <c r="A152" s="35"/>
      <c r="B152" s="36"/>
      <c r="C152" s="245" t="s">
        <v>190</v>
      </c>
      <c r="D152" s="245" t="s">
        <v>159</v>
      </c>
      <c r="E152" s="246" t="s">
        <v>191</v>
      </c>
      <c r="F152" s="247" t="s">
        <v>192</v>
      </c>
      <c r="G152" s="248" t="s">
        <v>162</v>
      </c>
      <c r="H152" s="249">
        <v>8</v>
      </c>
      <c r="I152" s="250"/>
      <c r="J152" s="250"/>
      <c r="K152" s="251">
        <f>ROUND(P152*H152,2)</f>
        <v>0</v>
      </c>
      <c r="L152" s="252"/>
      <c r="M152" s="41"/>
      <c r="N152" s="253" t="s">
        <v>1</v>
      </c>
      <c r="O152" s="254" t="s">
        <v>45</v>
      </c>
      <c r="P152" s="255">
        <f>I152+J152</f>
        <v>0</v>
      </c>
      <c r="Q152" s="255">
        <f>ROUND(I152*H152,2)</f>
        <v>0</v>
      </c>
      <c r="R152" s="255">
        <f>ROUND(J152*H152,2)</f>
        <v>0</v>
      </c>
      <c r="S152" s="94"/>
      <c r="T152" s="256">
        <f>S152*H152</f>
        <v>0</v>
      </c>
      <c r="U152" s="256">
        <v>1.6779999999999999E-05</v>
      </c>
      <c r="V152" s="256">
        <f>U152*H152</f>
        <v>0.00013423999999999999</v>
      </c>
      <c r="W152" s="256">
        <v>0</v>
      </c>
      <c r="X152" s="257">
        <f>W152*H152</f>
        <v>0</v>
      </c>
      <c r="Y152" s="35"/>
      <c r="Z152" s="35"/>
      <c r="AA152" s="35"/>
      <c r="AB152" s="35"/>
      <c r="AC152" s="35"/>
      <c r="AD152" s="35"/>
      <c r="AE152" s="35"/>
      <c r="AR152" s="258" t="s">
        <v>163</v>
      </c>
      <c r="AT152" s="258" t="s">
        <v>159</v>
      </c>
      <c r="AU152" s="258" t="s">
        <v>130</v>
      </c>
      <c r="AY152" s="14" t="s">
        <v>156</v>
      </c>
      <c r="BE152" s="259">
        <f>IF(O152="základná",K152,0)</f>
        <v>0</v>
      </c>
      <c r="BF152" s="259">
        <f>IF(O152="znížená",K152,0)</f>
        <v>0</v>
      </c>
      <c r="BG152" s="259">
        <f>IF(O152="zákl. prenesená",K152,0)</f>
        <v>0</v>
      </c>
      <c r="BH152" s="259">
        <f>IF(O152="zníž. prenesená",K152,0)</f>
        <v>0</v>
      </c>
      <c r="BI152" s="259">
        <f>IF(O152="nulová",K152,0)</f>
        <v>0</v>
      </c>
      <c r="BJ152" s="14" t="s">
        <v>130</v>
      </c>
      <c r="BK152" s="259">
        <f>ROUND(P152*H152,2)</f>
        <v>0</v>
      </c>
      <c r="BL152" s="14" t="s">
        <v>163</v>
      </c>
      <c r="BM152" s="258" t="s">
        <v>193</v>
      </c>
    </row>
    <row r="153" s="2" customFormat="1" ht="24.15" customHeight="1">
      <c r="A153" s="35"/>
      <c r="B153" s="36"/>
      <c r="C153" s="245" t="s">
        <v>157</v>
      </c>
      <c r="D153" s="245" t="s">
        <v>159</v>
      </c>
      <c r="E153" s="246" t="s">
        <v>194</v>
      </c>
      <c r="F153" s="247" t="s">
        <v>195</v>
      </c>
      <c r="G153" s="248" t="s">
        <v>167</v>
      </c>
      <c r="H153" s="249">
        <v>0.20399999999999999</v>
      </c>
      <c r="I153" s="250"/>
      <c r="J153" s="250"/>
      <c r="K153" s="251">
        <f>ROUND(P153*H153,2)</f>
        <v>0</v>
      </c>
      <c r="L153" s="252"/>
      <c r="M153" s="41"/>
      <c r="N153" s="253" t="s">
        <v>1</v>
      </c>
      <c r="O153" s="254" t="s">
        <v>45</v>
      </c>
      <c r="P153" s="255">
        <f>I153+J153</f>
        <v>0</v>
      </c>
      <c r="Q153" s="255">
        <f>ROUND(I153*H153,2)</f>
        <v>0</v>
      </c>
      <c r="R153" s="255">
        <f>ROUND(J153*H153,2)</f>
        <v>0</v>
      </c>
      <c r="S153" s="94"/>
      <c r="T153" s="256">
        <f>S153*H153</f>
        <v>0</v>
      </c>
      <c r="U153" s="256">
        <v>0</v>
      </c>
      <c r="V153" s="256">
        <f>U153*H153</f>
        <v>0</v>
      </c>
      <c r="W153" s="256">
        <v>0</v>
      </c>
      <c r="X153" s="257">
        <f>W153*H153</f>
        <v>0</v>
      </c>
      <c r="Y153" s="35"/>
      <c r="Z153" s="35"/>
      <c r="AA153" s="35"/>
      <c r="AB153" s="35"/>
      <c r="AC153" s="35"/>
      <c r="AD153" s="35"/>
      <c r="AE153" s="35"/>
      <c r="AR153" s="258" t="s">
        <v>163</v>
      </c>
      <c r="AT153" s="258" t="s">
        <v>159</v>
      </c>
      <c r="AU153" s="258" t="s">
        <v>130</v>
      </c>
      <c r="AY153" s="14" t="s">
        <v>156</v>
      </c>
      <c r="BE153" s="259">
        <f>IF(O153="základná",K153,0)</f>
        <v>0</v>
      </c>
      <c r="BF153" s="259">
        <f>IF(O153="znížená",K153,0)</f>
        <v>0</v>
      </c>
      <c r="BG153" s="259">
        <f>IF(O153="zákl. prenesená",K153,0)</f>
        <v>0</v>
      </c>
      <c r="BH153" s="259">
        <f>IF(O153="zníž. prenesená",K153,0)</f>
        <v>0</v>
      </c>
      <c r="BI153" s="259">
        <f>IF(O153="nulová",K153,0)</f>
        <v>0</v>
      </c>
      <c r="BJ153" s="14" t="s">
        <v>130</v>
      </c>
      <c r="BK153" s="259">
        <f>ROUND(P153*H153,2)</f>
        <v>0</v>
      </c>
      <c r="BL153" s="14" t="s">
        <v>163</v>
      </c>
      <c r="BM153" s="258" t="s">
        <v>196</v>
      </c>
    </row>
    <row r="154" s="2" customFormat="1" ht="24.15" customHeight="1">
      <c r="A154" s="35"/>
      <c r="B154" s="36"/>
      <c r="C154" s="245" t="s">
        <v>197</v>
      </c>
      <c r="D154" s="245" t="s">
        <v>159</v>
      </c>
      <c r="E154" s="246" t="s">
        <v>198</v>
      </c>
      <c r="F154" s="247" t="s">
        <v>199</v>
      </c>
      <c r="G154" s="248" t="s">
        <v>167</v>
      </c>
      <c r="H154" s="249">
        <v>0.34599999999999997</v>
      </c>
      <c r="I154" s="250"/>
      <c r="J154" s="250"/>
      <c r="K154" s="251">
        <f>ROUND(P154*H154,2)</f>
        <v>0</v>
      </c>
      <c r="L154" s="252"/>
      <c r="M154" s="41"/>
      <c r="N154" s="253" t="s">
        <v>1</v>
      </c>
      <c r="O154" s="254" t="s">
        <v>45</v>
      </c>
      <c r="P154" s="255">
        <f>I154+J154</f>
        <v>0</v>
      </c>
      <c r="Q154" s="255">
        <f>ROUND(I154*H154,2)</f>
        <v>0</v>
      </c>
      <c r="R154" s="255">
        <f>ROUND(J154*H154,2)</f>
        <v>0</v>
      </c>
      <c r="S154" s="94"/>
      <c r="T154" s="256">
        <f>S154*H154</f>
        <v>0</v>
      </c>
      <c r="U154" s="256">
        <v>0</v>
      </c>
      <c r="V154" s="256">
        <f>U154*H154</f>
        <v>0</v>
      </c>
      <c r="W154" s="256">
        <v>0</v>
      </c>
      <c r="X154" s="257">
        <f>W154*H154</f>
        <v>0</v>
      </c>
      <c r="Y154" s="35"/>
      <c r="Z154" s="35"/>
      <c r="AA154" s="35"/>
      <c r="AB154" s="35"/>
      <c r="AC154" s="35"/>
      <c r="AD154" s="35"/>
      <c r="AE154" s="35"/>
      <c r="AR154" s="258" t="s">
        <v>174</v>
      </c>
      <c r="AT154" s="258" t="s">
        <v>159</v>
      </c>
      <c r="AU154" s="258" t="s">
        <v>130</v>
      </c>
      <c r="AY154" s="14" t="s">
        <v>156</v>
      </c>
      <c r="BE154" s="259">
        <f>IF(O154="základná",K154,0)</f>
        <v>0</v>
      </c>
      <c r="BF154" s="259">
        <f>IF(O154="znížená",K154,0)</f>
        <v>0</v>
      </c>
      <c r="BG154" s="259">
        <f>IF(O154="zákl. prenesená",K154,0)</f>
        <v>0</v>
      </c>
      <c r="BH154" s="259">
        <f>IF(O154="zníž. prenesená",K154,0)</f>
        <v>0</v>
      </c>
      <c r="BI154" s="259">
        <f>IF(O154="nulová",K154,0)</f>
        <v>0</v>
      </c>
      <c r="BJ154" s="14" t="s">
        <v>130</v>
      </c>
      <c r="BK154" s="259">
        <f>ROUND(P154*H154,2)</f>
        <v>0</v>
      </c>
      <c r="BL154" s="14" t="s">
        <v>174</v>
      </c>
      <c r="BM154" s="258" t="s">
        <v>200</v>
      </c>
    </row>
    <row r="155" s="2" customFormat="1" ht="21.75" customHeight="1">
      <c r="A155" s="35"/>
      <c r="B155" s="36"/>
      <c r="C155" s="245" t="s">
        <v>201</v>
      </c>
      <c r="D155" s="245" t="s">
        <v>159</v>
      </c>
      <c r="E155" s="246" t="s">
        <v>202</v>
      </c>
      <c r="F155" s="247" t="s">
        <v>203</v>
      </c>
      <c r="G155" s="248" t="s">
        <v>167</v>
      </c>
      <c r="H155" s="249">
        <v>0.34599999999999997</v>
      </c>
      <c r="I155" s="250"/>
      <c r="J155" s="250"/>
      <c r="K155" s="251">
        <f>ROUND(P155*H155,2)</f>
        <v>0</v>
      </c>
      <c r="L155" s="252"/>
      <c r="M155" s="41"/>
      <c r="N155" s="253" t="s">
        <v>1</v>
      </c>
      <c r="O155" s="254" t="s">
        <v>45</v>
      </c>
      <c r="P155" s="255">
        <f>I155+J155</f>
        <v>0</v>
      </c>
      <c r="Q155" s="255">
        <f>ROUND(I155*H155,2)</f>
        <v>0</v>
      </c>
      <c r="R155" s="255">
        <f>ROUND(J155*H155,2)</f>
        <v>0</v>
      </c>
      <c r="S155" s="94"/>
      <c r="T155" s="256">
        <f>S155*H155</f>
        <v>0</v>
      </c>
      <c r="U155" s="256">
        <v>0</v>
      </c>
      <c r="V155" s="256">
        <f>U155*H155</f>
        <v>0</v>
      </c>
      <c r="W155" s="256">
        <v>0</v>
      </c>
      <c r="X155" s="257">
        <f>W155*H155</f>
        <v>0</v>
      </c>
      <c r="Y155" s="35"/>
      <c r="Z155" s="35"/>
      <c r="AA155" s="35"/>
      <c r="AB155" s="35"/>
      <c r="AC155" s="35"/>
      <c r="AD155" s="35"/>
      <c r="AE155" s="35"/>
      <c r="AR155" s="258" t="s">
        <v>174</v>
      </c>
      <c r="AT155" s="258" t="s">
        <v>159</v>
      </c>
      <c r="AU155" s="258" t="s">
        <v>130</v>
      </c>
      <c r="AY155" s="14" t="s">
        <v>156</v>
      </c>
      <c r="BE155" s="259">
        <f>IF(O155="základná",K155,0)</f>
        <v>0</v>
      </c>
      <c r="BF155" s="259">
        <f>IF(O155="znížená",K155,0)</f>
        <v>0</v>
      </c>
      <c r="BG155" s="259">
        <f>IF(O155="zákl. prenesená",K155,0)</f>
        <v>0</v>
      </c>
      <c r="BH155" s="259">
        <f>IF(O155="zníž. prenesená",K155,0)</f>
        <v>0</v>
      </c>
      <c r="BI155" s="259">
        <f>IF(O155="nulová",K155,0)</f>
        <v>0</v>
      </c>
      <c r="BJ155" s="14" t="s">
        <v>130</v>
      </c>
      <c r="BK155" s="259">
        <f>ROUND(P155*H155,2)</f>
        <v>0</v>
      </c>
      <c r="BL155" s="14" t="s">
        <v>174</v>
      </c>
      <c r="BM155" s="258" t="s">
        <v>204</v>
      </c>
    </row>
    <row r="156" s="2" customFormat="1" ht="24.15" customHeight="1">
      <c r="A156" s="35"/>
      <c r="B156" s="36"/>
      <c r="C156" s="245" t="s">
        <v>205</v>
      </c>
      <c r="D156" s="245" t="s">
        <v>159</v>
      </c>
      <c r="E156" s="246" t="s">
        <v>206</v>
      </c>
      <c r="F156" s="247" t="s">
        <v>207</v>
      </c>
      <c r="G156" s="248" t="s">
        <v>167</v>
      </c>
      <c r="H156" s="249">
        <v>0.34599999999999997</v>
      </c>
      <c r="I156" s="250"/>
      <c r="J156" s="250"/>
      <c r="K156" s="251">
        <f>ROUND(P156*H156,2)</f>
        <v>0</v>
      </c>
      <c r="L156" s="252"/>
      <c r="M156" s="41"/>
      <c r="N156" s="253" t="s">
        <v>1</v>
      </c>
      <c r="O156" s="254" t="s">
        <v>45</v>
      </c>
      <c r="P156" s="255">
        <f>I156+J156</f>
        <v>0</v>
      </c>
      <c r="Q156" s="255">
        <f>ROUND(I156*H156,2)</f>
        <v>0</v>
      </c>
      <c r="R156" s="255">
        <f>ROUND(J156*H156,2)</f>
        <v>0</v>
      </c>
      <c r="S156" s="94"/>
      <c r="T156" s="256">
        <f>S156*H156</f>
        <v>0</v>
      </c>
      <c r="U156" s="256">
        <v>0</v>
      </c>
      <c r="V156" s="256">
        <f>U156*H156</f>
        <v>0</v>
      </c>
      <c r="W156" s="256">
        <v>0</v>
      </c>
      <c r="X156" s="257">
        <f>W156*H156</f>
        <v>0</v>
      </c>
      <c r="Y156" s="35"/>
      <c r="Z156" s="35"/>
      <c r="AA156" s="35"/>
      <c r="AB156" s="35"/>
      <c r="AC156" s="35"/>
      <c r="AD156" s="35"/>
      <c r="AE156" s="35"/>
      <c r="AR156" s="258" t="s">
        <v>174</v>
      </c>
      <c r="AT156" s="258" t="s">
        <v>159</v>
      </c>
      <c r="AU156" s="258" t="s">
        <v>130</v>
      </c>
      <c r="AY156" s="14" t="s">
        <v>156</v>
      </c>
      <c r="BE156" s="259">
        <f>IF(O156="základná",K156,0)</f>
        <v>0</v>
      </c>
      <c r="BF156" s="259">
        <f>IF(O156="znížená",K156,0)</f>
        <v>0</v>
      </c>
      <c r="BG156" s="259">
        <f>IF(O156="zákl. prenesená",K156,0)</f>
        <v>0</v>
      </c>
      <c r="BH156" s="259">
        <f>IF(O156="zníž. prenesená",K156,0)</f>
        <v>0</v>
      </c>
      <c r="BI156" s="259">
        <f>IF(O156="nulová",K156,0)</f>
        <v>0</v>
      </c>
      <c r="BJ156" s="14" t="s">
        <v>130</v>
      </c>
      <c r="BK156" s="259">
        <f>ROUND(P156*H156,2)</f>
        <v>0</v>
      </c>
      <c r="BL156" s="14" t="s">
        <v>174</v>
      </c>
      <c r="BM156" s="258" t="s">
        <v>208</v>
      </c>
    </row>
    <row r="157" s="2" customFormat="1" ht="21.75" customHeight="1">
      <c r="A157" s="35"/>
      <c r="B157" s="36"/>
      <c r="C157" s="245" t="s">
        <v>209</v>
      </c>
      <c r="D157" s="245" t="s">
        <v>159</v>
      </c>
      <c r="E157" s="246" t="s">
        <v>210</v>
      </c>
      <c r="F157" s="247" t="s">
        <v>211</v>
      </c>
      <c r="G157" s="248" t="s">
        <v>167</v>
      </c>
      <c r="H157" s="249">
        <v>0.34599999999999997</v>
      </c>
      <c r="I157" s="250"/>
      <c r="J157" s="250"/>
      <c r="K157" s="251">
        <f>ROUND(P157*H157,2)</f>
        <v>0</v>
      </c>
      <c r="L157" s="252"/>
      <c r="M157" s="41"/>
      <c r="N157" s="253" t="s">
        <v>1</v>
      </c>
      <c r="O157" s="254" t="s">
        <v>45</v>
      </c>
      <c r="P157" s="255">
        <f>I157+J157</f>
        <v>0</v>
      </c>
      <c r="Q157" s="255">
        <f>ROUND(I157*H157,2)</f>
        <v>0</v>
      </c>
      <c r="R157" s="255">
        <f>ROUND(J157*H157,2)</f>
        <v>0</v>
      </c>
      <c r="S157" s="94"/>
      <c r="T157" s="256">
        <f>S157*H157</f>
        <v>0</v>
      </c>
      <c r="U157" s="256">
        <v>0</v>
      </c>
      <c r="V157" s="256">
        <f>U157*H157</f>
        <v>0</v>
      </c>
      <c r="W157" s="256">
        <v>0</v>
      </c>
      <c r="X157" s="257">
        <f>W157*H157</f>
        <v>0</v>
      </c>
      <c r="Y157" s="35"/>
      <c r="Z157" s="35"/>
      <c r="AA157" s="35"/>
      <c r="AB157" s="35"/>
      <c r="AC157" s="35"/>
      <c r="AD157" s="35"/>
      <c r="AE157" s="35"/>
      <c r="AR157" s="258" t="s">
        <v>174</v>
      </c>
      <c r="AT157" s="258" t="s">
        <v>159</v>
      </c>
      <c r="AU157" s="258" t="s">
        <v>130</v>
      </c>
      <c r="AY157" s="14" t="s">
        <v>156</v>
      </c>
      <c r="BE157" s="259">
        <f>IF(O157="základná",K157,0)</f>
        <v>0</v>
      </c>
      <c r="BF157" s="259">
        <f>IF(O157="znížená",K157,0)</f>
        <v>0</v>
      </c>
      <c r="BG157" s="259">
        <f>IF(O157="zákl. prenesená",K157,0)</f>
        <v>0</v>
      </c>
      <c r="BH157" s="259">
        <f>IF(O157="zníž. prenesená",K157,0)</f>
        <v>0</v>
      </c>
      <c r="BI157" s="259">
        <f>IF(O157="nulová",K157,0)</f>
        <v>0</v>
      </c>
      <c r="BJ157" s="14" t="s">
        <v>130</v>
      </c>
      <c r="BK157" s="259">
        <f>ROUND(P157*H157,2)</f>
        <v>0</v>
      </c>
      <c r="BL157" s="14" t="s">
        <v>174</v>
      </c>
      <c r="BM157" s="258" t="s">
        <v>212</v>
      </c>
    </row>
    <row r="158" s="2" customFormat="1" ht="24.15" customHeight="1">
      <c r="A158" s="35"/>
      <c r="B158" s="36"/>
      <c r="C158" s="245" t="s">
        <v>213</v>
      </c>
      <c r="D158" s="245" t="s">
        <v>159</v>
      </c>
      <c r="E158" s="246" t="s">
        <v>214</v>
      </c>
      <c r="F158" s="247" t="s">
        <v>215</v>
      </c>
      <c r="G158" s="248" t="s">
        <v>167</v>
      </c>
      <c r="H158" s="249">
        <v>0.34599999999999997</v>
      </c>
      <c r="I158" s="250"/>
      <c r="J158" s="250"/>
      <c r="K158" s="251">
        <f>ROUND(P158*H158,2)</f>
        <v>0</v>
      </c>
      <c r="L158" s="252"/>
      <c r="M158" s="41"/>
      <c r="N158" s="253" t="s">
        <v>1</v>
      </c>
      <c r="O158" s="254" t="s">
        <v>45</v>
      </c>
      <c r="P158" s="255">
        <f>I158+J158</f>
        <v>0</v>
      </c>
      <c r="Q158" s="255">
        <f>ROUND(I158*H158,2)</f>
        <v>0</v>
      </c>
      <c r="R158" s="255">
        <f>ROUND(J158*H158,2)</f>
        <v>0</v>
      </c>
      <c r="S158" s="94"/>
      <c r="T158" s="256">
        <f>S158*H158</f>
        <v>0</v>
      </c>
      <c r="U158" s="256">
        <v>0</v>
      </c>
      <c r="V158" s="256">
        <f>U158*H158</f>
        <v>0</v>
      </c>
      <c r="W158" s="256">
        <v>0</v>
      </c>
      <c r="X158" s="257">
        <f>W158*H158</f>
        <v>0</v>
      </c>
      <c r="Y158" s="35"/>
      <c r="Z158" s="35"/>
      <c r="AA158" s="35"/>
      <c r="AB158" s="35"/>
      <c r="AC158" s="35"/>
      <c r="AD158" s="35"/>
      <c r="AE158" s="35"/>
      <c r="AR158" s="258" t="s">
        <v>174</v>
      </c>
      <c r="AT158" s="258" t="s">
        <v>159</v>
      </c>
      <c r="AU158" s="258" t="s">
        <v>130</v>
      </c>
      <c r="AY158" s="14" t="s">
        <v>156</v>
      </c>
      <c r="BE158" s="259">
        <f>IF(O158="základná",K158,0)</f>
        <v>0</v>
      </c>
      <c r="BF158" s="259">
        <f>IF(O158="znížená",K158,0)</f>
        <v>0</v>
      </c>
      <c r="BG158" s="259">
        <f>IF(O158="zákl. prenesená",K158,0)</f>
        <v>0</v>
      </c>
      <c r="BH158" s="259">
        <f>IF(O158="zníž. prenesená",K158,0)</f>
        <v>0</v>
      </c>
      <c r="BI158" s="259">
        <f>IF(O158="nulová",K158,0)</f>
        <v>0</v>
      </c>
      <c r="BJ158" s="14" t="s">
        <v>130</v>
      </c>
      <c r="BK158" s="259">
        <f>ROUND(P158*H158,2)</f>
        <v>0</v>
      </c>
      <c r="BL158" s="14" t="s">
        <v>174</v>
      </c>
      <c r="BM158" s="258" t="s">
        <v>216</v>
      </c>
    </row>
    <row r="159" s="2" customFormat="1" ht="24.15" customHeight="1">
      <c r="A159" s="35"/>
      <c r="B159" s="36"/>
      <c r="C159" s="245" t="s">
        <v>217</v>
      </c>
      <c r="D159" s="245" t="s">
        <v>159</v>
      </c>
      <c r="E159" s="246" t="s">
        <v>218</v>
      </c>
      <c r="F159" s="247" t="s">
        <v>219</v>
      </c>
      <c r="G159" s="248" t="s">
        <v>167</v>
      </c>
      <c r="H159" s="249">
        <v>0.34599999999999997</v>
      </c>
      <c r="I159" s="250"/>
      <c r="J159" s="250"/>
      <c r="K159" s="251">
        <f>ROUND(P159*H159,2)</f>
        <v>0</v>
      </c>
      <c r="L159" s="252"/>
      <c r="M159" s="41"/>
      <c r="N159" s="253" t="s">
        <v>1</v>
      </c>
      <c r="O159" s="254" t="s">
        <v>45</v>
      </c>
      <c r="P159" s="255">
        <f>I159+J159</f>
        <v>0</v>
      </c>
      <c r="Q159" s="255">
        <f>ROUND(I159*H159,2)</f>
        <v>0</v>
      </c>
      <c r="R159" s="255">
        <f>ROUND(J159*H159,2)</f>
        <v>0</v>
      </c>
      <c r="S159" s="94"/>
      <c r="T159" s="256">
        <f>S159*H159</f>
        <v>0</v>
      </c>
      <c r="U159" s="256">
        <v>0</v>
      </c>
      <c r="V159" s="256">
        <f>U159*H159</f>
        <v>0</v>
      </c>
      <c r="W159" s="256">
        <v>0</v>
      </c>
      <c r="X159" s="257">
        <f>W159*H159</f>
        <v>0</v>
      </c>
      <c r="Y159" s="35"/>
      <c r="Z159" s="35"/>
      <c r="AA159" s="35"/>
      <c r="AB159" s="35"/>
      <c r="AC159" s="35"/>
      <c r="AD159" s="35"/>
      <c r="AE159" s="35"/>
      <c r="AR159" s="258" t="s">
        <v>174</v>
      </c>
      <c r="AT159" s="258" t="s">
        <v>159</v>
      </c>
      <c r="AU159" s="258" t="s">
        <v>130</v>
      </c>
      <c r="AY159" s="14" t="s">
        <v>156</v>
      </c>
      <c r="BE159" s="259">
        <f>IF(O159="základná",K159,0)</f>
        <v>0</v>
      </c>
      <c r="BF159" s="259">
        <f>IF(O159="znížená",K159,0)</f>
        <v>0</v>
      </c>
      <c r="BG159" s="259">
        <f>IF(O159="zákl. prenesená",K159,0)</f>
        <v>0</v>
      </c>
      <c r="BH159" s="259">
        <f>IF(O159="zníž. prenesená",K159,0)</f>
        <v>0</v>
      </c>
      <c r="BI159" s="259">
        <f>IF(O159="nulová",K159,0)</f>
        <v>0</v>
      </c>
      <c r="BJ159" s="14" t="s">
        <v>130</v>
      </c>
      <c r="BK159" s="259">
        <f>ROUND(P159*H159,2)</f>
        <v>0</v>
      </c>
      <c r="BL159" s="14" t="s">
        <v>174</v>
      </c>
      <c r="BM159" s="258" t="s">
        <v>220</v>
      </c>
    </row>
    <row r="160" s="2" customFormat="1" ht="16.5" customHeight="1">
      <c r="A160" s="35"/>
      <c r="B160" s="36"/>
      <c r="C160" s="245" t="s">
        <v>163</v>
      </c>
      <c r="D160" s="245" t="s">
        <v>159</v>
      </c>
      <c r="E160" s="246" t="s">
        <v>221</v>
      </c>
      <c r="F160" s="247" t="s">
        <v>222</v>
      </c>
      <c r="G160" s="248" t="s">
        <v>162</v>
      </c>
      <c r="H160" s="249">
        <v>1</v>
      </c>
      <c r="I160" s="250"/>
      <c r="J160" s="250"/>
      <c r="K160" s="251">
        <f>ROUND(P160*H160,2)</f>
        <v>0</v>
      </c>
      <c r="L160" s="252"/>
      <c r="M160" s="41"/>
      <c r="N160" s="253" t="s">
        <v>1</v>
      </c>
      <c r="O160" s="254" t="s">
        <v>45</v>
      </c>
      <c r="P160" s="255">
        <f>I160+J160</f>
        <v>0</v>
      </c>
      <c r="Q160" s="255">
        <f>ROUND(I160*H160,2)</f>
        <v>0</v>
      </c>
      <c r="R160" s="255">
        <f>ROUND(J160*H160,2)</f>
        <v>0</v>
      </c>
      <c r="S160" s="94"/>
      <c r="T160" s="256">
        <f>S160*H160</f>
        <v>0</v>
      </c>
      <c r="U160" s="256">
        <v>0</v>
      </c>
      <c r="V160" s="256">
        <f>U160*H160</f>
        <v>0</v>
      </c>
      <c r="W160" s="256">
        <v>0</v>
      </c>
      <c r="X160" s="257">
        <f>W160*H160</f>
        <v>0</v>
      </c>
      <c r="Y160" s="35"/>
      <c r="Z160" s="35"/>
      <c r="AA160" s="35"/>
      <c r="AB160" s="35"/>
      <c r="AC160" s="35"/>
      <c r="AD160" s="35"/>
      <c r="AE160" s="35"/>
      <c r="AR160" s="258" t="s">
        <v>174</v>
      </c>
      <c r="AT160" s="258" t="s">
        <v>159</v>
      </c>
      <c r="AU160" s="258" t="s">
        <v>130</v>
      </c>
      <c r="AY160" s="14" t="s">
        <v>156</v>
      </c>
      <c r="BE160" s="259">
        <f>IF(O160="základná",K160,0)</f>
        <v>0</v>
      </c>
      <c r="BF160" s="259">
        <f>IF(O160="znížená",K160,0)</f>
        <v>0</v>
      </c>
      <c r="BG160" s="259">
        <f>IF(O160="zákl. prenesená",K160,0)</f>
        <v>0</v>
      </c>
      <c r="BH160" s="259">
        <f>IF(O160="zníž. prenesená",K160,0)</f>
        <v>0</v>
      </c>
      <c r="BI160" s="259">
        <f>IF(O160="nulová",K160,0)</f>
        <v>0</v>
      </c>
      <c r="BJ160" s="14" t="s">
        <v>130</v>
      </c>
      <c r="BK160" s="259">
        <f>ROUND(P160*H160,2)</f>
        <v>0</v>
      </c>
      <c r="BL160" s="14" t="s">
        <v>174</v>
      </c>
      <c r="BM160" s="258" t="s">
        <v>223</v>
      </c>
    </row>
    <row r="161" s="2" customFormat="1" ht="24.15" customHeight="1">
      <c r="A161" s="35"/>
      <c r="B161" s="36"/>
      <c r="C161" s="245" t="s">
        <v>224</v>
      </c>
      <c r="D161" s="245" t="s">
        <v>159</v>
      </c>
      <c r="E161" s="246" t="s">
        <v>225</v>
      </c>
      <c r="F161" s="247" t="s">
        <v>226</v>
      </c>
      <c r="G161" s="248" t="s">
        <v>167</v>
      </c>
      <c r="H161" s="249">
        <v>0.5</v>
      </c>
      <c r="I161" s="250"/>
      <c r="J161" s="250"/>
      <c r="K161" s="251">
        <f>ROUND(P161*H161,2)</f>
        <v>0</v>
      </c>
      <c r="L161" s="252"/>
      <c r="M161" s="41"/>
      <c r="N161" s="253" t="s">
        <v>1</v>
      </c>
      <c r="O161" s="254" t="s">
        <v>45</v>
      </c>
      <c r="P161" s="255">
        <f>I161+J161</f>
        <v>0</v>
      </c>
      <c r="Q161" s="255">
        <f>ROUND(I161*H161,2)</f>
        <v>0</v>
      </c>
      <c r="R161" s="255">
        <f>ROUND(J161*H161,2)</f>
        <v>0</v>
      </c>
      <c r="S161" s="94"/>
      <c r="T161" s="256">
        <f>S161*H161</f>
        <v>0</v>
      </c>
      <c r="U161" s="256">
        <v>0</v>
      </c>
      <c r="V161" s="256">
        <f>U161*H161</f>
        <v>0</v>
      </c>
      <c r="W161" s="256">
        <v>0</v>
      </c>
      <c r="X161" s="257">
        <f>W161*H161</f>
        <v>0</v>
      </c>
      <c r="Y161" s="35"/>
      <c r="Z161" s="35"/>
      <c r="AA161" s="35"/>
      <c r="AB161" s="35"/>
      <c r="AC161" s="35"/>
      <c r="AD161" s="35"/>
      <c r="AE161" s="35"/>
      <c r="AR161" s="258" t="s">
        <v>163</v>
      </c>
      <c r="AT161" s="258" t="s">
        <v>159</v>
      </c>
      <c r="AU161" s="258" t="s">
        <v>130</v>
      </c>
      <c r="AY161" s="14" t="s">
        <v>156</v>
      </c>
      <c r="BE161" s="259">
        <f>IF(O161="základná",K161,0)</f>
        <v>0</v>
      </c>
      <c r="BF161" s="259">
        <f>IF(O161="znížená",K161,0)</f>
        <v>0</v>
      </c>
      <c r="BG161" s="259">
        <f>IF(O161="zákl. prenesená",K161,0)</f>
        <v>0</v>
      </c>
      <c r="BH161" s="259">
        <f>IF(O161="zníž. prenesená",K161,0)</f>
        <v>0</v>
      </c>
      <c r="BI161" s="259">
        <f>IF(O161="nulová",K161,0)</f>
        <v>0</v>
      </c>
      <c r="BJ161" s="14" t="s">
        <v>130</v>
      </c>
      <c r="BK161" s="259">
        <f>ROUND(P161*H161,2)</f>
        <v>0</v>
      </c>
      <c r="BL161" s="14" t="s">
        <v>163</v>
      </c>
      <c r="BM161" s="258" t="s">
        <v>227</v>
      </c>
    </row>
    <row r="162" s="2" customFormat="1" ht="24.15" customHeight="1">
      <c r="A162" s="35"/>
      <c r="B162" s="36"/>
      <c r="C162" s="245" t="s">
        <v>228</v>
      </c>
      <c r="D162" s="245" t="s">
        <v>159</v>
      </c>
      <c r="E162" s="246" t="s">
        <v>229</v>
      </c>
      <c r="F162" s="247" t="s">
        <v>230</v>
      </c>
      <c r="G162" s="248" t="s">
        <v>167</v>
      </c>
      <c r="H162" s="249">
        <v>0.5</v>
      </c>
      <c r="I162" s="250"/>
      <c r="J162" s="250"/>
      <c r="K162" s="251">
        <f>ROUND(P162*H162,2)</f>
        <v>0</v>
      </c>
      <c r="L162" s="252"/>
      <c r="M162" s="41"/>
      <c r="N162" s="253" t="s">
        <v>1</v>
      </c>
      <c r="O162" s="254" t="s">
        <v>45</v>
      </c>
      <c r="P162" s="255">
        <f>I162+J162</f>
        <v>0</v>
      </c>
      <c r="Q162" s="255">
        <f>ROUND(I162*H162,2)</f>
        <v>0</v>
      </c>
      <c r="R162" s="255">
        <f>ROUND(J162*H162,2)</f>
        <v>0</v>
      </c>
      <c r="S162" s="94"/>
      <c r="T162" s="256">
        <f>S162*H162</f>
        <v>0</v>
      </c>
      <c r="U162" s="256">
        <v>0</v>
      </c>
      <c r="V162" s="256">
        <f>U162*H162</f>
        <v>0</v>
      </c>
      <c r="W162" s="256">
        <v>0</v>
      </c>
      <c r="X162" s="257">
        <f>W162*H162</f>
        <v>0</v>
      </c>
      <c r="Y162" s="35"/>
      <c r="Z162" s="35"/>
      <c r="AA162" s="35"/>
      <c r="AB162" s="35"/>
      <c r="AC162" s="35"/>
      <c r="AD162" s="35"/>
      <c r="AE162" s="35"/>
      <c r="AR162" s="258" t="s">
        <v>163</v>
      </c>
      <c r="AT162" s="258" t="s">
        <v>159</v>
      </c>
      <c r="AU162" s="258" t="s">
        <v>130</v>
      </c>
      <c r="AY162" s="14" t="s">
        <v>156</v>
      </c>
      <c r="BE162" s="259">
        <f>IF(O162="základná",K162,0)</f>
        <v>0</v>
      </c>
      <c r="BF162" s="259">
        <f>IF(O162="znížená",K162,0)</f>
        <v>0</v>
      </c>
      <c r="BG162" s="259">
        <f>IF(O162="zákl. prenesená",K162,0)</f>
        <v>0</v>
      </c>
      <c r="BH162" s="259">
        <f>IF(O162="zníž. prenesená",K162,0)</f>
        <v>0</v>
      </c>
      <c r="BI162" s="259">
        <f>IF(O162="nulová",K162,0)</f>
        <v>0</v>
      </c>
      <c r="BJ162" s="14" t="s">
        <v>130</v>
      </c>
      <c r="BK162" s="259">
        <f>ROUND(P162*H162,2)</f>
        <v>0</v>
      </c>
      <c r="BL162" s="14" t="s">
        <v>163</v>
      </c>
      <c r="BM162" s="258" t="s">
        <v>231</v>
      </c>
    </row>
    <row r="163" s="12" customFormat="1" ht="25.92" customHeight="1">
      <c r="A163" s="12"/>
      <c r="B163" s="229"/>
      <c r="C163" s="230"/>
      <c r="D163" s="231" t="s">
        <v>80</v>
      </c>
      <c r="E163" s="232" t="s">
        <v>232</v>
      </c>
      <c r="F163" s="232" t="s">
        <v>233</v>
      </c>
      <c r="G163" s="230"/>
      <c r="H163" s="230"/>
      <c r="I163" s="233"/>
      <c r="J163" s="233"/>
      <c r="K163" s="202">
        <f>BK163</f>
        <v>0</v>
      </c>
      <c r="L163" s="230"/>
      <c r="M163" s="234"/>
      <c r="N163" s="235"/>
      <c r="O163" s="236"/>
      <c r="P163" s="236"/>
      <c r="Q163" s="237">
        <f>Q164+Q168+Q201+Q211</f>
        <v>0</v>
      </c>
      <c r="R163" s="237">
        <f>R164+R168+R201+R211</f>
        <v>0</v>
      </c>
      <c r="S163" s="236"/>
      <c r="T163" s="238">
        <f>T164+T168+T201+T211</f>
        <v>0</v>
      </c>
      <c r="U163" s="236"/>
      <c r="V163" s="238">
        <f>V164+V168+V201+V211</f>
        <v>0.34270753999999998</v>
      </c>
      <c r="W163" s="236"/>
      <c r="X163" s="239">
        <f>X164+X168+X201+X211</f>
        <v>0</v>
      </c>
      <c r="Y163" s="12"/>
      <c r="Z163" s="12"/>
      <c r="AA163" s="12"/>
      <c r="AB163" s="12"/>
      <c r="AC163" s="12"/>
      <c r="AD163" s="12"/>
      <c r="AE163" s="12"/>
      <c r="AR163" s="240" t="s">
        <v>130</v>
      </c>
      <c r="AT163" s="241" t="s">
        <v>80</v>
      </c>
      <c r="AU163" s="241" t="s">
        <v>81</v>
      </c>
      <c r="AY163" s="240" t="s">
        <v>156</v>
      </c>
      <c r="BK163" s="242">
        <f>BK164+BK168+BK201+BK211</f>
        <v>0</v>
      </c>
    </row>
    <row r="164" s="12" customFormat="1" ht="22.8" customHeight="1">
      <c r="A164" s="12"/>
      <c r="B164" s="229"/>
      <c r="C164" s="230"/>
      <c r="D164" s="231" t="s">
        <v>80</v>
      </c>
      <c r="E164" s="243" t="s">
        <v>234</v>
      </c>
      <c r="F164" s="243" t="s">
        <v>235</v>
      </c>
      <c r="G164" s="230"/>
      <c r="H164" s="230"/>
      <c r="I164" s="233"/>
      <c r="J164" s="233"/>
      <c r="K164" s="244">
        <f>BK164</f>
        <v>0</v>
      </c>
      <c r="L164" s="230"/>
      <c r="M164" s="234"/>
      <c r="N164" s="235"/>
      <c r="O164" s="236"/>
      <c r="P164" s="236"/>
      <c r="Q164" s="237">
        <f>SUM(Q165:Q167)</f>
        <v>0</v>
      </c>
      <c r="R164" s="237">
        <f>SUM(R165:R167)</f>
        <v>0</v>
      </c>
      <c r="S164" s="236"/>
      <c r="T164" s="238">
        <f>SUM(T165:T167)</f>
        <v>0</v>
      </c>
      <c r="U164" s="236"/>
      <c r="V164" s="238">
        <f>SUM(V165:V167)</f>
        <v>0</v>
      </c>
      <c r="W164" s="236"/>
      <c r="X164" s="239">
        <f>SUM(X165:X167)</f>
        <v>0</v>
      </c>
      <c r="Y164" s="12"/>
      <c r="Z164" s="12"/>
      <c r="AA164" s="12"/>
      <c r="AB164" s="12"/>
      <c r="AC164" s="12"/>
      <c r="AD164" s="12"/>
      <c r="AE164" s="12"/>
      <c r="AR164" s="240" t="s">
        <v>130</v>
      </c>
      <c r="AT164" s="241" t="s">
        <v>80</v>
      </c>
      <c r="AU164" s="241" t="s">
        <v>89</v>
      </c>
      <c r="AY164" s="240" t="s">
        <v>156</v>
      </c>
      <c r="BK164" s="242">
        <f>SUM(BK165:BK167)</f>
        <v>0</v>
      </c>
    </row>
    <row r="165" s="2" customFormat="1" ht="24.15" customHeight="1">
      <c r="A165" s="35"/>
      <c r="B165" s="36"/>
      <c r="C165" s="245" t="s">
        <v>236</v>
      </c>
      <c r="D165" s="245" t="s">
        <v>159</v>
      </c>
      <c r="E165" s="246" t="s">
        <v>237</v>
      </c>
      <c r="F165" s="247" t="s">
        <v>238</v>
      </c>
      <c r="G165" s="248" t="s">
        <v>162</v>
      </c>
      <c r="H165" s="249">
        <v>1</v>
      </c>
      <c r="I165" s="250"/>
      <c r="J165" s="250"/>
      <c r="K165" s="251">
        <f>ROUND(P165*H165,2)</f>
        <v>0</v>
      </c>
      <c r="L165" s="252"/>
      <c r="M165" s="41"/>
      <c r="N165" s="253" t="s">
        <v>1</v>
      </c>
      <c r="O165" s="254" t="s">
        <v>45</v>
      </c>
      <c r="P165" s="255">
        <f>I165+J165</f>
        <v>0</v>
      </c>
      <c r="Q165" s="255">
        <f>ROUND(I165*H165,2)</f>
        <v>0</v>
      </c>
      <c r="R165" s="255">
        <f>ROUND(J165*H165,2)</f>
        <v>0</v>
      </c>
      <c r="S165" s="94"/>
      <c r="T165" s="256">
        <f>S165*H165</f>
        <v>0</v>
      </c>
      <c r="U165" s="256">
        <v>0</v>
      </c>
      <c r="V165" s="256">
        <f>U165*H165</f>
        <v>0</v>
      </c>
      <c r="W165" s="256">
        <v>0</v>
      </c>
      <c r="X165" s="257">
        <f>W165*H165</f>
        <v>0</v>
      </c>
      <c r="Y165" s="35"/>
      <c r="Z165" s="35"/>
      <c r="AA165" s="35"/>
      <c r="AB165" s="35"/>
      <c r="AC165" s="35"/>
      <c r="AD165" s="35"/>
      <c r="AE165" s="35"/>
      <c r="AR165" s="258" t="s">
        <v>239</v>
      </c>
      <c r="AT165" s="258" t="s">
        <v>159</v>
      </c>
      <c r="AU165" s="258" t="s">
        <v>130</v>
      </c>
      <c r="AY165" s="14" t="s">
        <v>156</v>
      </c>
      <c r="BE165" s="259">
        <f>IF(O165="základná",K165,0)</f>
        <v>0</v>
      </c>
      <c r="BF165" s="259">
        <f>IF(O165="znížená",K165,0)</f>
        <v>0</v>
      </c>
      <c r="BG165" s="259">
        <f>IF(O165="zákl. prenesená",K165,0)</f>
        <v>0</v>
      </c>
      <c r="BH165" s="259">
        <f>IF(O165="zníž. prenesená",K165,0)</f>
        <v>0</v>
      </c>
      <c r="BI165" s="259">
        <f>IF(O165="nulová",K165,0)</f>
        <v>0</v>
      </c>
      <c r="BJ165" s="14" t="s">
        <v>130</v>
      </c>
      <c r="BK165" s="259">
        <f>ROUND(P165*H165,2)</f>
        <v>0</v>
      </c>
      <c r="BL165" s="14" t="s">
        <v>239</v>
      </c>
      <c r="BM165" s="258" t="s">
        <v>240</v>
      </c>
    </row>
    <row r="166" s="2" customFormat="1" ht="66.75" customHeight="1">
      <c r="A166" s="35"/>
      <c r="B166" s="36"/>
      <c r="C166" s="260" t="s">
        <v>8</v>
      </c>
      <c r="D166" s="260" t="s">
        <v>241</v>
      </c>
      <c r="E166" s="261" t="s">
        <v>242</v>
      </c>
      <c r="F166" s="262" t="s">
        <v>243</v>
      </c>
      <c r="G166" s="263" t="s">
        <v>162</v>
      </c>
      <c r="H166" s="264">
        <v>1</v>
      </c>
      <c r="I166" s="265"/>
      <c r="J166" s="266"/>
      <c r="K166" s="267">
        <f>ROUND(P166*H166,2)</f>
        <v>0</v>
      </c>
      <c r="L166" s="266"/>
      <c r="M166" s="268"/>
      <c r="N166" s="269" t="s">
        <v>1</v>
      </c>
      <c r="O166" s="254" t="s">
        <v>45</v>
      </c>
      <c r="P166" s="255">
        <f>I166+J166</f>
        <v>0</v>
      </c>
      <c r="Q166" s="255">
        <f>ROUND(I166*H166,2)</f>
        <v>0</v>
      </c>
      <c r="R166" s="255">
        <f>ROUND(J166*H166,2)</f>
        <v>0</v>
      </c>
      <c r="S166" s="94"/>
      <c r="T166" s="256">
        <f>S166*H166</f>
        <v>0</v>
      </c>
      <c r="U166" s="256">
        <v>0</v>
      </c>
      <c r="V166" s="256">
        <f>U166*H166</f>
        <v>0</v>
      </c>
      <c r="W166" s="256">
        <v>0</v>
      </c>
      <c r="X166" s="257">
        <f>W166*H166</f>
        <v>0</v>
      </c>
      <c r="Y166" s="35"/>
      <c r="Z166" s="35"/>
      <c r="AA166" s="35"/>
      <c r="AB166" s="35"/>
      <c r="AC166" s="35"/>
      <c r="AD166" s="35"/>
      <c r="AE166" s="35"/>
      <c r="AR166" s="258" t="s">
        <v>244</v>
      </c>
      <c r="AT166" s="258" t="s">
        <v>241</v>
      </c>
      <c r="AU166" s="258" t="s">
        <v>130</v>
      </c>
      <c r="AY166" s="14" t="s">
        <v>156</v>
      </c>
      <c r="BE166" s="259">
        <f>IF(O166="základná",K166,0)</f>
        <v>0</v>
      </c>
      <c r="BF166" s="259">
        <f>IF(O166="znížená",K166,0)</f>
        <v>0</v>
      </c>
      <c r="BG166" s="259">
        <f>IF(O166="zákl. prenesená",K166,0)</f>
        <v>0</v>
      </c>
      <c r="BH166" s="259">
        <f>IF(O166="zníž. prenesená",K166,0)</f>
        <v>0</v>
      </c>
      <c r="BI166" s="259">
        <f>IF(O166="nulová",K166,0)</f>
        <v>0</v>
      </c>
      <c r="BJ166" s="14" t="s">
        <v>130</v>
      </c>
      <c r="BK166" s="259">
        <f>ROUND(P166*H166,2)</f>
        <v>0</v>
      </c>
      <c r="BL166" s="14" t="s">
        <v>239</v>
      </c>
      <c r="BM166" s="258" t="s">
        <v>245</v>
      </c>
    </row>
    <row r="167" s="2" customFormat="1" ht="21.75" customHeight="1">
      <c r="A167" s="35"/>
      <c r="B167" s="36"/>
      <c r="C167" s="245" t="s">
        <v>246</v>
      </c>
      <c r="D167" s="245" t="s">
        <v>159</v>
      </c>
      <c r="E167" s="246" t="s">
        <v>247</v>
      </c>
      <c r="F167" s="247" t="s">
        <v>248</v>
      </c>
      <c r="G167" s="248" t="s">
        <v>167</v>
      </c>
      <c r="H167" s="249">
        <v>0.34999999999999998</v>
      </c>
      <c r="I167" s="250"/>
      <c r="J167" s="250"/>
      <c r="K167" s="251">
        <f>ROUND(P167*H167,2)</f>
        <v>0</v>
      </c>
      <c r="L167" s="252"/>
      <c r="M167" s="41"/>
      <c r="N167" s="253" t="s">
        <v>1</v>
      </c>
      <c r="O167" s="254" t="s">
        <v>45</v>
      </c>
      <c r="P167" s="255">
        <f>I167+J167</f>
        <v>0</v>
      </c>
      <c r="Q167" s="255">
        <f>ROUND(I167*H167,2)</f>
        <v>0</v>
      </c>
      <c r="R167" s="255">
        <f>ROUND(J167*H167,2)</f>
        <v>0</v>
      </c>
      <c r="S167" s="94"/>
      <c r="T167" s="256">
        <f>S167*H167</f>
        <v>0</v>
      </c>
      <c r="U167" s="256">
        <v>0</v>
      </c>
      <c r="V167" s="256">
        <f>U167*H167</f>
        <v>0</v>
      </c>
      <c r="W167" s="256">
        <v>0</v>
      </c>
      <c r="X167" s="257">
        <f>W167*H167</f>
        <v>0</v>
      </c>
      <c r="Y167" s="35"/>
      <c r="Z167" s="35"/>
      <c r="AA167" s="35"/>
      <c r="AB167" s="35"/>
      <c r="AC167" s="35"/>
      <c r="AD167" s="35"/>
      <c r="AE167" s="35"/>
      <c r="AR167" s="258" t="s">
        <v>239</v>
      </c>
      <c r="AT167" s="258" t="s">
        <v>159</v>
      </c>
      <c r="AU167" s="258" t="s">
        <v>130</v>
      </c>
      <c r="AY167" s="14" t="s">
        <v>156</v>
      </c>
      <c r="BE167" s="259">
        <f>IF(O167="základná",K167,0)</f>
        <v>0</v>
      </c>
      <c r="BF167" s="259">
        <f>IF(O167="znížená",K167,0)</f>
        <v>0</v>
      </c>
      <c r="BG167" s="259">
        <f>IF(O167="zákl. prenesená",K167,0)</f>
        <v>0</v>
      </c>
      <c r="BH167" s="259">
        <f>IF(O167="zníž. prenesená",K167,0)</f>
        <v>0</v>
      </c>
      <c r="BI167" s="259">
        <f>IF(O167="nulová",K167,0)</f>
        <v>0</v>
      </c>
      <c r="BJ167" s="14" t="s">
        <v>130</v>
      </c>
      <c r="BK167" s="259">
        <f>ROUND(P167*H167,2)</f>
        <v>0</v>
      </c>
      <c r="BL167" s="14" t="s">
        <v>239</v>
      </c>
      <c r="BM167" s="258" t="s">
        <v>249</v>
      </c>
    </row>
    <row r="168" s="12" customFormat="1" ht="22.8" customHeight="1">
      <c r="A168" s="12"/>
      <c r="B168" s="229"/>
      <c r="C168" s="230"/>
      <c r="D168" s="231" t="s">
        <v>80</v>
      </c>
      <c r="E168" s="243" t="s">
        <v>250</v>
      </c>
      <c r="F168" s="243" t="s">
        <v>251</v>
      </c>
      <c r="G168" s="230"/>
      <c r="H168" s="230"/>
      <c r="I168" s="233"/>
      <c r="J168" s="233"/>
      <c r="K168" s="244">
        <f>BK168</f>
        <v>0</v>
      </c>
      <c r="L168" s="230"/>
      <c r="M168" s="234"/>
      <c r="N168" s="235"/>
      <c r="O168" s="236"/>
      <c r="P168" s="236"/>
      <c r="Q168" s="237">
        <f>SUM(Q169:Q200)</f>
        <v>0</v>
      </c>
      <c r="R168" s="237">
        <f>SUM(R169:R200)</f>
        <v>0</v>
      </c>
      <c r="S168" s="236"/>
      <c r="T168" s="238">
        <f>SUM(T169:T200)</f>
        <v>0</v>
      </c>
      <c r="U168" s="236"/>
      <c r="V168" s="238">
        <f>SUM(V169:V200)</f>
        <v>0.21363699999999999</v>
      </c>
      <c r="W168" s="236"/>
      <c r="X168" s="239">
        <f>SUM(X169:X200)</f>
        <v>0</v>
      </c>
      <c r="Y168" s="12"/>
      <c r="Z168" s="12"/>
      <c r="AA168" s="12"/>
      <c r="AB168" s="12"/>
      <c r="AC168" s="12"/>
      <c r="AD168" s="12"/>
      <c r="AE168" s="12"/>
      <c r="AR168" s="240" t="s">
        <v>130</v>
      </c>
      <c r="AT168" s="241" t="s">
        <v>80</v>
      </c>
      <c r="AU168" s="241" t="s">
        <v>89</v>
      </c>
      <c r="AY168" s="240" t="s">
        <v>156</v>
      </c>
      <c r="BK168" s="242">
        <f>SUM(BK169:BK200)</f>
        <v>0</v>
      </c>
    </row>
    <row r="169" s="2" customFormat="1" ht="16.5" customHeight="1">
      <c r="A169" s="35"/>
      <c r="B169" s="36"/>
      <c r="C169" s="245" t="s">
        <v>252</v>
      </c>
      <c r="D169" s="245" t="s">
        <v>159</v>
      </c>
      <c r="E169" s="246" t="s">
        <v>253</v>
      </c>
      <c r="F169" s="247" t="s">
        <v>254</v>
      </c>
      <c r="G169" s="248" t="s">
        <v>255</v>
      </c>
      <c r="H169" s="249">
        <v>4</v>
      </c>
      <c r="I169" s="250"/>
      <c r="J169" s="250"/>
      <c r="K169" s="251">
        <f>ROUND(P169*H169,2)</f>
        <v>0</v>
      </c>
      <c r="L169" s="252"/>
      <c r="M169" s="41"/>
      <c r="N169" s="253" t="s">
        <v>1</v>
      </c>
      <c r="O169" s="254" t="s">
        <v>45</v>
      </c>
      <c r="P169" s="255">
        <f>I169+J169</f>
        <v>0</v>
      </c>
      <c r="Q169" s="255">
        <f>ROUND(I169*H169,2)</f>
        <v>0</v>
      </c>
      <c r="R169" s="255">
        <f>ROUND(J169*H169,2)</f>
        <v>0</v>
      </c>
      <c r="S169" s="94"/>
      <c r="T169" s="256">
        <f>S169*H169</f>
        <v>0</v>
      </c>
      <c r="U169" s="256">
        <v>0</v>
      </c>
      <c r="V169" s="256">
        <f>U169*H169</f>
        <v>0</v>
      </c>
      <c r="W169" s="256">
        <v>0</v>
      </c>
      <c r="X169" s="257">
        <f>W169*H169</f>
        <v>0</v>
      </c>
      <c r="Y169" s="35"/>
      <c r="Z169" s="35"/>
      <c r="AA169" s="35"/>
      <c r="AB169" s="35"/>
      <c r="AC169" s="35"/>
      <c r="AD169" s="35"/>
      <c r="AE169" s="35"/>
      <c r="AR169" s="258" t="s">
        <v>163</v>
      </c>
      <c r="AT169" s="258" t="s">
        <v>159</v>
      </c>
      <c r="AU169" s="258" t="s">
        <v>130</v>
      </c>
      <c r="AY169" s="14" t="s">
        <v>156</v>
      </c>
      <c r="BE169" s="259">
        <f>IF(O169="základná",K169,0)</f>
        <v>0</v>
      </c>
      <c r="BF169" s="259">
        <f>IF(O169="znížená",K169,0)</f>
        <v>0</v>
      </c>
      <c r="BG169" s="259">
        <f>IF(O169="zákl. prenesená",K169,0)</f>
        <v>0</v>
      </c>
      <c r="BH169" s="259">
        <f>IF(O169="zníž. prenesená",K169,0)</f>
        <v>0</v>
      </c>
      <c r="BI169" s="259">
        <f>IF(O169="nulová",K169,0)</f>
        <v>0</v>
      </c>
      <c r="BJ169" s="14" t="s">
        <v>130</v>
      </c>
      <c r="BK169" s="259">
        <f>ROUND(P169*H169,2)</f>
        <v>0</v>
      </c>
      <c r="BL169" s="14" t="s">
        <v>163</v>
      </c>
      <c r="BM169" s="258" t="s">
        <v>256</v>
      </c>
    </row>
    <row r="170" s="2" customFormat="1" ht="33" customHeight="1">
      <c r="A170" s="35"/>
      <c r="B170" s="36"/>
      <c r="C170" s="260" t="s">
        <v>257</v>
      </c>
      <c r="D170" s="260" t="s">
        <v>241</v>
      </c>
      <c r="E170" s="261" t="s">
        <v>258</v>
      </c>
      <c r="F170" s="262" t="s">
        <v>259</v>
      </c>
      <c r="G170" s="263" t="s">
        <v>162</v>
      </c>
      <c r="H170" s="264">
        <v>4</v>
      </c>
      <c r="I170" s="265"/>
      <c r="J170" s="266"/>
      <c r="K170" s="267">
        <f>ROUND(P170*H170,2)</f>
        <v>0</v>
      </c>
      <c r="L170" s="266"/>
      <c r="M170" s="268"/>
      <c r="N170" s="269" t="s">
        <v>1</v>
      </c>
      <c r="O170" s="254" t="s">
        <v>45</v>
      </c>
      <c r="P170" s="255">
        <f>I170+J170</f>
        <v>0</v>
      </c>
      <c r="Q170" s="255">
        <f>ROUND(I170*H170,2)</f>
        <v>0</v>
      </c>
      <c r="R170" s="255">
        <f>ROUND(J170*H170,2)</f>
        <v>0</v>
      </c>
      <c r="S170" s="94"/>
      <c r="T170" s="256">
        <f>S170*H170</f>
        <v>0</v>
      </c>
      <c r="U170" s="256">
        <v>0.0011000000000000001</v>
      </c>
      <c r="V170" s="256">
        <f>U170*H170</f>
        <v>0.0044000000000000003</v>
      </c>
      <c r="W170" s="256">
        <v>0</v>
      </c>
      <c r="X170" s="257">
        <f>W170*H170</f>
        <v>0</v>
      </c>
      <c r="Y170" s="35"/>
      <c r="Z170" s="35"/>
      <c r="AA170" s="35"/>
      <c r="AB170" s="35"/>
      <c r="AC170" s="35"/>
      <c r="AD170" s="35"/>
      <c r="AE170" s="35"/>
      <c r="AR170" s="258" t="s">
        <v>260</v>
      </c>
      <c r="AT170" s="258" t="s">
        <v>241</v>
      </c>
      <c r="AU170" s="258" t="s">
        <v>130</v>
      </c>
      <c r="AY170" s="14" t="s">
        <v>156</v>
      </c>
      <c r="BE170" s="259">
        <f>IF(O170="základná",K170,0)</f>
        <v>0</v>
      </c>
      <c r="BF170" s="259">
        <f>IF(O170="znížená",K170,0)</f>
        <v>0</v>
      </c>
      <c r="BG170" s="259">
        <f>IF(O170="zákl. prenesená",K170,0)</f>
        <v>0</v>
      </c>
      <c r="BH170" s="259">
        <f>IF(O170="zníž. prenesená",K170,0)</f>
        <v>0</v>
      </c>
      <c r="BI170" s="259">
        <f>IF(O170="nulová",K170,0)</f>
        <v>0</v>
      </c>
      <c r="BJ170" s="14" t="s">
        <v>130</v>
      </c>
      <c r="BK170" s="259">
        <f>ROUND(P170*H170,2)</f>
        <v>0</v>
      </c>
      <c r="BL170" s="14" t="s">
        <v>163</v>
      </c>
      <c r="BM170" s="258" t="s">
        <v>261</v>
      </c>
    </row>
    <row r="171" s="2" customFormat="1" ht="24.15" customHeight="1">
      <c r="A171" s="35"/>
      <c r="B171" s="36"/>
      <c r="C171" s="260" t="s">
        <v>262</v>
      </c>
      <c r="D171" s="260" t="s">
        <v>241</v>
      </c>
      <c r="E171" s="261" t="s">
        <v>263</v>
      </c>
      <c r="F171" s="262" t="s">
        <v>264</v>
      </c>
      <c r="G171" s="263" t="s">
        <v>162</v>
      </c>
      <c r="H171" s="264">
        <v>4</v>
      </c>
      <c r="I171" s="265"/>
      <c r="J171" s="266"/>
      <c r="K171" s="267">
        <f>ROUND(P171*H171,2)</f>
        <v>0</v>
      </c>
      <c r="L171" s="266"/>
      <c r="M171" s="268"/>
      <c r="N171" s="269" t="s">
        <v>1</v>
      </c>
      <c r="O171" s="254" t="s">
        <v>45</v>
      </c>
      <c r="P171" s="255">
        <f>I171+J171</f>
        <v>0</v>
      </c>
      <c r="Q171" s="255">
        <f>ROUND(I171*H171,2)</f>
        <v>0</v>
      </c>
      <c r="R171" s="255">
        <f>ROUND(J171*H171,2)</f>
        <v>0</v>
      </c>
      <c r="S171" s="94"/>
      <c r="T171" s="256">
        <f>S171*H171</f>
        <v>0</v>
      </c>
      <c r="U171" s="256">
        <v>0.00462</v>
      </c>
      <c r="V171" s="256">
        <f>U171*H171</f>
        <v>0.01848</v>
      </c>
      <c r="W171" s="256">
        <v>0</v>
      </c>
      <c r="X171" s="257">
        <f>W171*H171</f>
        <v>0</v>
      </c>
      <c r="Y171" s="35"/>
      <c r="Z171" s="35"/>
      <c r="AA171" s="35"/>
      <c r="AB171" s="35"/>
      <c r="AC171" s="35"/>
      <c r="AD171" s="35"/>
      <c r="AE171" s="35"/>
      <c r="AR171" s="258" t="s">
        <v>260</v>
      </c>
      <c r="AT171" s="258" t="s">
        <v>241</v>
      </c>
      <c r="AU171" s="258" t="s">
        <v>130</v>
      </c>
      <c r="AY171" s="14" t="s">
        <v>156</v>
      </c>
      <c r="BE171" s="259">
        <f>IF(O171="základná",K171,0)</f>
        <v>0</v>
      </c>
      <c r="BF171" s="259">
        <f>IF(O171="znížená",K171,0)</f>
        <v>0</v>
      </c>
      <c r="BG171" s="259">
        <f>IF(O171="zákl. prenesená",K171,0)</f>
        <v>0</v>
      </c>
      <c r="BH171" s="259">
        <f>IF(O171="zníž. prenesená",K171,0)</f>
        <v>0</v>
      </c>
      <c r="BI171" s="259">
        <f>IF(O171="nulová",K171,0)</f>
        <v>0</v>
      </c>
      <c r="BJ171" s="14" t="s">
        <v>130</v>
      </c>
      <c r="BK171" s="259">
        <f>ROUND(P171*H171,2)</f>
        <v>0</v>
      </c>
      <c r="BL171" s="14" t="s">
        <v>163</v>
      </c>
      <c r="BM171" s="258" t="s">
        <v>265</v>
      </c>
    </row>
    <row r="172" s="2" customFormat="1" ht="16.5" customHeight="1">
      <c r="A172" s="35"/>
      <c r="B172" s="36"/>
      <c r="C172" s="245" t="s">
        <v>266</v>
      </c>
      <c r="D172" s="245" t="s">
        <v>159</v>
      </c>
      <c r="E172" s="246" t="s">
        <v>267</v>
      </c>
      <c r="F172" s="247" t="s">
        <v>268</v>
      </c>
      <c r="G172" s="248" t="s">
        <v>255</v>
      </c>
      <c r="H172" s="249">
        <v>1</v>
      </c>
      <c r="I172" s="250"/>
      <c r="J172" s="250"/>
      <c r="K172" s="251">
        <f>ROUND(P172*H172,2)</f>
        <v>0</v>
      </c>
      <c r="L172" s="252"/>
      <c r="M172" s="41"/>
      <c r="N172" s="253" t="s">
        <v>1</v>
      </c>
      <c r="O172" s="254" t="s">
        <v>45</v>
      </c>
      <c r="P172" s="255">
        <f>I172+J172</f>
        <v>0</v>
      </c>
      <c r="Q172" s="255">
        <f>ROUND(I172*H172,2)</f>
        <v>0</v>
      </c>
      <c r="R172" s="255">
        <f>ROUND(J172*H172,2)</f>
        <v>0</v>
      </c>
      <c r="S172" s="94"/>
      <c r="T172" s="256">
        <f>S172*H172</f>
        <v>0</v>
      </c>
      <c r="U172" s="256">
        <v>0</v>
      </c>
      <c r="V172" s="256">
        <f>U172*H172</f>
        <v>0</v>
      </c>
      <c r="W172" s="256">
        <v>0</v>
      </c>
      <c r="X172" s="257">
        <f>W172*H172</f>
        <v>0</v>
      </c>
      <c r="Y172" s="35"/>
      <c r="Z172" s="35"/>
      <c r="AA172" s="35"/>
      <c r="AB172" s="35"/>
      <c r="AC172" s="35"/>
      <c r="AD172" s="35"/>
      <c r="AE172" s="35"/>
      <c r="AR172" s="258" t="s">
        <v>239</v>
      </c>
      <c r="AT172" s="258" t="s">
        <v>159</v>
      </c>
      <c r="AU172" s="258" t="s">
        <v>130</v>
      </c>
      <c r="AY172" s="14" t="s">
        <v>156</v>
      </c>
      <c r="BE172" s="259">
        <f>IF(O172="základná",K172,0)</f>
        <v>0</v>
      </c>
      <c r="BF172" s="259">
        <f>IF(O172="znížená",K172,0)</f>
        <v>0</v>
      </c>
      <c r="BG172" s="259">
        <f>IF(O172="zákl. prenesená",K172,0)</f>
        <v>0</v>
      </c>
      <c r="BH172" s="259">
        <f>IF(O172="zníž. prenesená",K172,0)</f>
        <v>0</v>
      </c>
      <c r="BI172" s="259">
        <f>IF(O172="nulová",K172,0)</f>
        <v>0</v>
      </c>
      <c r="BJ172" s="14" t="s">
        <v>130</v>
      </c>
      <c r="BK172" s="259">
        <f>ROUND(P172*H172,2)</f>
        <v>0</v>
      </c>
      <c r="BL172" s="14" t="s">
        <v>239</v>
      </c>
      <c r="BM172" s="258" t="s">
        <v>269</v>
      </c>
    </row>
    <row r="173" s="2" customFormat="1" ht="33" customHeight="1">
      <c r="A173" s="35"/>
      <c r="B173" s="36"/>
      <c r="C173" s="260" t="s">
        <v>270</v>
      </c>
      <c r="D173" s="260" t="s">
        <v>241</v>
      </c>
      <c r="E173" s="261" t="s">
        <v>271</v>
      </c>
      <c r="F173" s="262" t="s">
        <v>272</v>
      </c>
      <c r="G173" s="263" t="s">
        <v>162</v>
      </c>
      <c r="H173" s="264">
        <v>1</v>
      </c>
      <c r="I173" s="265"/>
      <c r="J173" s="266"/>
      <c r="K173" s="267">
        <f>ROUND(P173*H173,2)</f>
        <v>0</v>
      </c>
      <c r="L173" s="266"/>
      <c r="M173" s="268"/>
      <c r="N173" s="269" t="s">
        <v>1</v>
      </c>
      <c r="O173" s="254" t="s">
        <v>45</v>
      </c>
      <c r="P173" s="255">
        <f>I173+J173</f>
        <v>0</v>
      </c>
      <c r="Q173" s="255">
        <f>ROUND(I173*H173,2)</f>
        <v>0</v>
      </c>
      <c r="R173" s="255">
        <f>ROUND(J173*H173,2)</f>
        <v>0</v>
      </c>
      <c r="S173" s="94"/>
      <c r="T173" s="256">
        <f>S173*H173</f>
        <v>0</v>
      </c>
      <c r="U173" s="256">
        <v>0.0016000000000000001</v>
      </c>
      <c r="V173" s="256">
        <f>U173*H173</f>
        <v>0.0016000000000000001</v>
      </c>
      <c r="W173" s="256">
        <v>0</v>
      </c>
      <c r="X173" s="257">
        <f>W173*H173</f>
        <v>0</v>
      </c>
      <c r="Y173" s="35"/>
      <c r="Z173" s="35"/>
      <c r="AA173" s="35"/>
      <c r="AB173" s="35"/>
      <c r="AC173" s="35"/>
      <c r="AD173" s="35"/>
      <c r="AE173" s="35"/>
      <c r="AR173" s="258" t="s">
        <v>244</v>
      </c>
      <c r="AT173" s="258" t="s">
        <v>241</v>
      </c>
      <c r="AU173" s="258" t="s">
        <v>130</v>
      </c>
      <c r="AY173" s="14" t="s">
        <v>156</v>
      </c>
      <c r="BE173" s="259">
        <f>IF(O173="základná",K173,0)</f>
        <v>0</v>
      </c>
      <c r="BF173" s="259">
        <f>IF(O173="znížená",K173,0)</f>
        <v>0</v>
      </c>
      <c r="BG173" s="259">
        <f>IF(O173="zákl. prenesená",K173,0)</f>
        <v>0</v>
      </c>
      <c r="BH173" s="259">
        <f>IF(O173="zníž. prenesená",K173,0)</f>
        <v>0</v>
      </c>
      <c r="BI173" s="259">
        <f>IF(O173="nulová",K173,0)</f>
        <v>0</v>
      </c>
      <c r="BJ173" s="14" t="s">
        <v>130</v>
      </c>
      <c r="BK173" s="259">
        <f>ROUND(P173*H173,2)</f>
        <v>0</v>
      </c>
      <c r="BL173" s="14" t="s">
        <v>239</v>
      </c>
      <c r="BM173" s="258" t="s">
        <v>273</v>
      </c>
    </row>
    <row r="174" s="2" customFormat="1" ht="24.15" customHeight="1">
      <c r="A174" s="35"/>
      <c r="B174" s="36"/>
      <c r="C174" s="260" t="s">
        <v>274</v>
      </c>
      <c r="D174" s="260" t="s">
        <v>241</v>
      </c>
      <c r="E174" s="261" t="s">
        <v>275</v>
      </c>
      <c r="F174" s="262" t="s">
        <v>276</v>
      </c>
      <c r="G174" s="263" t="s">
        <v>162</v>
      </c>
      <c r="H174" s="264">
        <v>1</v>
      </c>
      <c r="I174" s="265"/>
      <c r="J174" s="266"/>
      <c r="K174" s="267">
        <f>ROUND(P174*H174,2)</f>
        <v>0</v>
      </c>
      <c r="L174" s="266"/>
      <c r="M174" s="268"/>
      <c r="N174" s="269" t="s">
        <v>1</v>
      </c>
      <c r="O174" s="254" t="s">
        <v>45</v>
      </c>
      <c r="P174" s="255">
        <f>I174+J174</f>
        <v>0</v>
      </c>
      <c r="Q174" s="255">
        <f>ROUND(I174*H174,2)</f>
        <v>0</v>
      </c>
      <c r="R174" s="255">
        <f>ROUND(J174*H174,2)</f>
        <v>0</v>
      </c>
      <c r="S174" s="94"/>
      <c r="T174" s="256">
        <f>S174*H174</f>
        <v>0</v>
      </c>
      <c r="U174" s="256">
        <v>0.0077799999999999996</v>
      </c>
      <c r="V174" s="256">
        <f>U174*H174</f>
        <v>0.0077799999999999996</v>
      </c>
      <c r="W174" s="256">
        <v>0</v>
      </c>
      <c r="X174" s="257">
        <f>W174*H174</f>
        <v>0</v>
      </c>
      <c r="Y174" s="35"/>
      <c r="Z174" s="35"/>
      <c r="AA174" s="35"/>
      <c r="AB174" s="35"/>
      <c r="AC174" s="35"/>
      <c r="AD174" s="35"/>
      <c r="AE174" s="35"/>
      <c r="AR174" s="258" t="s">
        <v>244</v>
      </c>
      <c r="AT174" s="258" t="s">
        <v>241</v>
      </c>
      <c r="AU174" s="258" t="s">
        <v>130</v>
      </c>
      <c r="AY174" s="14" t="s">
        <v>156</v>
      </c>
      <c r="BE174" s="259">
        <f>IF(O174="základná",K174,0)</f>
        <v>0</v>
      </c>
      <c r="BF174" s="259">
        <f>IF(O174="znížená",K174,0)</f>
        <v>0</v>
      </c>
      <c r="BG174" s="259">
        <f>IF(O174="zákl. prenesená",K174,0)</f>
        <v>0</v>
      </c>
      <c r="BH174" s="259">
        <f>IF(O174="zníž. prenesená",K174,0)</f>
        <v>0</v>
      </c>
      <c r="BI174" s="259">
        <f>IF(O174="nulová",K174,0)</f>
        <v>0</v>
      </c>
      <c r="BJ174" s="14" t="s">
        <v>130</v>
      </c>
      <c r="BK174" s="259">
        <f>ROUND(P174*H174,2)</f>
        <v>0</v>
      </c>
      <c r="BL174" s="14" t="s">
        <v>239</v>
      </c>
      <c r="BM174" s="258" t="s">
        <v>277</v>
      </c>
    </row>
    <row r="175" s="2" customFormat="1" ht="16.5" customHeight="1">
      <c r="A175" s="35"/>
      <c r="B175" s="36"/>
      <c r="C175" s="245" t="s">
        <v>278</v>
      </c>
      <c r="D175" s="245" t="s">
        <v>159</v>
      </c>
      <c r="E175" s="246" t="s">
        <v>279</v>
      </c>
      <c r="F175" s="247" t="s">
        <v>280</v>
      </c>
      <c r="G175" s="248" t="s">
        <v>255</v>
      </c>
      <c r="H175" s="249">
        <v>1</v>
      </c>
      <c r="I175" s="250"/>
      <c r="J175" s="250"/>
      <c r="K175" s="251">
        <f>ROUND(P175*H175,2)</f>
        <v>0</v>
      </c>
      <c r="L175" s="252"/>
      <c r="M175" s="41"/>
      <c r="N175" s="253" t="s">
        <v>1</v>
      </c>
      <c r="O175" s="254" t="s">
        <v>45</v>
      </c>
      <c r="P175" s="255">
        <f>I175+J175</f>
        <v>0</v>
      </c>
      <c r="Q175" s="255">
        <f>ROUND(I175*H175,2)</f>
        <v>0</v>
      </c>
      <c r="R175" s="255">
        <f>ROUND(J175*H175,2)</f>
        <v>0</v>
      </c>
      <c r="S175" s="94"/>
      <c r="T175" s="256">
        <f>S175*H175</f>
        <v>0</v>
      </c>
      <c r="U175" s="256">
        <v>0</v>
      </c>
      <c r="V175" s="256">
        <f>U175*H175</f>
        <v>0</v>
      </c>
      <c r="W175" s="256">
        <v>0</v>
      </c>
      <c r="X175" s="257">
        <f>W175*H175</f>
        <v>0</v>
      </c>
      <c r="Y175" s="35"/>
      <c r="Z175" s="35"/>
      <c r="AA175" s="35"/>
      <c r="AB175" s="35"/>
      <c r="AC175" s="35"/>
      <c r="AD175" s="35"/>
      <c r="AE175" s="35"/>
      <c r="AR175" s="258" t="s">
        <v>239</v>
      </c>
      <c r="AT175" s="258" t="s">
        <v>159</v>
      </c>
      <c r="AU175" s="258" t="s">
        <v>130</v>
      </c>
      <c r="AY175" s="14" t="s">
        <v>156</v>
      </c>
      <c r="BE175" s="259">
        <f>IF(O175="základná",K175,0)</f>
        <v>0</v>
      </c>
      <c r="BF175" s="259">
        <f>IF(O175="znížená",K175,0)</f>
        <v>0</v>
      </c>
      <c r="BG175" s="259">
        <f>IF(O175="zákl. prenesená",K175,0)</f>
        <v>0</v>
      </c>
      <c r="BH175" s="259">
        <f>IF(O175="zníž. prenesená",K175,0)</f>
        <v>0</v>
      </c>
      <c r="BI175" s="259">
        <f>IF(O175="nulová",K175,0)</f>
        <v>0</v>
      </c>
      <c r="BJ175" s="14" t="s">
        <v>130</v>
      </c>
      <c r="BK175" s="259">
        <f>ROUND(P175*H175,2)</f>
        <v>0</v>
      </c>
      <c r="BL175" s="14" t="s">
        <v>239</v>
      </c>
      <c r="BM175" s="258" t="s">
        <v>281</v>
      </c>
    </row>
    <row r="176" s="2" customFormat="1" ht="33" customHeight="1">
      <c r="A176" s="35"/>
      <c r="B176" s="36"/>
      <c r="C176" s="260" t="s">
        <v>282</v>
      </c>
      <c r="D176" s="260" t="s">
        <v>241</v>
      </c>
      <c r="E176" s="261" t="s">
        <v>283</v>
      </c>
      <c r="F176" s="262" t="s">
        <v>284</v>
      </c>
      <c r="G176" s="263" t="s">
        <v>162</v>
      </c>
      <c r="H176" s="264">
        <v>1</v>
      </c>
      <c r="I176" s="265"/>
      <c r="J176" s="266"/>
      <c r="K176" s="267">
        <f>ROUND(P176*H176,2)</f>
        <v>0</v>
      </c>
      <c r="L176" s="266"/>
      <c r="M176" s="268"/>
      <c r="N176" s="269" t="s">
        <v>1</v>
      </c>
      <c r="O176" s="254" t="s">
        <v>45</v>
      </c>
      <c r="P176" s="255">
        <f>I176+J176</f>
        <v>0</v>
      </c>
      <c r="Q176" s="255">
        <f>ROUND(I176*H176,2)</f>
        <v>0</v>
      </c>
      <c r="R176" s="255">
        <f>ROUND(J176*H176,2)</f>
        <v>0</v>
      </c>
      <c r="S176" s="94"/>
      <c r="T176" s="256">
        <f>S176*H176</f>
        <v>0</v>
      </c>
      <c r="U176" s="256">
        <v>0.0019</v>
      </c>
      <c r="V176" s="256">
        <f>U176*H176</f>
        <v>0.0019</v>
      </c>
      <c r="W176" s="256">
        <v>0</v>
      </c>
      <c r="X176" s="257">
        <f>W176*H176</f>
        <v>0</v>
      </c>
      <c r="Y176" s="35"/>
      <c r="Z176" s="35"/>
      <c r="AA176" s="35"/>
      <c r="AB176" s="35"/>
      <c r="AC176" s="35"/>
      <c r="AD176" s="35"/>
      <c r="AE176" s="35"/>
      <c r="AR176" s="258" t="s">
        <v>244</v>
      </c>
      <c r="AT176" s="258" t="s">
        <v>241</v>
      </c>
      <c r="AU176" s="258" t="s">
        <v>130</v>
      </c>
      <c r="AY176" s="14" t="s">
        <v>156</v>
      </c>
      <c r="BE176" s="259">
        <f>IF(O176="základná",K176,0)</f>
        <v>0</v>
      </c>
      <c r="BF176" s="259">
        <f>IF(O176="znížená",K176,0)</f>
        <v>0</v>
      </c>
      <c r="BG176" s="259">
        <f>IF(O176="zákl. prenesená",K176,0)</f>
        <v>0</v>
      </c>
      <c r="BH176" s="259">
        <f>IF(O176="zníž. prenesená",K176,0)</f>
        <v>0</v>
      </c>
      <c r="BI176" s="259">
        <f>IF(O176="nulová",K176,0)</f>
        <v>0</v>
      </c>
      <c r="BJ176" s="14" t="s">
        <v>130</v>
      </c>
      <c r="BK176" s="259">
        <f>ROUND(P176*H176,2)</f>
        <v>0</v>
      </c>
      <c r="BL176" s="14" t="s">
        <v>239</v>
      </c>
      <c r="BM176" s="258" t="s">
        <v>285</v>
      </c>
    </row>
    <row r="177" s="2" customFormat="1" ht="24.15" customHeight="1">
      <c r="A177" s="35"/>
      <c r="B177" s="36"/>
      <c r="C177" s="260" t="s">
        <v>286</v>
      </c>
      <c r="D177" s="260" t="s">
        <v>241</v>
      </c>
      <c r="E177" s="261" t="s">
        <v>287</v>
      </c>
      <c r="F177" s="262" t="s">
        <v>288</v>
      </c>
      <c r="G177" s="263" t="s">
        <v>162</v>
      </c>
      <c r="H177" s="264">
        <v>1</v>
      </c>
      <c r="I177" s="265"/>
      <c r="J177" s="266"/>
      <c r="K177" s="267">
        <f>ROUND(P177*H177,2)</f>
        <v>0</v>
      </c>
      <c r="L177" s="266"/>
      <c r="M177" s="268"/>
      <c r="N177" s="269" t="s">
        <v>1</v>
      </c>
      <c r="O177" s="254" t="s">
        <v>45</v>
      </c>
      <c r="P177" s="255">
        <f>I177+J177</f>
        <v>0</v>
      </c>
      <c r="Q177" s="255">
        <f>ROUND(I177*H177,2)</f>
        <v>0</v>
      </c>
      <c r="R177" s="255">
        <f>ROUND(J177*H177,2)</f>
        <v>0</v>
      </c>
      <c r="S177" s="94"/>
      <c r="T177" s="256">
        <f>S177*H177</f>
        <v>0</v>
      </c>
      <c r="U177" s="256">
        <v>0.010800000000000001</v>
      </c>
      <c r="V177" s="256">
        <f>U177*H177</f>
        <v>0.010800000000000001</v>
      </c>
      <c r="W177" s="256">
        <v>0</v>
      </c>
      <c r="X177" s="257">
        <f>W177*H177</f>
        <v>0</v>
      </c>
      <c r="Y177" s="35"/>
      <c r="Z177" s="35"/>
      <c r="AA177" s="35"/>
      <c r="AB177" s="35"/>
      <c r="AC177" s="35"/>
      <c r="AD177" s="35"/>
      <c r="AE177" s="35"/>
      <c r="AR177" s="258" t="s">
        <v>244</v>
      </c>
      <c r="AT177" s="258" t="s">
        <v>241</v>
      </c>
      <c r="AU177" s="258" t="s">
        <v>130</v>
      </c>
      <c r="AY177" s="14" t="s">
        <v>156</v>
      </c>
      <c r="BE177" s="259">
        <f>IF(O177="základná",K177,0)</f>
        <v>0</v>
      </c>
      <c r="BF177" s="259">
        <f>IF(O177="znížená",K177,0)</f>
        <v>0</v>
      </c>
      <c r="BG177" s="259">
        <f>IF(O177="zákl. prenesená",K177,0)</f>
        <v>0</v>
      </c>
      <c r="BH177" s="259">
        <f>IF(O177="zníž. prenesená",K177,0)</f>
        <v>0</v>
      </c>
      <c r="BI177" s="259">
        <f>IF(O177="nulová",K177,0)</f>
        <v>0</v>
      </c>
      <c r="BJ177" s="14" t="s">
        <v>130</v>
      </c>
      <c r="BK177" s="259">
        <f>ROUND(P177*H177,2)</f>
        <v>0</v>
      </c>
      <c r="BL177" s="14" t="s">
        <v>239</v>
      </c>
      <c r="BM177" s="258" t="s">
        <v>289</v>
      </c>
    </row>
    <row r="178" s="2" customFormat="1" ht="16.5" customHeight="1">
      <c r="A178" s="35"/>
      <c r="B178" s="36"/>
      <c r="C178" s="245" t="s">
        <v>290</v>
      </c>
      <c r="D178" s="245" t="s">
        <v>159</v>
      </c>
      <c r="E178" s="246" t="s">
        <v>291</v>
      </c>
      <c r="F178" s="247" t="s">
        <v>292</v>
      </c>
      <c r="G178" s="248" t="s">
        <v>162</v>
      </c>
      <c r="H178" s="249">
        <v>1</v>
      </c>
      <c r="I178" s="250"/>
      <c r="J178" s="250"/>
      <c r="K178" s="251">
        <f>ROUND(P178*H178,2)</f>
        <v>0</v>
      </c>
      <c r="L178" s="252"/>
      <c r="M178" s="41"/>
      <c r="N178" s="253" t="s">
        <v>1</v>
      </c>
      <c r="O178" s="254" t="s">
        <v>45</v>
      </c>
      <c r="P178" s="255">
        <f>I178+J178</f>
        <v>0</v>
      </c>
      <c r="Q178" s="255">
        <f>ROUND(I178*H178,2)</f>
        <v>0</v>
      </c>
      <c r="R178" s="255">
        <f>ROUND(J178*H178,2)</f>
        <v>0</v>
      </c>
      <c r="S178" s="94"/>
      <c r="T178" s="256">
        <f>S178*H178</f>
        <v>0</v>
      </c>
      <c r="U178" s="256">
        <v>0.00042999999999999999</v>
      </c>
      <c r="V178" s="256">
        <f>U178*H178</f>
        <v>0.00042999999999999999</v>
      </c>
      <c r="W178" s="256">
        <v>0</v>
      </c>
      <c r="X178" s="257">
        <f>W178*H178</f>
        <v>0</v>
      </c>
      <c r="Y178" s="35"/>
      <c r="Z178" s="35"/>
      <c r="AA178" s="35"/>
      <c r="AB178" s="35"/>
      <c r="AC178" s="35"/>
      <c r="AD178" s="35"/>
      <c r="AE178" s="35"/>
      <c r="AR178" s="258" t="s">
        <v>174</v>
      </c>
      <c r="AT178" s="258" t="s">
        <v>159</v>
      </c>
      <c r="AU178" s="258" t="s">
        <v>130</v>
      </c>
      <c r="AY178" s="14" t="s">
        <v>156</v>
      </c>
      <c r="BE178" s="259">
        <f>IF(O178="základná",K178,0)</f>
        <v>0</v>
      </c>
      <c r="BF178" s="259">
        <f>IF(O178="znížená",K178,0)</f>
        <v>0</v>
      </c>
      <c r="BG178" s="259">
        <f>IF(O178="zákl. prenesená",K178,0)</f>
        <v>0</v>
      </c>
      <c r="BH178" s="259">
        <f>IF(O178="zníž. prenesená",K178,0)</f>
        <v>0</v>
      </c>
      <c r="BI178" s="259">
        <f>IF(O178="nulová",K178,0)</f>
        <v>0</v>
      </c>
      <c r="BJ178" s="14" t="s">
        <v>130</v>
      </c>
      <c r="BK178" s="259">
        <f>ROUND(P178*H178,2)</f>
        <v>0</v>
      </c>
      <c r="BL178" s="14" t="s">
        <v>174</v>
      </c>
      <c r="BM178" s="258" t="s">
        <v>293</v>
      </c>
    </row>
    <row r="179" s="2" customFormat="1" ht="24.15" customHeight="1">
      <c r="A179" s="35"/>
      <c r="B179" s="36"/>
      <c r="C179" s="260" t="s">
        <v>260</v>
      </c>
      <c r="D179" s="260" t="s">
        <v>241</v>
      </c>
      <c r="E179" s="261" t="s">
        <v>294</v>
      </c>
      <c r="F179" s="262" t="s">
        <v>295</v>
      </c>
      <c r="G179" s="263" t="s">
        <v>162</v>
      </c>
      <c r="H179" s="264">
        <v>1</v>
      </c>
      <c r="I179" s="265"/>
      <c r="J179" s="266"/>
      <c r="K179" s="267">
        <f>ROUND(P179*H179,2)</f>
        <v>0</v>
      </c>
      <c r="L179" s="266"/>
      <c r="M179" s="268"/>
      <c r="N179" s="269" t="s">
        <v>1</v>
      </c>
      <c r="O179" s="254" t="s">
        <v>45</v>
      </c>
      <c r="P179" s="255">
        <f>I179+J179</f>
        <v>0</v>
      </c>
      <c r="Q179" s="255">
        <f>ROUND(I179*H179,2)</f>
        <v>0</v>
      </c>
      <c r="R179" s="255">
        <f>ROUND(J179*H179,2)</f>
        <v>0</v>
      </c>
      <c r="S179" s="94"/>
      <c r="T179" s="256">
        <f>S179*H179</f>
        <v>0</v>
      </c>
      <c r="U179" s="256">
        <v>0.00093000000000000005</v>
      </c>
      <c r="V179" s="256">
        <f>U179*H179</f>
        <v>0.00093000000000000005</v>
      </c>
      <c r="W179" s="256">
        <v>0</v>
      </c>
      <c r="X179" s="257">
        <f>W179*H179</f>
        <v>0</v>
      </c>
      <c r="Y179" s="35"/>
      <c r="Z179" s="35"/>
      <c r="AA179" s="35"/>
      <c r="AB179" s="35"/>
      <c r="AC179" s="35"/>
      <c r="AD179" s="35"/>
      <c r="AE179" s="35"/>
      <c r="AR179" s="258" t="s">
        <v>190</v>
      </c>
      <c r="AT179" s="258" t="s">
        <v>241</v>
      </c>
      <c r="AU179" s="258" t="s">
        <v>130</v>
      </c>
      <c r="AY179" s="14" t="s">
        <v>156</v>
      </c>
      <c r="BE179" s="259">
        <f>IF(O179="základná",K179,0)</f>
        <v>0</v>
      </c>
      <c r="BF179" s="259">
        <f>IF(O179="znížená",K179,0)</f>
        <v>0</v>
      </c>
      <c r="BG179" s="259">
        <f>IF(O179="zákl. prenesená",K179,0)</f>
        <v>0</v>
      </c>
      <c r="BH179" s="259">
        <f>IF(O179="zníž. prenesená",K179,0)</f>
        <v>0</v>
      </c>
      <c r="BI179" s="259">
        <f>IF(O179="nulová",K179,0)</f>
        <v>0</v>
      </c>
      <c r="BJ179" s="14" t="s">
        <v>130</v>
      </c>
      <c r="BK179" s="259">
        <f>ROUND(P179*H179,2)</f>
        <v>0</v>
      </c>
      <c r="BL179" s="14" t="s">
        <v>174</v>
      </c>
      <c r="BM179" s="258" t="s">
        <v>296</v>
      </c>
    </row>
    <row r="180" s="2" customFormat="1" ht="16.5" customHeight="1">
      <c r="A180" s="35"/>
      <c r="B180" s="36"/>
      <c r="C180" s="245" t="s">
        <v>297</v>
      </c>
      <c r="D180" s="245" t="s">
        <v>159</v>
      </c>
      <c r="E180" s="246" t="s">
        <v>298</v>
      </c>
      <c r="F180" s="247" t="s">
        <v>299</v>
      </c>
      <c r="G180" s="248" t="s">
        <v>162</v>
      </c>
      <c r="H180" s="249">
        <v>1</v>
      </c>
      <c r="I180" s="250"/>
      <c r="J180" s="250"/>
      <c r="K180" s="251">
        <f>ROUND(P180*H180,2)</f>
        <v>0</v>
      </c>
      <c r="L180" s="252"/>
      <c r="M180" s="41"/>
      <c r="N180" s="253" t="s">
        <v>1</v>
      </c>
      <c r="O180" s="254" t="s">
        <v>45</v>
      </c>
      <c r="P180" s="255">
        <f>I180+J180</f>
        <v>0</v>
      </c>
      <c r="Q180" s="255">
        <f>ROUND(I180*H180,2)</f>
        <v>0</v>
      </c>
      <c r="R180" s="255">
        <f>ROUND(J180*H180,2)</f>
        <v>0</v>
      </c>
      <c r="S180" s="94"/>
      <c r="T180" s="256">
        <f>S180*H180</f>
        <v>0</v>
      </c>
      <c r="U180" s="256">
        <v>0.00067000000000000002</v>
      </c>
      <c r="V180" s="256">
        <f>U180*H180</f>
        <v>0.00067000000000000002</v>
      </c>
      <c r="W180" s="256">
        <v>0</v>
      </c>
      <c r="X180" s="257">
        <f>W180*H180</f>
        <v>0</v>
      </c>
      <c r="Y180" s="35"/>
      <c r="Z180" s="35"/>
      <c r="AA180" s="35"/>
      <c r="AB180" s="35"/>
      <c r="AC180" s="35"/>
      <c r="AD180" s="35"/>
      <c r="AE180" s="35"/>
      <c r="AR180" s="258" t="s">
        <v>174</v>
      </c>
      <c r="AT180" s="258" t="s">
        <v>159</v>
      </c>
      <c r="AU180" s="258" t="s">
        <v>130</v>
      </c>
      <c r="AY180" s="14" t="s">
        <v>156</v>
      </c>
      <c r="BE180" s="259">
        <f>IF(O180="základná",K180,0)</f>
        <v>0</v>
      </c>
      <c r="BF180" s="259">
        <f>IF(O180="znížená",K180,0)</f>
        <v>0</v>
      </c>
      <c r="BG180" s="259">
        <f>IF(O180="zákl. prenesená",K180,0)</f>
        <v>0</v>
      </c>
      <c r="BH180" s="259">
        <f>IF(O180="zníž. prenesená",K180,0)</f>
        <v>0</v>
      </c>
      <c r="BI180" s="259">
        <f>IF(O180="nulová",K180,0)</f>
        <v>0</v>
      </c>
      <c r="BJ180" s="14" t="s">
        <v>130</v>
      </c>
      <c r="BK180" s="259">
        <f>ROUND(P180*H180,2)</f>
        <v>0</v>
      </c>
      <c r="BL180" s="14" t="s">
        <v>174</v>
      </c>
      <c r="BM180" s="258" t="s">
        <v>300</v>
      </c>
    </row>
    <row r="181" s="2" customFormat="1" ht="24.15" customHeight="1">
      <c r="A181" s="35"/>
      <c r="B181" s="36"/>
      <c r="C181" s="260" t="s">
        <v>301</v>
      </c>
      <c r="D181" s="260" t="s">
        <v>241</v>
      </c>
      <c r="E181" s="261" t="s">
        <v>302</v>
      </c>
      <c r="F181" s="262" t="s">
        <v>303</v>
      </c>
      <c r="G181" s="263" t="s">
        <v>162</v>
      </c>
      <c r="H181" s="264">
        <v>1</v>
      </c>
      <c r="I181" s="265"/>
      <c r="J181" s="266"/>
      <c r="K181" s="267">
        <f>ROUND(P181*H181,2)</f>
        <v>0</v>
      </c>
      <c r="L181" s="266"/>
      <c r="M181" s="268"/>
      <c r="N181" s="269" t="s">
        <v>1</v>
      </c>
      <c r="O181" s="254" t="s">
        <v>45</v>
      </c>
      <c r="P181" s="255">
        <f>I181+J181</f>
        <v>0</v>
      </c>
      <c r="Q181" s="255">
        <f>ROUND(I181*H181,2)</f>
        <v>0</v>
      </c>
      <c r="R181" s="255">
        <f>ROUND(J181*H181,2)</f>
        <v>0</v>
      </c>
      <c r="S181" s="94"/>
      <c r="T181" s="256">
        <f>S181*H181</f>
        <v>0</v>
      </c>
      <c r="U181" s="256">
        <v>0.0023999999999999998</v>
      </c>
      <c r="V181" s="256">
        <f>U181*H181</f>
        <v>0.0023999999999999998</v>
      </c>
      <c r="W181" s="256">
        <v>0</v>
      </c>
      <c r="X181" s="257">
        <f>W181*H181</f>
        <v>0</v>
      </c>
      <c r="Y181" s="35"/>
      <c r="Z181" s="35"/>
      <c r="AA181" s="35"/>
      <c r="AB181" s="35"/>
      <c r="AC181" s="35"/>
      <c r="AD181" s="35"/>
      <c r="AE181" s="35"/>
      <c r="AR181" s="258" t="s">
        <v>190</v>
      </c>
      <c r="AT181" s="258" t="s">
        <v>241</v>
      </c>
      <c r="AU181" s="258" t="s">
        <v>130</v>
      </c>
      <c r="AY181" s="14" t="s">
        <v>156</v>
      </c>
      <c r="BE181" s="259">
        <f>IF(O181="základná",K181,0)</f>
        <v>0</v>
      </c>
      <c r="BF181" s="259">
        <f>IF(O181="znížená",K181,0)</f>
        <v>0</v>
      </c>
      <c r="BG181" s="259">
        <f>IF(O181="zákl. prenesená",K181,0)</f>
        <v>0</v>
      </c>
      <c r="BH181" s="259">
        <f>IF(O181="zníž. prenesená",K181,0)</f>
        <v>0</v>
      </c>
      <c r="BI181" s="259">
        <f>IF(O181="nulová",K181,0)</f>
        <v>0</v>
      </c>
      <c r="BJ181" s="14" t="s">
        <v>130</v>
      </c>
      <c r="BK181" s="259">
        <f>ROUND(P181*H181,2)</f>
        <v>0</v>
      </c>
      <c r="BL181" s="14" t="s">
        <v>174</v>
      </c>
      <c r="BM181" s="258" t="s">
        <v>304</v>
      </c>
    </row>
    <row r="182" s="2" customFormat="1" ht="16.5" customHeight="1">
      <c r="A182" s="35"/>
      <c r="B182" s="36"/>
      <c r="C182" s="245" t="s">
        <v>305</v>
      </c>
      <c r="D182" s="245" t="s">
        <v>159</v>
      </c>
      <c r="E182" s="246" t="s">
        <v>306</v>
      </c>
      <c r="F182" s="247" t="s">
        <v>307</v>
      </c>
      <c r="G182" s="248" t="s">
        <v>162</v>
      </c>
      <c r="H182" s="249">
        <v>1</v>
      </c>
      <c r="I182" s="250"/>
      <c r="J182" s="250"/>
      <c r="K182" s="251">
        <f>ROUND(P182*H182,2)</f>
        <v>0</v>
      </c>
      <c r="L182" s="252"/>
      <c r="M182" s="41"/>
      <c r="N182" s="253" t="s">
        <v>1</v>
      </c>
      <c r="O182" s="254" t="s">
        <v>45</v>
      </c>
      <c r="P182" s="255">
        <f>I182+J182</f>
        <v>0</v>
      </c>
      <c r="Q182" s="255">
        <f>ROUND(I182*H182,2)</f>
        <v>0</v>
      </c>
      <c r="R182" s="255">
        <f>ROUND(J182*H182,2)</f>
        <v>0</v>
      </c>
      <c r="S182" s="94"/>
      <c r="T182" s="256">
        <f>S182*H182</f>
        <v>0</v>
      </c>
      <c r="U182" s="256">
        <v>0.00083520000000000003</v>
      </c>
      <c r="V182" s="256">
        <f>U182*H182</f>
        <v>0.00083520000000000003</v>
      </c>
      <c r="W182" s="256">
        <v>0</v>
      </c>
      <c r="X182" s="257">
        <f>W182*H182</f>
        <v>0</v>
      </c>
      <c r="Y182" s="35"/>
      <c r="Z182" s="35"/>
      <c r="AA182" s="35"/>
      <c r="AB182" s="35"/>
      <c r="AC182" s="35"/>
      <c r="AD182" s="35"/>
      <c r="AE182" s="35"/>
      <c r="AR182" s="258" t="s">
        <v>174</v>
      </c>
      <c r="AT182" s="258" t="s">
        <v>159</v>
      </c>
      <c r="AU182" s="258" t="s">
        <v>130</v>
      </c>
      <c r="AY182" s="14" t="s">
        <v>156</v>
      </c>
      <c r="BE182" s="259">
        <f>IF(O182="základná",K182,0)</f>
        <v>0</v>
      </c>
      <c r="BF182" s="259">
        <f>IF(O182="znížená",K182,0)</f>
        <v>0</v>
      </c>
      <c r="BG182" s="259">
        <f>IF(O182="zákl. prenesená",K182,0)</f>
        <v>0</v>
      </c>
      <c r="BH182" s="259">
        <f>IF(O182="zníž. prenesená",K182,0)</f>
        <v>0</v>
      </c>
      <c r="BI182" s="259">
        <f>IF(O182="nulová",K182,0)</f>
        <v>0</v>
      </c>
      <c r="BJ182" s="14" t="s">
        <v>130</v>
      </c>
      <c r="BK182" s="259">
        <f>ROUND(P182*H182,2)</f>
        <v>0</v>
      </c>
      <c r="BL182" s="14" t="s">
        <v>174</v>
      </c>
      <c r="BM182" s="258" t="s">
        <v>308</v>
      </c>
    </row>
    <row r="183" s="2" customFormat="1" ht="24.15" customHeight="1">
      <c r="A183" s="35"/>
      <c r="B183" s="36"/>
      <c r="C183" s="260" t="s">
        <v>309</v>
      </c>
      <c r="D183" s="260" t="s">
        <v>241</v>
      </c>
      <c r="E183" s="261" t="s">
        <v>310</v>
      </c>
      <c r="F183" s="262" t="s">
        <v>311</v>
      </c>
      <c r="G183" s="263" t="s">
        <v>162</v>
      </c>
      <c r="H183" s="264">
        <v>1</v>
      </c>
      <c r="I183" s="265"/>
      <c r="J183" s="266"/>
      <c r="K183" s="267">
        <f>ROUND(P183*H183,2)</f>
        <v>0</v>
      </c>
      <c r="L183" s="266"/>
      <c r="M183" s="268"/>
      <c r="N183" s="269" t="s">
        <v>1</v>
      </c>
      <c r="O183" s="254" t="s">
        <v>45</v>
      </c>
      <c r="P183" s="255">
        <f>I183+J183</f>
        <v>0</v>
      </c>
      <c r="Q183" s="255">
        <f>ROUND(I183*H183,2)</f>
        <v>0</v>
      </c>
      <c r="R183" s="255">
        <f>ROUND(J183*H183,2)</f>
        <v>0</v>
      </c>
      <c r="S183" s="94"/>
      <c r="T183" s="256">
        <f>S183*H183</f>
        <v>0</v>
      </c>
      <c r="U183" s="256">
        <v>0.0050000000000000001</v>
      </c>
      <c r="V183" s="256">
        <f>U183*H183</f>
        <v>0.0050000000000000001</v>
      </c>
      <c r="W183" s="256">
        <v>0</v>
      </c>
      <c r="X183" s="257">
        <f>W183*H183</f>
        <v>0</v>
      </c>
      <c r="Y183" s="35"/>
      <c r="Z183" s="35"/>
      <c r="AA183" s="35"/>
      <c r="AB183" s="35"/>
      <c r="AC183" s="35"/>
      <c r="AD183" s="35"/>
      <c r="AE183" s="35"/>
      <c r="AR183" s="258" t="s">
        <v>190</v>
      </c>
      <c r="AT183" s="258" t="s">
        <v>241</v>
      </c>
      <c r="AU183" s="258" t="s">
        <v>130</v>
      </c>
      <c r="AY183" s="14" t="s">
        <v>156</v>
      </c>
      <c r="BE183" s="259">
        <f>IF(O183="základná",K183,0)</f>
        <v>0</v>
      </c>
      <c r="BF183" s="259">
        <f>IF(O183="znížená",K183,0)</f>
        <v>0</v>
      </c>
      <c r="BG183" s="259">
        <f>IF(O183="zákl. prenesená",K183,0)</f>
        <v>0</v>
      </c>
      <c r="BH183" s="259">
        <f>IF(O183="zníž. prenesená",K183,0)</f>
        <v>0</v>
      </c>
      <c r="BI183" s="259">
        <f>IF(O183="nulová",K183,0)</f>
        <v>0</v>
      </c>
      <c r="BJ183" s="14" t="s">
        <v>130</v>
      </c>
      <c r="BK183" s="259">
        <f>ROUND(P183*H183,2)</f>
        <v>0</v>
      </c>
      <c r="BL183" s="14" t="s">
        <v>174</v>
      </c>
      <c r="BM183" s="258" t="s">
        <v>312</v>
      </c>
    </row>
    <row r="184" s="2" customFormat="1" ht="16.5" customHeight="1">
      <c r="A184" s="35"/>
      <c r="B184" s="36"/>
      <c r="C184" s="245" t="s">
        <v>313</v>
      </c>
      <c r="D184" s="245" t="s">
        <v>159</v>
      </c>
      <c r="E184" s="246" t="s">
        <v>314</v>
      </c>
      <c r="F184" s="247" t="s">
        <v>315</v>
      </c>
      <c r="G184" s="248" t="s">
        <v>162</v>
      </c>
      <c r="H184" s="249">
        <v>1</v>
      </c>
      <c r="I184" s="250"/>
      <c r="J184" s="250"/>
      <c r="K184" s="251">
        <f>ROUND(P184*H184,2)</f>
        <v>0</v>
      </c>
      <c r="L184" s="252"/>
      <c r="M184" s="41"/>
      <c r="N184" s="253" t="s">
        <v>1</v>
      </c>
      <c r="O184" s="254" t="s">
        <v>45</v>
      </c>
      <c r="P184" s="255">
        <f>I184+J184</f>
        <v>0</v>
      </c>
      <c r="Q184" s="255">
        <f>ROUND(I184*H184,2)</f>
        <v>0</v>
      </c>
      <c r="R184" s="255">
        <f>ROUND(J184*H184,2)</f>
        <v>0</v>
      </c>
      <c r="S184" s="94"/>
      <c r="T184" s="256">
        <f>S184*H184</f>
        <v>0</v>
      </c>
      <c r="U184" s="256">
        <v>0.00042999999999999999</v>
      </c>
      <c r="V184" s="256">
        <f>U184*H184</f>
        <v>0.00042999999999999999</v>
      </c>
      <c r="W184" s="256">
        <v>0</v>
      </c>
      <c r="X184" s="257">
        <f>W184*H184</f>
        <v>0</v>
      </c>
      <c r="Y184" s="35"/>
      <c r="Z184" s="35"/>
      <c r="AA184" s="35"/>
      <c r="AB184" s="35"/>
      <c r="AC184" s="35"/>
      <c r="AD184" s="35"/>
      <c r="AE184" s="35"/>
      <c r="AR184" s="258" t="s">
        <v>174</v>
      </c>
      <c r="AT184" s="258" t="s">
        <v>159</v>
      </c>
      <c r="AU184" s="258" t="s">
        <v>130</v>
      </c>
      <c r="AY184" s="14" t="s">
        <v>156</v>
      </c>
      <c r="BE184" s="259">
        <f>IF(O184="základná",K184,0)</f>
        <v>0</v>
      </c>
      <c r="BF184" s="259">
        <f>IF(O184="znížená",K184,0)</f>
        <v>0</v>
      </c>
      <c r="BG184" s="259">
        <f>IF(O184="zákl. prenesená",K184,0)</f>
        <v>0</v>
      </c>
      <c r="BH184" s="259">
        <f>IF(O184="zníž. prenesená",K184,0)</f>
        <v>0</v>
      </c>
      <c r="BI184" s="259">
        <f>IF(O184="nulová",K184,0)</f>
        <v>0</v>
      </c>
      <c r="BJ184" s="14" t="s">
        <v>130</v>
      </c>
      <c r="BK184" s="259">
        <f>ROUND(P184*H184,2)</f>
        <v>0</v>
      </c>
      <c r="BL184" s="14" t="s">
        <v>174</v>
      </c>
      <c r="BM184" s="258" t="s">
        <v>316</v>
      </c>
    </row>
    <row r="185" s="2" customFormat="1" ht="24.15" customHeight="1">
      <c r="A185" s="35"/>
      <c r="B185" s="36"/>
      <c r="C185" s="260" t="s">
        <v>317</v>
      </c>
      <c r="D185" s="260" t="s">
        <v>241</v>
      </c>
      <c r="E185" s="261" t="s">
        <v>318</v>
      </c>
      <c r="F185" s="262" t="s">
        <v>319</v>
      </c>
      <c r="G185" s="263" t="s">
        <v>162</v>
      </c>
      <c r="H185" s="264">
        <v>1</v>
      </c>
      <c r="I185" s="265"/>
      <c r="J185" s="266"/>
      <c r="K185" s="267">
        <f>ROUND(P185*H185,2)</f>
        <v>0</v>
      </c>
      <c r="L185" s="266"/>
      <c r="M185" s="268"/>
      <c r="N185" s="269" t="s">
        <v>1</v>
      </c>
      <c r="O185" s="254" t="s">
        <v>45</v>
      </c>
      <c r="P185" s="255">
        <f>I185+J185</f>
        <v>0</v>
      </c>
      <c r="Q185" s="255">
        <f>ROUND(I185*H185,2)</f>
        <v>0</v>
      </c>
      <c r="R185" s="255">
        <f>ROUND(J185*H185,2)</f>
        <v>0</v>
      </c>
      <c r="S185" s="94"/>
      <c r="T185" s="256">
        <f>S185*H185</f>
        <v>0</v>
      </c>
      <c r="U185" s="256">
        <v>0.0020699999999999998</v>
      </c>
      <c r="V185" s="256">
        <f>U185*H185</f>
        <v>0.0020699999999999998</v>
      </c>
      <c r="W185" s="256">
        <v>0</v>
      </c>
      <c r="X185" s="257">
        <f>W185*H185</f>
        <v>0</v>
      </c>
      <c r="Y185" s="35"/>
      <c r="Z185" s="35"/>
      <c r="AA185" s="35"/>
      <c r="AB185" s="35"/>
      <c r="AC185" s="35"/>
      <c r="AD185" s="35"/>
      <c r="AE185" s="35"/>
      <c r="AR185" s="258" t="s">
        <v>190</v>
      </c>
      <c r="AT185" s="258" t="s">
        <v>241</v>
      </c>
      <c r="AU185" s="258" t="s">
        <v>130</v>
      </c>
      <c r="AY185" s="14" t="s">
        <v>156</v>
      </c>
      <c r="BE185" s="259">
        <f>IF(O185="základná",K185,0)</f>
        <v>0</v>
      </c>
      <c r="BF185" s="259">
        <f>IF(O185="znížená",K185,0)</f>
        <v>0</v>
      </c>
      <c r="BG185" s="259">
        <f>IF(O185="zákl. prenesená",K185,0)</f>
        <v>0</v>
      </c>
      <c r="BH185" s="259">
        <f>IF(O185="zníž. prenesená",K185,0)</f>
        <v>0</v>
      </c>
      <c r="BI185" s="259">
        <f>IF(O185="nulová",K185,0)</f>
        <v>0</v>
      </c>
      <c r="BJ185" s="14" t="s">
        <v>130</v>
      </c>
      <c r="BK185" s="259">
        <f>ROUND(P185*H185,2)</f>
        <v>0</v>
      </c>
      <c r="BL185" s="14" t="s">
        <v>174</v>
      </c>
      <c r="BM185" s="258" t="s">
        <v>320</v>
      </c>
    </row>
    <row r="186" s="2" customFormat="1" ht="16.5" customHeight="1">
      <c r="A186" s="35"/>
      <c r="B186" s="36"/>
      <c r="C186" s="245" t="s">
        <v>321</v>
      </c>
      <c r="D186" s="245" t="s">
        <v>159</v>
      </c>
      <c r="E186" s="246" t="s">
        <v>322</v>
      </c>
      <c r="F186" s="247" t="s">
        <v>323</v>
      </c>
      <c r="G186" s="248" t="s">
        <v>162</v>
      </c>
      <c r="H186" s="249">
        <v>2</v>
      </c>
      <c r="I186" s="250"/>
      <c r="J186" s="250"/>
      <c r="K186" s="251">
        <f>ROUND(P186*H186,2)</f>
        <v>0</v>
      </c>
      <c r="L186" s="252"/>
      <c r="M186" s="41"/>
      <c r="N186" s="253" t="s">
        <v>1</v>
      </c>
      <c r="O186" s="254" t="s">
        <v>45</v>
      </c>
      <c r="P186" s="255">
        <f>I186+J186</f>
        <v>0</v>
      </c>
      <c r="Q186" s="255">
        <f>ROUND(I186*H186,2)</f>
        <v>0</v>
      </c>
      <c r="R186" s="255">
        <f>ROUND(J186*H186,2)</f>
        <v>0</v>
      </c>
      <c r="S186" s="94"/>
      <c r="T186" s="256">
        <f>S186*H186</f>
        <v>0</v>
      </c>
      <c r="U186" s="256">
        <v>0.0006734</v>
      </c>
      <c r="V186" s="256">
        <f>U186*H186</f>
        <v>0.0013468</v>
      </c>
      <c r="W186" s="256">
        <v>0</v>
      </c>
      <c r="X186" s="257">
        <f>W186*H186</f>
        <v>0</v>
      </c>
      <c r="Y186" s="35"/>
      <c r="Z186" s="35"/>
      <c r="AA186" s="35"/>
      <c r="AB186" s="35"/>
      <c r="AC186" s="35"/>
      <c r="AD186" s="35"/>
      <c r="AE186" s="35"/>
      <c r="AR186" s="258" t="s">
        <v>174</v>
      </c>
      <c r="AT186" s="258" t="s">
        <v>159</v>
      </c>
      <c r="AU186" s="258" t="s">
        <v>130</v>
      </c>
      <c r="AY186" s="14" t="s">
        <v>156</v>
      </c>
      <c r="BE186" s="259">
        <f>IF(O186="základná",K186,0)</f>
        <v>0</v>
      </c>
      <c r="BF186" s="259">
        <f>IF(O186="znížená",K186,0)</f>
        <v>0</v>
      </c>
      <c r="BG186" s="259">
        <f>IF(O186="zákl. prenesená",K186,0)</f>
        <v>0</v>
      </c>
      <c r="BH186" s="259">
        <f>IF(O186="zníž. prenesená",K186,0)</f>
        <v>0</v>
      </c>
      <c r="BI186" s="259">
        <f>IF(O186="nulová",K186,0)</f>
        <v>0</v>
      </c>
      <c r="BJ186" s="14" t="s">
        <v>130</v>
      </c>
      <c r="BK186" s="259">
        <f>ROUND(P186*H186,2)</f>
        <v>0</v>
      </c>
      <c r="BL186" s="14" t="s">
        <v>174</v>
      </c>
      <c r="BM186" s="258" t="s">
        <v>324</v>
      </c>
    </row>
    <row r="187" s="2" customFormat="1" ht="24.15" customHeight="1">
      <c r="A187" s="35"/>
      <c r="B187" s="36"/>
      <c r="C187" s="260" t="s">
        <v>325</v>
      </c>
      <c r="D187" s="260" t="s">
        <v>241</v>
      </c>
      <c r="E187" s="261" t="s">
        <v>326</v>
      </c>
      <c r="F187" s="262" t="s">
        <v>327</v>
      </c>
      <c r="G187" s="263" t="s">
        <v>162</v>
      </c>
      <c r="H187" s="264">
        <v>2</v>
      </c>
      <c r="I187" s="265"/>
      <c r="J187" s="266"/>
      <c r="K187" s="267">
        <f>ROUND(P187*H187,2)</f>
        <v>0</v>
      </c>
      <c r="L187" s="266"/>
      <c r="M187" s="268"/>
      <c r="N187" s="269" t="s">
        <v>1</v>
      </c>
      <c r="O187" s="254" t="s">
        <v>45</v>
      </c>
      <c r="P187" s="255">
        <f>I187+J187</f>
        <v>0</v>
      </c>
      <c r="Q187" s="255">
        <f>ROUND(I187*H187,2)</f>
        <v>0</v>
      </c>
      <c r="R187" s="255">
        <f>ROUND(J187*H187,2)</f>
        <v>0</v>
      </c>
      <c r="S187" s="94"/>
      <c r="T187" s="256">
        <f>S187*H187</f>
        <v>0</v>
      </c>
      <c r="U187" s="256">
        <v>0.0058199999999999997</v>
      </c>
      <c r="V187" s="256">
        <f>U187*H187</f>
        <v>0.011639999999999999</v>
      </c>
      <c r="W187" s="256">
        <v>0</v>
      </c>
      <c r="X187" s="257">
        <f>W187*H187</f>
        <v>0</v>
      </c>
      <c r="Y187" s="35"/>
      <c r="Z187" s="35"/>
      <c r="AA187" s="35"/>
      <c r="AB187" s="35"/>
      <c r="AC187" s="35"/>
      <c r="AD187" s="35"/>
      <c r="AE187" s="35"/>
      <c r="AR187" s="258" t="s">
        <v>190</v>
      </c>
      <c r="AT187" s="258" t="s">
        <v>241</v>
      </c>
      <c r="AU187" s="258" t="s">
        <v>130</v>
      </c>
      <c r="AY187" s="14" t="s">
        <v>156</v>
      </c>
      <c r="BE187" s="259">
        <f>IF(O187="základná",K187,0)</f>
        <v>0</v>
      </c>
      <c r="BF187" s="259">
        <f>IF(O187="znížená",K187,0)</f>
        <v>0</v>
      </c>
      <c r="BG187" s="259">
        <f>IF(O187="zákl. prenesená",K187,0)</f>
        <v>0</v>
      </c>
      <c r="BH187" s="259">
        <f>IF(O187="zníž. prenesená",K187,0)</f>
        <v>0</v>
      </c>
      <c r="BI187" s="259">
        <f>IF(O187="nulová",K187,0)</f>
        <v>0</v>
      </c>
      <c r="BJ187" s="14" t="s">
        <v>130</v>
      </c>
      <c r="BK187" s="259">
        <f>ROUND(P187*H187,2)</f>
        <v>0</v>
      </c>
      <c r="BL187" s="14" t="s">
        <v>174</v>
      </c>
      <c r="BM187" s="258" t="s">
        <v>328</v>
      </c>
    </row>
    <row r="188" s="2" customFormat="1" ht="24.15" customHeight="1">
      <c r="A188" s="35"/>
      <c r="B188" s="36"/>
      <c r="C188" s="245" t="s">
        <v>329</v>
      </c>
      <c r="D188" s="245" t="s">
        <v>159</v>
      </c>
      <c r="E188" s="246" t="s">
        <v>330</v>
      </c>
      <c r="F188" s="247" t="s">
        <v>331</v>
      </c>
      <c r="G188" s="248" t="s">
        <v>172</v>
      </c>
      <c r="H188" s="249">
        <v>0.5</v>
      </c>
      <c r="I188" s="250"/>
      <c r="J188" s="250"/>
      <c r="K188" s="251">
        <f>ROUND(P188*H188,2)</f>
        <v>0</v>
      </c>
      <c r="L188" s="252"/>
      <c r="M188" s="41"/>
      <c r="N188" s="253" t="s">
        <v>1</v>
      </c>
      <c r="O188" s="254" t="s">
        <v>45</v>
      </c>
      <c r="P188" s="255">
        <f>I188+J188</f>
        <v>0</v>
      </c>
      <c r="Q188" s="255">
        <f>ROUND(I188*H188,2)</f>
        <v>0</v>
      </c>
      <c r="R188" s="255">
        <f>ROUND(J188*H188,2)</f>
        <v>0</v>
      </c>
      <c r="S188" s="94"/>
      <c r="T188" s="256">
        <f>S188*H188</f>
        <v>0</v>
      </c>
      <c r="U188" s="256">
        <v>0.014999999999999999</v>
      </c>
      <c r="V188" s="256">
        <f>U188*H188</f>
        <v>0.0074999999999999997</v>
      </c>
      <c r="W188" s="256">
        <v>0</v>
      </c>
      <c r="X188" s="257">
        <f>W188*H188</f>
        <v>0</v>
      </c>
      <c r="Y188" s="35"/>
      <c r="Z188" s="35"/>
      <c r="AA188" s="35"/>
      <c r="AB188" s="35"/>
      <c r="AC188" s="35"/>
      <c r="AD188" s="35"/>
      <c r="AE188" s="35"/>
      <c r="AR188" s="258" t="s">
        <v>163</v>
      </c>
      <c r="AT188" s="258" t="s">
        <v>159</v>
      </c>
      <c r="AU188" s="258" t="s">
        <v>130</v>
      </c>
      <c r="AY188" s="14" t="s">
        <v>156</v>
      </c>
      <c r="BE188" s="259">
        <f>IF(O188="základná",K188,0)</f>
        <v>0</v>
      </c>
      <c r="BF188" s="259">
        <f>IF(O188="znížená",K188,0)</f>
        <v>0</v>
      </c>
      <c r="BG188" s="259">
        <f>IF(O188="zákl. prenesená",K188,0)</f>
        <v>0</v>
      </c>
      <c r="BH188" s="259">
        <f>IF(O188="zníž. prenesená",K188,0)</f>
        <v>0</v>
      </c>
      <c r="BI188" s="259">
        <f>IF(O188="nulová",K188,0)</f>
        <v>0</v>
      </c>
      <c r="BJ188" s="14" t="s">
        <v>130</v>
      </c>
      <c r="BK188" s="259">
        <f>ROUND(P188*H188,2)</f>
        <v>0</v>
      </c>
      <c r="BL188" s="14" t="s">
        <v>163</v>
      </c>
      <c r="BM188" s="258" t="s">
        <v>332</v>
      </c>
    </row>
    <row r="189" s="2" customFormat="1" ht="24.15" customHeight="1">
      <c r="A189" s="35"/>
      <c r="B189" s="36"/>
      <c r="C189" s="260" t="s">
        <v>333</v>
      </c>
      <c r="D189" s="260" t="s">
        <v>241</v>
      </c>
      <c r="E189" s="261" t="s">
        <v>334</v>
      </c>
      <c r="F189" s="262" t="s">
        <v>335</v>
      </c>
      <c r="G189" s="263" t="s">
        <v>172</v>
      </c>
      <c r="H189" s="264">
        <v>0.5</v>
      </c>
      <c r="I189" s="265"/>
      <c r="J189" s="266"/>
      <c r="K189" s="267">
        <f>ROUND(P189*H189,2)</f>
        <v>0</v>
      </c>
      <c r="L189" s="266"/>
      <c r="M189" s="268"/>
      <c r="N189" s="269" t="s">
        <v>1</v>
      </c>
      <c r="O189" s="254" t="s">
        <v>45</v>
      </c>
      <c r="P189" s="255">
        <f>I189+J189</f>
        <v>0</v>
      </c>
      <c r="Q189" s="255">
        <f>ROUND(I189*H189,2)</f>
        <v>0</v>
      </c>
      <c r="R189" s="255">
        <f>ROUND(J189*H189,2)</f>
        <v>0</v>
      </c>
      <c r="S189" s="94"/>
      <c r="T189" s="256">
        <f>S189*H189</f>
        <v>0</v>
      </c>
      <c r="U189" s="256">
        <v>0.01085</v>
      </c>
      <c r="V189" s="256">
        <f>U189*H189</f>
        <v>0.0054250000000000001</v>
      </c>
      <c r="W189" s="256">
        <v>0</v>
      </c>
      <c r="X189" s="257">
        <f>W189*H189</f>
        <v>0</v>
      </c>
      <c r="Y189" s="35"/>
      <c r="Z189" s="35"/>
      <c r="AA189" s="35"/>
      <c r="AB189" s="35"/>
      <c r="AC189" s="35"/>
      <c r="AD189" s="35"/>
      <c r="AE189" s="35"/>
      <c r="AR189" s="258" t="s">
        <v>260</v>
      </c>
      <c r="AT189" s="258" t="s">
        <v>241</v>
      </c>
      <c r="AU189" s="258" t="s">
        <v>130</v>
      </c>
      <c r="AY189" s="14" t="s">
        <v>156</v>
      </c>
      <c r="BE189" s="259">
        <f>IF(O189="základná",K189,0)</f>
        <v>0</v>
      </c>
      <c r="BF189" s="259">
        <f>IF(O189="znížená",K189,0)</f>
        <v>0</v>
      </c>
      <c r="BG189" s="259">
        <f>IF(O189="zákl. prenesená",K189,0)</f>
        <v>0</v>
      </c>
      <c r="BH189" s="259">
        <f>IF(O189="zníž. prenesená",K189,0)</f>
        <v>0</v>
      </c>
      <c r="BI189" s="259">
        <f>IF(O189="nulová",K189,0)</f>
        <v>0</v>
      </c>
      <c r="BJ189" s="14" t="s">
        <v>130</v>
      </c>
      <c r="BK189" s="259">
        <f>ROUND(P189*H189,2)</f>
        <v>0</v>
      </c>
      <c r="BL189" s="14" t="s">
        <v>163</v>
      </c>
      <c r="BM189" s="258" t="s">
        <v>336</v>
      </c>
    </row>
    <row r="190" s="2" customFormat="1" ht="24.15" customHeight="1">
      <c r="A190" s="35"/>
      <c r="B190" s="36"/>
      <c r="C190" s="245" t="s">
        <v>337</v>
      </c>
      <c r="D190" s="245" t="s">
        <v>159</v>
      </c>
      <c r="E190" s="246" t="s">
        <v>338</v>
      </c>
      <c r="F190" s="247" t="s">
        <v>339</v>
      </c>
      <c r="G190" s="248" t="s">
        <v>172</v>
      </c>
      <c r="H190" s="249">
        <v>2</v>
      </c>
      <c r="I190" s="250"/>
      <c r="J190" s="250"/>
      <c r="K190" s="251">
        <f>ROUND(P190*H190,2)</f>
        <v>0</v>
      </c>
      <c r="L190" s="252"/>
      <c r="M190" s="41"/>
      <c r="N190" s="253" t="s">
        <v>1</v>
      </c>
      <c r="O190" s="254" t="s">
        <v>45</v>
      </c>
      <c r="P190" s="255">
        <f>I190+J190</f>
        <v>0</v>
      </c>
      <c r="Q190" s="255">
        <f>ROUND(I190*H190,2)</f>
        <v>0</v>
      </c>
      <c r="R190" s="255">
        <f>ROUND(J190*H190,2)</f>
        <v>0</v>
      </c>
      <c r="S190" s="94"/>
      <c r="T190" s="256">
        <f>S190*H190</f>
        <v>0</v>
      </c>
      <c r="U190" s="256">
        <v>0.021250000000000002</v>
      </c>
      <c r="V190" s="256">
        <f>U190*H190</f>
        <v>0.042500000000000003</v>
      </c>
      <c r="W190" s="256">
        <v>0</v>
      </c>
      <c r="X190" s="257">
        <f>W190*H190</f>
        <v>0</v>
      </c>
      <c r="Y190" s="35"/>
      <c r="Z190" s="35"/>
      <c r="AA190" s="35"/>
      <c r="AB190" s="35"/>
      <c r="AC190" s="35"/>
      <c r="AD190" s="35"/>
      <c r="AE190" s="35"/>
      <c r="AR190" s="258" t="s">
        <v>163</v>
      </c>
      <c r="AT190" s="258" t="s">
        <v>159</v>
      </c>
      <c r="AU190" s="258" t="s">
        <v>130</v>
      </c>
      <c r="AY190" s="14" t="s">
        <v>156</v>
      </c>
      <c r="BE190" s="259">
        <f>IF(O190="základná",K190,0)</f>
        <v>0</v>
      </c>
      <c r="BF190" s="259">
        <f>IF(O190="znížená",K190,0)</f>
        <v>0</v>
      </c>
      <c r="BG190" s="259">
        <f>IF(O190="zákl. prenesená",K190,0)</f>
        <v>0</v>
      </c>
      <c r="BH190" s="259">
        <f>IF(O190="zníž. prenesená",K190,0)</f>
        <v>0</v>
      </c>
      <c r="BI190" s="259">
        <f>IF(O190="nulová",K190,0)</f>
        <v>0</v>
      </c>
      <c r="BJ190" s="14" t="s">
        <v>130</v>
      </c>
      <c r="BK190" s="259">
        <f>ROUND(P190*H190,2)</f>
        <v>0</v>
      </c>
      <c r="BL190" s="14" t="s">
        <v>163</v>
      </c>
      <c r="BM190" s="258" t="s">
        <v>340</v>
      </c>
    </row>
    <row r="191" s="2" customFormat="1" ht="24.15" customHeight="1">
      <c r="A191" s="35"/>
      <c r="B191" s="36"/>
      <c r="C191" s="260" t="s">
        <v>341</v>
      </c>
      <c r="D191" s="260" t="s">
        <v>241</v>
      </c>
      <c r="E191" s="261" t="s">
        <v>342</v>
      </c>
      <c r="F191" s="262" t="s">
        <v>343</v>
      </c>
      <c r="G191" s="263" t="s">
        <v>172</v>
      </c>
      <c r="H191" s="264">
        <v>2</v>
      </c>
      <c r="I191" s="265"/>
      <c r="J191" s="266"/>
      <c r="K191" s="267">
        <f>ROUND(P191*H191,2)</f>
        <v>0</v>
      </c>
      <c r="L191" s="266"/>
      <c r="M191" s="268"/>
      <c r="N191" s="269" t="s">
        <v>1</v>
      </c>
      <c r="O191" s="254" t="s">
        <v>45</v>
      </c>
      <c r="P191" s="255">
        <f>I191+J191</f>
        <v>0</v>
      </c>
      <c r="Q191" s="255">
        <f>ROUND(I191*H191,2)</f>
        <v>0</v>
      </c>
      <c r="R191" s="255">
        <f>ROUND(J191*H191,2)</f>
        <v>0</v>
      </c>
      <c r="S191" s="94"/>
      <c r="T191" s="256">
        <f>S191*H191</f>
        <v>0</v>
      </c>
      <c r="U191" s="256">
        <v>0.030329999999999999</v>
      </c>
      <c r="V191" s="256">
        <f>U191*H191</f>
        <v>0.060659999999999999</v>
      </c>
      <c r="W191" s="256">
        <v>0</v>
      </c>
      <c r="X191" s="257">
        <f>W191*H191</f>
        <v>0</v>
      </c>
      <c r="Y191" s="35"/>
      <c r="Z191" s="35"/>
      <c r="AA191" s="35"/>
      <c r="AB191" s="35"/>
      <c r="AC191" s="35"/>
      <c r="AD191" s="35"/>
      <c r="AE191" s="35"/>
      <c r="AR191" s="258" t="s">
        <v>260</v>
      </c>
      <c r="AT191" s="258" t="s">
        <v>241</v>
      </c>
      <c r="AU191" s="258" t="s">
        <v>130</v>
      </c>
      <c r="AY191" s="14" t="s">
        <v>156</v>
      </c>
      <c r="BE191" s="259">
        <f>IF(O191="základná",K191,0)</f>
        <v>0</v>
      </c>
      <c r="BF191" s="259">
        <f>IF(O191="znížená",K191,0)</f>
        <v>0</v>
      </c>
      <c r="BG191" s="259">
        <f>IF(O191="zákl. prenesená",K191,0)</f>
        <v>0</v>
      </c>
      <c r="BH191" s="259">
        <f>IF(O191="zníž. prenesená",K191,0)</f>
        <v>0</v>
      </c>
      <c r="BI191" s="259">
        <f>IF(O191="nulová",K191,0)</f>
        <v>0</v>
      </c>
      <c r="BJ191" s="14" t="s">
        <v>130</v>
      </c>
      <c r="BK191" s="259">
        <f>ROUND(P191*H191,2)</f>
        <v>0</v>
      </c>
      <c r="BL191" s="14" t="s">
        <v>163</v>
      </c>
      <c r="BM191" s="258" t="s">
        <v>344</v>
      </c>
    </row>
    <row r="192" s="2" customFormat="1" ht="24.15" customHeight="1">
      <c r="A192" s="35"/>
      <c r="B192" s="36"/>
      <c r="C192" s="260" t="s">
        <v>345</v>
      </c>
      <c r="D192" s="260" t="s">
        <v>241</v>
      </c>
      <c r="E192" s="261" t="s">
        <v>346</v>
      </c>
      <c r="F192" s="262" t="s">
        <v>347</v>
      </c>
      <c r="G192" s="263" t="s">
        <v>348</v>
      </c>
      <c r="H192" s="264">
        <v>1</v>
      </c>
      <c r="I192" s="265"/>
      <c r="J192" s="266"/>
      <c r="K192" s="267">
        <f>ROUND(P192*H192,2)</f>
        <v>0</v>
      </c>
      <c r="L192" s="266"/>
      <c r="M192" s="268"/>
      <c r="N192" s="269" t="s">
        <v>1</v>
      </c>
      <c r="O192" s="254" t="s">
        <v>45</v>
      </c>
      <c r="P192" s="255">
        <f>I192+J192</f>
        <v>0</v>
      </c>
      <c r="Q192" s="255">
        <f>ROUND(I192*H192,2)</f>
        <v>0</v>
      </c>
      <c r="R192" s="255">
        <f>ROUND(J192*H192,2)</f>
        <v>0</v>
      </c>
      <c r="S192" s="94"/>
      <c r="T192" s="256">
        <f>S192*H192</f>
        <v>0</v>
      </c>
      <c r="U192" s="256">
        <v>0.021600000000000001</v>
      </c>
      <c r="V192" s="256">
        <f>U192*H192</f>
        <v>0.021600000000000001</v>
      </c>
      <c r="W192" s="256">
        <v>0</v>
      </c>
      <c r="X192" s="257">
        <f>W192*H192</f>
        <v>0</v>
      </c>
      <c r="Y192" s="35"/>
      <c r="Z192" s="35"/>
      <c r="AA192" s="35"/>
      <c r="AB192" s="35"/>
      <c r="AC192" s="35"/>
      <c r="AD192" s="35"/>
      <c r="AE192" s="35"/>
      <c r="AR192" s="258" t="s">
        <v>349</v>
      </c>
      <c r="AT192" s="258" t="s">
        <v>241</v>
      </c>
      <c r="AU192" s="258" t="s">
        <v>130</v>
      </c>
      <c r="AY192" s="14" t="s">
        <v>156</v>
      </c>
      <c r="BE192" s="259">
        <f>IF(O192="základná",K192,0)</f>
        <v>0</v>
      </c>
      <c r="BF192" s="259">
        <f>IF(O192="znížená",K192,0)</f>
        <v>0</v>
      </c>
      <c r="BG192" s="259">
        <f>IF(O192="zákl. prenesená",K192,0)</f>
        <v>0</v>
      </c>
      <c r="BH192" s="259">
        <f>IF(O192="zníž. prenesená",K192,0)</f>
        <v>0</v>
      </c>
      <c r="BI192" s="259">
        <f>IF(O192="nulová",K192,0)</f>
        <v>0</v>
      </c>
      <c r="BJ192" s="14" t="s">
        <v>130</v>
      </c>
      <c r="BK192" s="259">
        <f>ROUND(P192*H192,2)</f>
        <v>0</v>
      </c>
      <c r="BL192" s="14" t="s">
        <v>349</v>
      </c>
      <c r="BM192" s="258" t="s">
        <v>350</v>
      </c>
    </row>
    <row r="193" s="2" customFormat="1" ht="16.5" customHeight="1">
      <c r="A193" s="35"/>
      <c r="B193" s="36"/>
      <c r="C193" s="260" t="s">
        <v>351</v>
      </c>
      <c r="D193" s="260" t="s">
        <v>241</v>
      </c>
      <c r="E193" s="261" t="s">
        <v>352</v>
      </c>
      <c r="F193" s="262" t="s">
        <v>353</v>
      </c>
      <c r="G193" s="263" t="s">
        <v>354</v>
      </c>
      <c r="H193" s="264">
        <v>2</v>
      </c>
      <c r="I193" s="265"/>
      <c r="J193" s="266"/>
      <c r="K193" s="267">
        <f>ROUND(P193*H193,2)</f>
        <v>0</v>
      </c>
      <c r="L193" s="266"/>
      <c r="M193" s="268"/>
      <c r="N193" s="269" t="s">
        <v>1</v>
      </c>
      <c r="O193" s="254" t="s">
        <v>45</v>
      </c>
      <c r="P193" s="255">
        <f>I193+J193</f>
        <v>0</v>
      </c>
      <c r="Q193" s="255">
        <f>ROUND(I193*H193,2)</f>
        <v>0</v>
      </c>
      <c r="R193" s="255">
        <f>ROUND(J193*H193,2)</f>
        <v>0</v>
      </c>
      <c r="S193" s="94"/>
      <c r="T193" s="256">
        <f>S193*H193</f>
        <v>0</v>
      </c>
      <c r="U193" s="256">
        <v>0.001</v>
      </c>
      <c r="V193" s="256">
        <f>U193*H193</f>
        <v>0.002</v>
      </c>
      <c r="W193" s="256">
        <v>0</v>
      </c>
      <c r="X193" s="257">
        <f>W193*H193</f>
        <v>0</v>
      </c>
      <c r="Y193" s="35"/>
      <c r="Z193" s="35"/>
      <c r="AA193" s="35"/>
      <c r="AB193" s="35"/>
      <c r="AC193" s="35"/>
      <c r="AD193" s="35"/>
      <c r="AE193" s="35"/>
      <c r="AR193" s="258" t="s">
        <v>349</v>
      </c>
      <c r="AT193" s="258" t="s">
        <v>241</v>
      </c>
      <c r="AU193" s="258" t="s">
        <v>130</v>
      </c>
      <c r="AY193" s="14" t="s">
        <v>156</v>
      </c>
      <c r="BE193" s="259">
        <f>IF(O193="základná",K193,0)</f>
        <v>0</v>
      </c>
      <c r="BF193" s="259">
        <f>IF(O193="znížená",K193,0)</f>
        <v>0</v>
      </c>
      <c r="BG193" s="259">
        <f>IF(O193="zákl. prenesená",K193,0)</f>
        <v>0</v>
      </c>
      <c r="BH193" s="259">
        <f>IF(O193="zníž. prenesená",K193,0)</f>
        <v>0</v>
      </c>
      <c r="BI193" s="259">
        <f>IF(O193="nulová",K193,0)</f>
        <v>0</v>
      </c>
      <c r="BJ193" s="14" t="s">
        <v>130</v>
      </c>
      <c r="BK193" s="259">
        <f>ROUND(P193*H193,2)</f>
        <v>0</v>
      </c>
      <c r="BL193" s="14" t="s">
        <v>349</v>
      </c>
      <c r="BM193" s="258" t="s">
        <v>355</v>
      </c>
    </row>
    <row r="194" s="2" customFormat="1" ht="16.5" customHeight="1">
      <c r="A194" s="35"/>
      <c r="B194" s="36"/>
      <c r="C194" s="245" t="s">
        <v>356</v>
      </c>
      <c r="D194" s="245" t="s">
        <v>159</v>
      </c>
      <c r="E194" s="246" t="s">
        <v>357</v>
      </c>
      <c r="F194" s="247" t="s">
        <v>358</v>
      </c>
      <c r="G194" s="248" t="s">
        <v>162</v>
      </c>
      <c r="H194" s="249">
        <v>16</v>
      </c>
      <c r="I194" s="250"/>
      <c r="J194" s="250"/>
      <c r="K194" s="251">
        <f>ROUND(P194*H194,2)</f>
        <v>0</v>
      </c>
      <c r="L194" s="252"/>
      <c r="M194" s="41"/>
      <c r="N194" s="253" t="s">
        <v>1</v>
      </c>
      <c r="O194" s="254" t="s">
        <v>45</v>
      </c>
      <c r="P194" s="255">
        <f>I194+J194</f>
        <v>0</v>
      </c>
      <c r="Q194" s="255">
        <f>ROUND(I194*H194,2)</f>
        <v>0</v>
      </c>
      <c r="R194" s="255">
        <f>ROUND(J194*H194,2)</f>
        <v>0</v>
      </c>
      <c r="S194" s="94"/>
      <c r="T194" s="256">
        <f>S194*H194</f>
        <v>0</v>
      </c>
      <c r="U194" s="256">
        <v>0</v>
      </c>
      <c r="V194" s="256">
        <f>U194*H194</f>
        <v>0</v>
      </c>
      <c r="W194" s="256">
        <v>0</v>
      </c>
      <c r="X194" s="257">
        <f>W194*H194</f>
        <v>0</v>
      </c>
      <c r="Y194" s="35"/>
      <c r="Z194" s="35"/>
      <c r="AA194" s="35"/>
      <c r="AB194" s="35"/>
      <c r="AC194" s="35"/>
      <c r="AD194" s="35"/>
      <c r="AE194" s="35"/>
      <c r="AR194" s="258" t="s">
        <v>239</v>
      </c>
      <c r="AT194" s="258" t="s">
        <v>159</v>
      </c>
      <c r="AU194" s="258" t="s">
        <v>130</v>
      </c>
      <c r="AY194" s="14" t="s">
        <v>156</v>
      </c>
      <c r="BE194" s="259">
        <f>IF(O194="základná",K194,0)</f>
        <v>0</v>
      </c>
      <c r="BF194" s="259">
        <f>IF(O194="znížená",K194,0)</f>
        <v>0</v>
      </c>
      <c r="BG194" s="259">
        <f>IF(O194="zákl. prenesená",K194,0)</f>
        <v>0</v>
      </c>
      <c r="BH194" s="259">
        <f>IF(O194="zníž. prenesená",K194,0)</f>
        <v>0</v>
      </c>
      <c r="BI194" s="259">
        <f>IF(O194="nulová",K194,0)</f>
        <v>0</v>
      </c>
      <c r="BJ194" s="14" t="s">
        <v>130</v>
      </c>
      <c r="BK194" s="259">
        <f>ROUND(P194*H194,2)</f>
        <v>0</v>
      </c>
      <c r="BL194" s="14" t="s">
        <v>239</v>
      </c>
      <c r="BM194" s="258" t="s">
        <v>359</v>
      </c>
    </row>
    <row r="195" s="2" customFormat="1" ht="21.75" customHeight="1">
      <c r="A195" s="35"/>
      <c r="B195" s="36"/>
      <c r="C195" s="260" t="s">
        <v>360</v>
      </c>
      <c r="D195" s="260" t="s">
        <v>241</v>
      </c>
      <c r="E195" s="261" t="s">
        <v>361</v>
      </c>
      <c r="F195" s="262" t="s">
        <v>362</v>
      </c>
      <c r="G195" s="263" t="s">
        <v>162</v>
      </c>
      <c r="H195" s="264">
        <v>1</v>
      </c>
      <c r="I195" s="265"/>
      <c r="J195" s="266"/>
      <c r="K195" s="267">
        <f>ROUND(P195*H195,2)</f>
        <v>0</v>
      </c>
      <c r="L195" s="266"/>
      <c r="M195" s="268"/>
      <c r="N195" s="269" t="s">
        <v>1</v>
      </c>
      <c r="O195" s="254" t="s">
        <v>45</v>
      </c>
      <c r="P195" s="255">
        <f>I195+J195</f>
        <v>0</v>
      </c>
      <c r="Q195" s="255">
        <f>ROUND(I195*H195,2)</f>
        <v>0</v>
      </c>
      <c r="R195" s="255">
        <f>ROUND(J195*H195,2)</f>
        <v>0</v>
      </c>
      <c r="S195" s="94"/>
      <c r="T195" s="256">
        <f>S195*H195</f>
        <v>0</v>
      </c>
      <c r="U195" s="256">
        <v>0.00025000000000000001</v>
      </c>
      <c r="V195" s="256">
        <f>U195*H195</f>
        <v>0.00025000000000000001</v>
      </c>
      <c r="W195" s="256">
        <v>0</v>
      </c>
      <c r="X195" s="257">
        <f>W195*H195</f>
        <v>0</v>
      </c>
      <c r="Y195" s="35"/>
      <c r="Z195" s="35"/>
      <c r="AA195" s="35"/>
      <c r="AB195" s="35"/>
      <c r="AC195" s="35"/>
      <c r="AD195" s="35"/>
      <c r="AE195" s="35"/>
      <c r="AR195" s="258" t="s">
        <v>349</v>
      </c>
      <c r="AT195" s="258" t="s">
        <v>241</v>
      </c>
      <c r="AU195" s="258" t="s">
        <v>130</v>
      </c>
      <c r="AY195" s="14" t="s">
        <v>156</v>
      </c>
      <c r="BE195" s="259">
        <f>IF(O195="základná",K195,0)</f>
        <v>0</v>
      </c>
      <c r="BF195" s="259">
        <f>IF(O195="znížená",K195,0)</f>
        <v>0</v>
      </c>
      <c r="BG195" s="259">
        <f>IF(O195="zákl. prenesená",K195,0)</f>
        <v>0</v>
      </c>
      <c r="BH195" s="259">
        <f>IF(O195="zníž. prenesená",K195,0)</f>
        <v>0</v>
      </c>
      <c r="BI195" s="259">
        <f>IF(O195="nulová",K195,0)</f>
        <v>0</v>
      </c>
      <c r="BJ195" s="14" t="s">
        <v>130</v>
      </c>
      <c r="BK195" s="259">
        <f>ROUND(P195*H195,2)</f>
        <v>0</v>
      </c>
      <c r="BL195" s="14" t="s">
        <v>349</v>
      </c>
      <c r="BM195" s="258" t="s">
        <v>363</v>
      </c>
    </row>
    <row r="196" s="2" customFormat="1" ht="16.5" customHeight="1">
      <c r="A196" s="35"/>
      <c r="B196" s="36"/>
      <c r="C196" s="260" t="s">
        <v>364</v>
      </c>
      <c r="D196" s="260" t="s">
        <v>241</v>
      </c>
      <c r="E196" s="261" t="s">
        <v>365</v>
      </c>
      <c r="F196" s="262" t="s">
        <v>366</v>
      </c>
      <c r="G196" s="263" t="s">
        <v>162</v>
      </c>
      <c r="H196" s="264">
        <v>1</v>
      </c>
      <c r="I196" s="265"/>
      <c r="J196" s="266"/>
      <c r="K196" s="267">
        <f>ROUND(P196*H196,2)</f>
        <v>0</v>
      </c>
      <c r="L196" s="266"/>
      <c r="M196" s="268"/>
      <c r="N196" s="269" t="s">
        <v>1</v>
      </c>
      <c r="O196" s="254" t="s">
        <v>45</v>
      </c>
      <c r="P196" s="255">
        <f>I196+J196</f>
        <v>0</v>
      </c>
      <c r="Q196" s="255">
        <f>ROUND(I196*H196,2)</f>
        <v>0</v>
      </c>
      <c r="R196" s="255">
        <f>ROUND(J196*H196,2)</f>
        <v>0</v>
      </c>
      <c r="S196" s="94"/>
      <c r="T196" s="256">
        <f>S196*H196</f>
        <v>0</v>
      </c>
      <c r="U196" s="256">
        <v>0.00056999999999999998</v>
      </c>
      <c r="V196" s="256">
        <f>U196*H196</f>
        <v>0.00056999999999999998</v>
      </c>
      <c r="W196" s="256">
        <v>0</v>
      </c>
      <c r="X196" s="257">
        <f>W196*H196</f>
        <v>0</v>
      </c>
      <c r="Y196" s="35"/>
      <c r="Z196" s="35"/>
      <c r="AA196" s="35"/>
      <c r="AB196" s="35"/>
      <c r="AC196" s="35"/>
      <c r="AD196" s="35"/>
      <c r="AE196" s="35"/>
      <c r="AR196" s="258" t="s">
        <v>349</v>
      </c>
      <c r="AT196" s="258" t="s">
        <v>241</v>
      </c>
      <c r="AU196" s="258" t="s">
        <v>130</v>
      </c>
      <c r="AY196" s="14" t="s">
        <v>156</v>
      </c>
      <c r="BE196" s="259">
        <f>IF(O196="základná",K196,0)</f>
        <v>0</v>
      </c>
      <c r="BF196" s="259">
        <f>IF(O196="znížená",K196,0)</f>
        <v>0</v>
      </c>
      <c r="BG196" s="259">
        <f>IF(O196="zákl. prenesená",K196,0)</f>
        <v>0</v>
      </c>
      <c r="BH196" s="259">
        <f>IF(O196="zníž. prenesená",K196,0)</f>
        <v>0</v>
      </c>
      <c r="BI196" s="259">
        <f>IF(O196="nulová",K196,0)</f>
        <v>0</v>
      </c>
      <c r="BJ196" s="14" t="s">
        <v>130</v>
      </c>
      <c r="BK196" s="259">
        <f>ROUND(P196*H196,2)</f>
        <v>0</v>
      </c>
      <c r="BL196" s="14" t="s">
        <v>349</v>
      </c>
      <c r="BM196" s="258" t="s">
        <v>367</v>
      </c>
    </row>
    <row r="197" s="2" customFormat="1" ht="21.75" customHeight="1">
      <c r="A197" s="35"/>
      <c r="B197" s="36"/>
      <c r="C197" s="245" t="s">
        <v>368</v>
      </c>
      <c r="D197" s="245" t="s">
        <v>159</v>
      </c>
      <c r="E197" s="246" t="s">
        <v>369</v>
      </c>
      <c r="F197" s="247" t="s">
        <v>370</v>
      </c>
      <c r="G197" s="248" t="s">
        <v>162</v>
      </c>
      <c r="H197" s="249">
        <v>1</v>
      </c>
      <c r="I197" s="250"/>
      <c r="J197" s="250"/>
      <c r="K197" s="251">
        <f>ROUND(P197*H197,2)</f>
        <v>0</v>
      </c>
      <c r="L197" s="252"/>
      <c r="M197" s="41"/>
      <c r="N197" s="253" t="s">
        <v>1</v>
      </c>
      <c r="O197" s="254" t="s">
        <v>45</v>
      </c>
      <c r="P197" s="255">
        <f>I197+J197</f>
        <v>0</v>
      </c>
      <c r="Q197" s="255">
        <f>ROUND(I197*H197,2)</f>
        <v>0</v>
      </c>
      <c r="R197" s="255">
        <f>ROUND(J197*H197,2)</f>
        <v>0</v>
      </c>
      <c r="S197" s="94"/>
      <c r="T197" s="256">
        <f>S197*H197</f>
        <v>0</v>
      </c>
      <c r="U197" s="256">
        <v>0</v>
      </c>
      <c r="V197" s="256">
        <f>U197*H197</f>
        <v>0</v>
      </c>
      <c r="W197" s="256">
        <v>0</v>
      </c>
      <c r="X197" s="257">
        <f>W197*H197</f>
        <v>0</v>
      </c>
      <c r="Y197" s="35"/>
      <c r="Z197" s="35"/>
      <c r="AA197" s="35"/>
      <c r="AB197" s="35"/>
      <c r="AC197" s="35"/>
      <c r="AD197" s="35"/>
      <c r="AE197" s="35"/>
      <c r="AR197" s="258" t="s">
        <v>239</v>
      </c>
      <c r="AT197" s="258" t="s">
        <v>159</v>
      </c>
      <c r="AU197" s="258" t="s">
        <v>130</v>
      </c>
      <c r="AY197" s="14" t="s">
        <v>156</v>
      </c>
      <c r="BE197" s="259">
        <f>IF(O197="základná",K197,0)</f>
        <v>0</v>
      </c>
      <c r="BF197" s="259">
        <f>IF(O197="znížená",K197,0)</f>
        <v>0</v>
      </c>
      <c r="BG197" s="259">
        <f>IF(O197="zákl. prenesená",K197,0)</f>
        <v>0</v>
      </c>
      <c r="BH197" s="259">
        <f>IF(O197="zníž. prenesená",K197,0)</f>
        <v>0</v>
      </c>
      <c r="BI197" s="259">
        <f>IF(O197="nulová",K197,0)</f>
        <v>0</v>
      </c>
      <c r="BJ197" s="14" t="s">
        <v>130</v>
      </c>
      <c r="BK197" s="259">
        <f>ROUND(P197*H197,2)</f>
        <v>0</v>
      </c>
      <c r="BL197" s="14" t="s">
        <v>239</v>
      </c>
      <c r="BM197" s="258" t="s">
        <v>371</v>
      </c>
    </row>
    <row r="198" s="2" customFormat="1" ht="16.5" customHeight="1">
      <c r="A198" s="35"/>
      <c r="B198" s="36"/>
      <c r="C198" s="260" t="s">
        <v>372</v>
      </c>
      <c r="D198" s="260" t="s">
        <v>241</v>
      </c>
      <c r="E198" s="261" t="s">
        <v>373</v>
      </c>
      <c r="F198" s="262" t="s">
        <v>374</v>
      </c>
      <c r="G198" s="263" t="s">
        <v>375</v>
      </c>
      <c r="H198" s="264">
        <v>1</v>
      </c>
      <c r="I198" s="265"/>
      <c r="J198" s="266"/>
      <c r="K198" s="267">
        <f>ROUND(P198*H198,2)</f>
        <v>0</v>
      </c>
      <c r="L198" s="266"/>
      <c r="M198" s="268"/>
      <c r="N198" s="269" t="s">
        <v>1</v>
      </c>
      <c r="O198" s="254" t="s">
        <v>45</v>
      </c>
      <c r="P198" s="255">
        <f>I198+J198</f>
        <v>0</v>
      </c>
      <c r="Q198" s="255">
        <f>ROUND(I198*H198,2)</f>
        <v>0</v>
      </c>
      <c r="R198" s="255">
        <f>ROUND(J198*H198,2)</f>
        <v>0</v>
      </c>
      <c r="S198" s="94"/>
      <c r="T198" s="256">
        <f>S198*H198</f>
        <v>0</v>
      </c>
      <c r="U198" s="256">
        <v>0.00142</v>
      </c>
      <c r="V198" s="256">
        <f>U198*H198</f>
        <v>0.00142</v>
      </c>
      <c r="W198" s="256">
        <v>0</v>
      </c>
      <c r="X198" s="257">
        <f>W198*H198</f>
        <v>0</v>
      </c>
      <c r="Y198" s="35"/>
      <c r="Z198" s="35"/>
      <c r="AA198" s="35"/>
      <c r="AB198" s="35"/>
      <c r="AC198" s="35"/>
      <c r="AD198" s="35"/>
      <c r="AE198" s="35"/>
      <c r="AR198" s="258" t="s">
        <v>244</v>
      </c>
      <c r="AT198" s="258" t="s">
        <v>241</v>
      </c>
      <c r="AU198" s="258" t="s">
        <v>130</v>
      </c>
      <c r="AY198" s="14" t="s">
        <v>156</v>
      </c>
      <c r="BE198" s="259">
        <f>IF(O198="základná",K198,0)</f>
        <v>0</v>
      </c>
      <c r="BF198" s="259">
        <f>IF(O198="znížená",K198,0)</f>
        <v>0</v>
      </c>
      <c r="BG198" s="259">
        <f>IF(O198="zákl. prenesená",K198,0)</f>
        <v>0</v>
      </c>
      <c r="BH198" s="259">
        <f>IF(O198="zníž. prenesená",K198,0)</f>
        <v>0</v>
      </c>
      <c r="BI198" s="259">
        <f>IF(O198="nulová",K198,0)</f>
        <v>0</v>
      </c>
      <c r="BJ198" s="14" t="s">
        <v>130</v>
      </c>
      <c r="BK198" s="259">
        <f>ROUND(P198*H198,2)</f>
        <v>0</v>
      </c>
      <c r="BL198" s="14" t="s">
        <v>239</v>
      </c>
      <c r="BM198" s="258" t="s">
        <v>376</v>
      </c>
    </row>
    <row r="199" s="2" customFormat="1" ht="16.5" customHeight="1">
      <c r="A199" s="35"/>
      <c r="B199" s="36"/>
      <c r="C199" s="260" t="s">
        <v>377</v>
      </c>
      <c r="D199" s="260" t="s">
        <v>241</v>
      </c>
      <c r="E199" s="261" t="s">
        <v>378</v>
      </c>
      <c r="F199" s="262" t="s">
        <v>379</v>
      </c>
      <c r="G199" s="263" t="s">
        <v>354</v>
      </c>
      <c r="H199" s="264">
        <v>1</v>
      </c>
      <c r="I199" s="265"/>
      <c r="J199" s="266"/>
      <c r="K199" s="267">
        <f>ROUND(P199*H199,2)</f>
        <v>0</v>
      </c>
      <c r="L199" s="266"/>
      <c r="M199" s="268"/>
      <c r="N199" s="269" t="s">
        <v>1</v>
      </c>
      <c r="O199" s="254" t="s">
        <v>45</v>
      </c>
      <c r="P199" s="255">
        <f>I199+J199</f>
        <v>0</v>
      </c>
      <c r="Q199" s="255">
        <f>ROUND(I199*H199,2)</f>
        <v>0</v>
      </c>
      <c r="R199" s="255">
        <f>ROUND(J199*H199,2)</f>
        <v>0</v>
      </c>
      <c r="S199" s="94"/>
      <c r="T199" s="256">
        <f>S199*H199</f>
        <v>0</v>
      </c>
      <c r="U199" s="256">
        <v>0.001</v>
      </c>
      <c r="V199" s="256">
        <f>U199*H199</f>
        <v>0.001</v>
      </c>
      <c r="W199" s="256">
        <v>0</v>
      </c>
      <c r="X199" s="257">
        <f>W199*H199</f>
        <v>0</v>
      </c>
      <c r="Y199" s="35"/>
      <c r="Z199" s="35"/>
      <c r="AA199" s="35"/>
      <c r="AB199" s="35"/>
      <c r="AC199" s="35"/>
      <c r="AD199" s="35"/>
      <c r="AE199" s="35"/>
      <c r="AR199" s="258" t="s">
        <v>244</v>
      </c>
      <c r="AT199" s="258" t="s">
        <v>241</v>
      </c>
      <c r="AU199" s="258" t="s">
        <v>130</v>
      </c>
      <c r="AY199" s="14" t="s">
        <v>156</v>
      </c>
      <c r="BE199" s="259">
        <f>IF(O199="základná",K199,0)</f>
        <v>0</v>
      </c>
      <c r="BF199" s="259">
        <f>IF(O199="znížená",K199,0)</f>
        <v>0</v>
      </c>
      <c r="BG199" s="259">
        <f>IF(O199="zákl. prenesená",K199,0)</f>
        <v>0</v>
      </c>
      <c r="BH199" s="259">
        <f>IF(O199="zníž. prenesená",K199,0)</f>
        <v>0</v>
      </c>
      <c r="BI199" s="259">
        <f>IF(O199="nulová",K199,0)</f>
        <v>0</v>
      </c>
      <c r="BJ199" s="14" t="s">
        <v>130</v>
      </c>
      <c r="BK199" s="259">
        <f>ROUND(P199*H199,2)</f>
        <v>0</v>
      </c>
      <c r="BL199" s="14" t="s">
        <v>239</v>
      </c>
      <c r="BM199" s="258" t="s">
        <v>380</v>
      </c>
    </row>
    <row r="200" s="2" customFormat="1" ht="24.15" customHeight="1">
      <c r="A200" s="35"/>
      <c r="B200" s="36"/>
      <c r="C200" s="245" t="s">
        <v>381</v>
      </c>
      <c r="D200" s="245" t="s">
        <v>159</v>
      </c>
      <c r="E200" s="246" t="s">
        <v>382</v>
      </c>
      <c r="F200" s="247" t="s">
        <v>383</v>
      </c>
      <c r="G200" s="248" t="s">
        <v>167</v>
      </c>
      <c r="H200" s="249">
        <v>0.20000000000000001</v>
      </c>
      <c r="I200" s="250"/>
      <c r="J200" s="250"/>
      <c r="K200" s="251">
        <f>ROUND(P200*H200,2)</f>
        <v>0</v>
      </c>
      <c r="L200" s="252"/>
      <c r="M200" s="41"/>
      <c r="N200" s="253" t="s">
        <v>1</v>
      </c>
      <c r="O200" s="254" t="s">
        <v>45</v>
      </c>
      <c r="P200" s="255">
        <f>I200+J200</f>
        <v>0</v>
      </c>
      <c r="Q200" s="255">
        <f>ROUND(I200*H200,2)</f>
        <v>0</v>
      </c>
      <c r="R200" s="255">
        <f>ROUND(J200*H200,2)</f>
        <v>0</v>
      </c>
      <c r="S200" s="94"/>
      <c r="T200" s="256">
        <f>S200*H200</f>
        <v>0</v>
      </c>
      <c r="U200" s="256">
        <v>0</v>
      </c>
      <c r="V200" s="256">
        <f>U200*H200</f>
        <v>0</v>
      </c>
      <c r="W200" s="256">
        <v>0</v>
      </c>
      <c r="X200" s="257">
        <f>W200*H200</f>
        <v>0</v>
      </c>
      <c r="Y200" s="35"/>
      <c r="Z200" s="35"/>
      <c r="AA200" s="35"/>
      <c r="AB200" s="35"/>
      <c r="AC200" s="35"/>
      <c r="AD200" s="35"/>
      <c r="AE200" s="35"/>
      <c r="AR200" s="258" t="s">
        <v>163</v>
      </c>
      <c r="AT200" s="258" t="s">
        <v>159</v>
      </c>
      <c r="AU200" s="258" t="s">
        <v>130</v>
      </c>
      <c r="AY200" s="14" t="s">
        <v>156</v>
      </c>
      <c r="BE200" s="259">
        <f>IF(O200="základná",K200,0)</f>
        <v>0</v>
      </c>
      <c r="BF200" s="259">
        <f>IF(O200="znížená",K200,0)</f>
        <v>0</v>
      </c>
      <c r="BG200" s="259">
        <f>IF(O200="zákl. prenesená",K200,0)</f>
        <v>0</v>
      </c>
      <c r="BH200" s="259">
        <f>IF(O200="zníž. prenesená",K200,0)</f>
        <v>0</v>
      </c>
      <c r="BI200" s="259">
        <f>IF(O200="nulová",K200,0)</f>
        <v>0</v>
      </c>
      <c r="BJ200" s="14" t="s">
        <v>130</v>
      </c>
      <c r="BK200" s="259">
        <f>ROUND(P200*H200,2)</f>
        <v>0</v>
      </c>
      <c r="BL200" s="14" t="s">
        <v>163</v>
      </c>
      <c r="BM200" s="258" t="s">
        <v>384</v>
      </c>
    </row>
    <row r="201" s="12" customFormat="1" ht="22.8" customHeight="1">
      <c r="A201" s="12"/>
      <c r="B201" s="229"/>
      <c r="C201" s="230"/>
      <c r="D201" s="231" t="s">
        <v>80</v>
      </c>
      <c r="E201" s="243" t="s">
        <v>385</v>
      </c>
      <c r="F201" s="243" t="s">
        <v>386</v>
      </c>
      <c r="G201" s="230"/>
      <c r="H201" s="230"/>
      <c r="I201" s="233"/>
      <c r="J201" s="233"/>
      <c r="K201" s="244">
        <f>BK201</f>
        <v>0</v>
      </c>
      <c r="L201" s="230"/>
      <c r="M201" s="234"/>
      <c r="N201" s="235"/>
      <c r="O201" s="236"/>
      <c r="P201" s="236"/>
      <c r="Q201" s="237">
        <f>SUM(Q202:Q210)</f>
        <v>0</v>
      </c>
      <c r="R201" s="237">
        <f>SUM(R202:R210)</f>
        <v>0</v>
      </c>
      <c r="S201" s="236"/>
      <c r="T201" s="238">
        <f>SUM(T202:T210)</f>
        <v>0</v>
      </c>
      <c r="U201" s="236"/>
      <c r="V201" s="238">
        <f>SUM(V202:V210)</f>
        <v>0.12241412</v>
      </c>
      <c r="W201" s="236"/>
      <c r="X201" s="239">
        <f>SUM(X202:X210)</f>
        <v>0</v>
      </c>
      <c r="Y201" s="12"/>
      <c r="Z201" s="12"/>
      <c r="AA201" s="12"/>
      <c r="AB201" s="12"/>
      <c r="AC201" s="12"/>
      <c r="AD201" s="12"/>
      <c r="AE201" s="12"/>
      <c r="AR201" s="240" t="s">
        <v>130</v>
      </c>
      <c r="AT201" s="241" t="s">
        <v>80</v>
      </c>
      <c r="AU201" s="241" t="s">
        <v>89</v>
      </c>
      <c r="AY201" s="240" t="s">
        <v>156</v>
      </c>
      <c r="BK201" s="242">
        <f>SUM(BK202:BK210)</f>
        <v>0</v>
      </c>
    </row>
    <row r="202" s="2" customFormat="1" ht="24.15" customHeight="1">
      <c r="A202" s="35"/>
      <c r="B202" s="36"/>
      <c r="C202" s="245" t="s">
        <v>387</v>
      </c>
      <c r="D202" s="245" t="s">
        <v>159</v>
      </c>
      <c r="E202" s="246" t="s">
        <v>388</v>
      </c>
      <c r="F202" s="247" t="s">
        <v>389</v>
      </c>
      <c r="G202" s="248" t="s">
        <v>390</v>
      </c>
      <c r="H202" s="249">
        <v>3</v>
      </c>
      <c r="I202" s="250"/>
      <c r="J202" s="250"/>
      <c r="K202" s="251">
        <f>ROUND(P202*H202,2)</f>
        <v>0</v>
      </c>
      <c r="L202" s="252"/>
      <c r="M202" s="41"/>
      <c r="N202" s="253" t="s">
        <v>1</v>
      </c>
      <c r="O202" s="254" t="s">
        <v>45</v>
      </c>
      <c r="P202" s="255">
        <f>I202+J202</f>
        <v>0</v>
      </c>
      <c r="Q202" s="255">
        <f>ROUND(I202*H202,2)</f>
        <v>0</v>
      </c>
      <c r="R202" s="255">
        <f>ROUND(J202*H202,2)</f>
        <v>0</v>
      </c>
      <c r="S202" s="94"/>
      <c r="T202" s="256">
        <f>S202*H202</f>
        <v>0</v>
      </c>
      <c r="U202" s="256">
        <v>0.01297804</v>
      </c>
      <c r="V202" s="256">
        <f>U202*H202</f>
        <v>0.038934120000000003</v>
      </c>
      <c r="W202" s="256">
        <v>0</v>
      </c>
      <c r="X202" s="257">
        <f>W202*H202</f>
        <v>0</v>
      </c>
      <c r="Y202" s="35"/>
      <c r="Z202" s="35"/>
      <c r="AA202" s="35"/>
      <c r="AB202" s="35"/>
      <c r="AC202" s="35"/>
      <c r="AD202" s="35"/>
      <c r="AE202" s="35"/>
      <c r="AR202" s="258" t="s">
        <v>239</v>
      </c>
      <c r="AT202" s="258" t="s">
        <v>159</v>
      </c>
      <c r="AU202" s="258" t="s">
        <v>130</v>
      </c>
      <c r="AY202" s="14" t="s">
        <v>156</v>
      </c>
      <c r="BE202" s="259">
        <f>IF(O202="základná",K202,0)</f>
        <v>0</v>
      </c>
      <c r="BF202" s="259">
        <f>IF(O202="znížená",K202,0)</f>
        <v>0</v>
      </c>
      <c r="BG202" s="259">
        <f>IF(O202="zákl. prenesená",K202,0)</f>
        <v>0</v>
      </c>
      <c r="BH202" s="259">
        <f>IF(O202="zníž. prenesená",K202,0)</f>
        <v>0</v>
      </c>
      <c r="BI202" s="259">
        <f>IF(O202="nulová",K202,0)</f>
        <v>0</v>
      </c>
      <c r="BJ202" s="14" t="s">
        <v>130</v>
      </c>
      <c r="BK202" s="259">
        <f>ROUND(P202*H202,2)</f>
        <v>0</v>
      </c>
      <c r="BL202" s="14" t="s">
        <v>239</v>
      </c>
      <c r="BM202" s="258" t="s">
        <v>391</v>
      </c>
    </row>
    <row r="203" s="2" customFormat="1" ht="24.15" customHeight="1">
      <c r="A203" s="35"/>
      <c r="B203" s="36"/>
      <c r="C203" s="260" t="s">
        <v>392</v>
      </c>
      <c r="D203" s="260" t="s">
        <v>241</v>
      </c>
      <c r="E203" s="261" t="s">
        <v>393</v>
      </c>
      <c r="F203" s="262" t="s">
        <v>394</v>
      </c>
      <c r="G203" s="263" t="s">
        <v>162</v>
      </c>
      <c r="H203" s="264">
        <v>2</v>
      </c>
      <c r="I203" s="265"/>
      <c r="J203" s="266"/>
      <c r="K203" s="267">
        <f>ROUND(P203*H203,2)</f>
        <v>0</v>
      </c>
      <c r="L203" s="266"/>
      <c r="M203" s="268"/>
      <c r="N203" s="269" t="s">
        <v>1</v>
      </c>
      <c r="O203" s="254" t="s">
        <v>45</v>
      </c>
      <c r="P203" s="255">
        <f>I203+J203</f>
        <v>0</v>
      </c>
      <c r="Q203" s="255">
        <f>ROUND(I203*H203,2)</f>
        <v>0</v>
      </c>
      <c r="R203" s="255">
        <f>ROUND(J203*H203,2)</f>
        <v>0</v>
      </c>
      <c r="S203" s="94"/>
      <c r="T203" s="256">
        <f>S203*H203</f>
        <v>0</v>
      </c>
      <c r="U203" s="256">
        <v>0.024500000000000001</v>
      </c>
      <c r="V203" s="256">
        <f>U203*H203</f>
        <v>0.049000000000000002</v>
      </c>
      <c r="W203" s="256">
        <v>0</v>
      </c>
      <c r="X203" s="257">
        <f>W203*H203</f>
        <v>0</v>
      </c>
      <c r="Y203" s="35"/>
      <c r="Z203" s="35"/>
      <c r="AA203" s="35"/>
      <c r="AB203" s="35"/>
      <c r="AC203" s="35"/>
      <c r="AD203" s="35"/>
      <c r="AE203" s="35"/>
      <c r="AR203" s="258" t="s">
        <v>244</v>
      </c>
      <c r="AT203" s="258" t="s">
        <v>241</v>
      </c>
      <c r="AU203" s="258" t="s">
        <v>130</v>
      </c>
      <c r="AY203" s="14" t="s">
        <v>156</v>
      </c>
      <c r="BE203" s="259">
        <f>IF(O203="základná",K203,0)</f>
        <v>0</v>
      </c>
      <c r="BF203" s="259">
        <f>IF(O203="znížená",K203,0)</f>
        <v>0</v>
      </c>
      <c r="BG203" s="259">
        <f>IF(O203="zákl. prenesená",K203,0)</f>
        <v>0</v>
      </c>
      <c r="BH203" s="259">
        <f>IF(O203="zníž. prenesená",K203,0)</f>
        <v>0</v>
      </c>
      <c r="BI203" s="259">
        <f>IF(O203="nulová",K203,0)</f>
        <v>0</v>
      </c>
      <c r="BJ203" s="14" t="s">
        <v>130</v>
      </c>
      <c r="BK203" s="259">
        <f>ROUND(P203*H203,2)</f>
        <v>0</v>
      </c>
      <c r="BL203" s="14" t="s">
        <v>239</v>
      </c>
      <c r="BM203" s="258" t="s">
        <v>395</v>
      </c>
    </row>
    <row r="204" s="2" customFormat="1" ht="21.75" customHeight="1">
      <c r="A204" s="35"/>
      <c r="B204" s="36"/>
      <c r="C204" s="260" t="s">
        <v>396</v>
      </c>
      <c r="D204" s="260" t="s">
        <v>241</v>
      </c>
      <c r="E204" s="261" t="s">
        <v>397</v>
      </c>
      <c r="F204" s="262" t="s">
        <v>398</v>
      </c>
      <c r="G204" s="263" t="s">
        <v>162</v>
      </c>
      <c r="H204" s="264">
        <v>1</v>
      </c>
      <c r="I204" s="265"/>
      <c r="J204" s="266"/>
      <c r="K204" s="267">
        <f>ROUND(P204*H204,2)</f>
        <v>0</v>
      </c>
      <c r="L204" s="266"/>
      <c r="M204" s="268"/>
      <c r="N204" s="269" t="s">
        <v>1</v>
      </c>
      <c r="O204" s="254" t="s">
        <v>45</v>
      </c>
      <c r="P204" s="255">
        <f>I204+J204</f>
        <v>0</v>
      </c>
      <c r="Q204" s="255">
        <f>ROUND(I204*H204,2)</f>
        <v>0</v>
      </c>
      <c r="R204" s="255">
        <f>ROUND(J204*H204,2)</f>
        <v>0</v>
      </c>
      <c r="S204" s="94"/>
      <c r="T204" s="256">
        <f>S204*H204</f>
        <v>0</v>
      </c>
      <c r="U204" s="256">
        <v>0.033500000000000002</v>
      </c>
      <c r="V204" s="256">
        <f>U204*H204</f>
        <v>0.033500000000000002</v>
      </c>
      <c r="W204" s="256">
        <v>0</v>
      </c>
      <c r="X204" s="257">
        <f>W204*H204</f>
        <v>0</v>
      </c>
      <c r="Y204" s="35"/>
      <c r="Z204" s="35"/>
      <c r="AA204" s="35"/>
      <c r="AB204" s="35"/>
      <c r="AC204" s="35"/>
      <c r="AD204" s="35"/>
      <c r="AE204" s="35"/>
      <c r="AR204" s="258" t="s">
        <v>244</v>
      </c>
      <c r="AT204" s="258" t="s">
        <v>241</v>
      </c>
      <c r="AU204" s="258" t="s">
        <v>130</v>
      </c>
      <c r="AY204" s="14" t="s">
        <v>156</v>
      </c>
      <c r="BE204" s="259">
        <f>IF(O204="základná",K204,0)</f>
        <v>0</v>
      </c>
      <c r="BF204" s="259">
        <f>IF(O204="znížená",K204,0)</f>
        <v>0</v>
      </c>
      <c r="BG204" s="259">
        <f>IF(O204="zákl. prenesená",K204,0)</f>
        <v>0</v>
      </c>
      <c r="BH204" s="259">
        <f>IF(O204="zníž. prenesená",K204,0)</f>
        <v>0</v>
      </c>
      <c r="BI204" s="259">
        <f>IF(O204="nulová",K204,0)</f>
        <v>0</v>
      </c>
      <c r="BJ204" s="14" t="s">
        <v>130</v>
      </c>
      <c r="BK204" s="259">
        <f>ROUND(P204*H204,2)</f>
        <v>0</v>
      </c>
      <c r="BL204" s="14" t="s">
        <v>239</v>
      </c>
      <c r="BM204" s="258" t="s">
        <v>399</v>
      </c>
    </row>
    <row r="205" s="2" customFormat="1" ht="24.15" customHeight="1">
      <c r="A205" s="35"/>
      <c r="B205" s="36"/>
      <c r="C205" s="245" t="s">
        <v>400</v>
      </c>
      <c r="D205" s="245" t="s">
        <v>159</v>
      </c>
      <c r="E205" s="246" t="s">
        <v>401</v>
      </c>
      <c r="F205" s="247" t="s">
        <v>402</v>
      </c>
      <c r="G205" s="248" t="s">
        <v>162</v>
      </c>
      <c r="H205" s="249">
        <v>1</v>
      </c>
      <c r="I205" s="250"/>
      <c r="J205" s="250"/>
      <c r="K205" s="251">
        <f>ROUND(P205*H205,2)</f>
        <v>0</v>
      </c>
      <c r="L205" s="252"/>
      <c r="M205" s="41"/>
      <c r="N205" s="253" t="s">
        <v>1</v>
      </c>
      <c r="O205" s="254" t="s">
        <v>45</v>
      </c>
      <c r="P205" s="255">
        <f>I205+J205</f>
        <v>0</v>
      </c>
      <c r="Q205" s="255">
        <f>ROUND(I205*H205,2)</f>
        <v>0</v>
      </c>
      <c r="R205" s="255">
        <f>ROUND(J205*H205,2)</f>
        <v>0</v>
      </c>
      <c r="S205" s="94"/>
      <c r="T205" s="256">
        <f>S205*H205</f>
        <v>0</v>
      </c>
      <c r="U205" s="256">
        <v>0</v>
      </c>
      <c r="V205" s="256">
        <f>U205*H205</f>
        <v>0</v>
      </c>
      <c r="W205" s="256">
        <v>0</v>
      </c>
      <c r="X205" s="257">
        <f>W205*H205</f>
        <v>0</v>
      </c>
      <c r="Y205" s="35"/>
      <c r="Z205" s="35"/>
      <c r="AA205" s="35"/>
      <c r="AB205" s="35"/>
      <c r="AC205" s="35"/>
      <c r="AD205" s="35"/>
      <c r="AE205" s="35"/>
      <c r="AR205" s="258" t="s">
        <v>163</v>
      </c>
      <c r="AT205" s="258" t="s">
        <v>159</v>
      </c>
      <c r="AU205" s="258" t="s">
        <v>130</v>
      </c>
      <c r="AY205" s="14" t="s">
        <v>156</v>
      </c>
      <c r="BE205" s="259">
        <f>IF(O205="základná",K205,0)</f>
        <v>0</v>
      </c>
      <c r="BF205" s="259">
        <f>IF(O205="znížená",K205,0)</f>
        <v>0</v>
      </c>
      <c r="BG205" s="259">
        <f>IF(O205="zákl. prenesená",K205,0)</f>
        <v>0</v>
      </c>
      <c r="BH205" s="259">
        <f>IF(O205="zníž. prenesená",K205,0)</f>
        <v>0</v>
      </c>
      <c r="BI205" s="259">
        <f>IF(O205="nulová",K205,0)</f>
        <v>0</v>
      </c>
      <c r="BJ205" s="14" t="s">
        <v>130</v>
      </c>
      <c r="BK205" s="259">
        <f>ROUND(P205*H205,2)</f>
        <v>0</v>
      </c>
      <c r="BL205" s="14" t="s">
        <v>163</v>
      </c>
      <c r="BM205" s="258" t="s">
        <v>403</v>
      </c>
    </row>
    <row r="206" s="2" customFormat="1" ht="24.15" customHeight="1">
      <c r="A206" s="35"/>
      <c r="B206" s="36"/>
      <c r="C206" s="260" t="s">
        <v>404</v>
      </c>
      <c r="D206" s="260" t="s">
        <v>241</v>
      </c>
      <c r="E206" s="261" t="s">
        <v>405</v>
      </c>
      <c r="F206" s="262" t="s">
        <v>406</v>
      </c>
      <c r="G206" s="263" t="s">
        <v>162</v>
      </c>
      <c r="H206" s="264">
        <v>1</v>
      </c>
      <c r="I206" s="265"/>
      <c r="J206" s="266"/>
      <c r="K206" s="267">
        <f>ROUND(P206*H206,2)</f>
        <v>0</v>
      </c>
      <c r="L206" s="266"/>
      <c r="M206" s="268"/>
      <c r="N206" s="269" t="s">
        <v>1</v>
      </c>
      <c r="O206" s="254" t="s">
        <v>45</v>
      </c>
      <c r="P206" s="255">
        <f>I206+J206</f>
        <v>0</v>
      </c>
      <c r="Q206" s="255">
        <f>ROUND(I206*H206,2)</f>
        <v>0</v>
      </c>
      <c r="R206" s="255">
        <f>ROUND(J206*H206,2)</f>
        <v>0</v>
      </c>
      <c r="S206" s="94"/>
      <c r="T206" s="256">
        <f>S206*H206</f>
        <v>0</v>
      </c>
      <c r="U206" s="256">
        <v>0</v>
      </c>
      <c r="V206" s="256">
        <f>U206*H206</f>
        <v>0</v>
      </c>
      <c r="W206" s="256">
        <v>0</v>
      </c>
      <c r="X206" s="257">
        <f>W206*H206</f>
        <v>0</v>
      </c>
      <c r="Y206" s="35"/>
      <c r="Z206" s="35"/>
      <c r="AA206" s="35"/>
      <c r="AB206" s="35"/>
      <c r="AC206" s="35"/>
      <c r="AD206" s="35"/>
      <c r="AE206" s="35"/>
      <c r="AR206" s="258" t="s">
        <v>260</v>
      </c>
      <c r="AT206" s="258" t="s">
        <v>241</v>
      </c>
      <c r="AU206" s="258" t="s">
        <v>130</v>
      </c>
      <c r="AY206" s="14" t="s">
        <v>156</v>
      </c>
      <c r="BE206" s="259">
        <f>IF(O206="základná",K206,0)</f>
        <v>0</v>
      </c>
      <c r="BF206" s="259">
        <f>IF(O206="znížená",K206,0)</f>
        <v>0</v>
      </c>
      <c r="BG206" s="259">
        <f>IF(O206="zákl. prenesená",K206,0)</f>
        <v>0</v>
      </c>
      <c r="BH206" s="259">
        <f>IF(O206="zníž. prenesená",K206,0)</f>
        <v>0</v>
      </c>
      <c r="BI206" s="259">
        <f>IF(O206="nulová",K206,0)</f>
        <v>0</v>
      </c>
      <c r="BJ206" s="14" t="s">
        <v>130</v>
      </c>
      <c r="BK206" s="259">
        <f>ROUND(P206*H206,2)</f>
        <v>0</v>
      </c>
      <c r="BL206" s="14" t="s">
        <v>163</v>
      </c>
      <c r="BM206" s="258" t="s">
        <v>407</v>
      </c>
    </row>
    <row r="207" s="2" customFormat="1" ht="24.15" customHeight="1">
      <c r="A207" s="35"/>
      <c r="B207" s="36"/>
      <c r="C207" s="245" t="s">
        <v>408</v>
      </c>
      <c r="D207" s="245" t="s">
        <v>159</v>
      </c>
      <c r="E207" s="246" t="s">
        <v>409</v>
      </c>
      <c r="F207" s="247" t="s">
        <v>410</v>
      </c>
      <c r="G207" s="248" t="s">
        <v>162</v>
      </c>
      <c r="H207" s="249">
        <v>1</v>
      </c>
      <c r="I207" s="250"/>
      <c r="J207" s="250"/>
      <c r="K207" s="251">
        <f>ROUND(P207*H207,2)</f>
        <v>0</v>
      </c>
      <c r="L207" s="252"/>
      <c r="M207" s="41"/>
      <c r="N207" s="253" t="s">
        <v>1</v>
      </c>
      <c r="O207" s="254" t="s">
        <v>45</v>
      </c>
      <c r="P207" s="255">
        <f>I207+J207</f>
        <v>0</v>
      </c>
      <c r="Q207" s="255">
        <f>ROUND(I207*H207,2)</f>
        <v>0</v>
      </c>
      <c r="R207" s="255">
        <f>ROUND(J207*H207,2)</f>
        <v>0</v>
      </c>
      <c r="S207" s="94"/>
      <c r="T207" s="256">
        <f>S207*H207</f>
        <v>0</v>
      </c>
      <c r="U207" s="256">
        <v>0</v>
      </c>
      <c r="V207" s="256">
        <f>U207*H207</f>
        <v>0</v>
      </c>
      <c r="W207" s="256">
        <v>0</v>
      </c>
      <c r="X207" s="257">
        <f>W207*H207</f>
        <v>0</v>
      </c>
      <c r="Y207" s="35"/>
      <c r="Z207" s="35"/>
      <c r="AA207" s="35"/>
      <c r="AB207" s="35"/>
      <c r="AC207" s="35"/>
      <c r="AD207" s="35"/>
      <c r="AE207" s="35"/>
      <c r="AR207" s="258" t="s">
        <v>163</v>
      </c>
      <c r="AT207" s="258" t="s">
        <v>159</v>
      </c>
      <c r="AU207" s="258" t="s">
        <v>130</v>
      </c>
      <c r="AY207" s="14" t="s">
        <v>156</v>
      </c>
      <c r="BE207" s="259">
        <f>IF(O207="základná",K207,0)</f>
        <v>0</v>
      </c>
      <c r="BF207" s="259">
        <f>IF(O207="znížená",K207,0)</f>
        <v>0</v>
      </c>
      <c r="BG207" s="259">
        <f>IF(O207="zákl. prenesená",K207,0)</f>
        <v>0</v>
      </c>
      <c r="BH207" s="259">
        <f>IF(O207="zníž. prenesená",K207,0)</f>
        <v>0</v>
      </c>
      <c r="BI207" s="259">
        <f>IF(O207="nulová",K207,0)</f>
        <v>0</v>
      </c>
      <c r="BJ207" s="14" t="s">
        <v>130</v>
      </c>
      <c r="BK207" s="259">
        <f>ROUND(P207*H207,2)</f>
        <v>0</v>
      </c>
      <c r="BL207" s="14" t="s">
        <v>163</v>
      </c>
      <c r="BM207" s="258" t="s">
        <v>411</v>
      </c>
    </row>
    <row r="208" s="2" customFormat="1" ht="16.5" customHeight="1">
      <c r="A208" s="35"/>
      <c r="B208" s="36"/>
      <c r="C208" s="260" t="s">
        <v>412</v>
      </c>
      <c r="D208" s="260" t="s">
        <v>241</v>
      </c>
      <c r="E208" s="261" t="s">
        <v>413</v>
      </c>
      <c r="F208" s="262" t="s">
        <v>414</v>
      </c>
      <c r="G208" s="263" t="s">
        <v>162</v>
      </c>
      <c r="H208" s="264">
        <v>1</v>
      </c>
      <c r="I208" s="265"/>
      <c r="J208" s="266"/>
      <c r="K208" s="267">
        <f>ROUND(P208*H208,2)</f>
        <v>0</v>
      </c>
      <c r="L208" s="266"/>
      <c r="M208" s="268"/>
      <c r="N208" s="269" t="s">
        <v>1</v>
      </c>
      <c r="O208" s="254" t="s">
        <v>45</v>
      </c>
      <c r="P208" s="255">
        <f>I208+J208</f>
        <v>0</v>
      </c>
      <c r="Q208" s="255">
        <f>ROUND(I208*H208,2)</f>
        <v>0</v>
      </c>
      <c r="R208" s="255">
        <f>ROUND(J208*H208,2)</f>
        <v>0</v>
      </c>
      <c r="S208" s="94"/>
      <c r="T208" s="256">
        <f>S208*H208</f>
        <v>0</v>
      </c>
      <c r="U208" s="256">
        <v>0.00040000000000000002</v>
      </c>
      <c r="V208" s="256">
        <f>U208*H208</f>
        <v>0.00040000000000000002</v>
      </c>
      <c r="W208" s="256">
        <v>0</v>
      </c>
      <c r="X208" s="257">
        <f>W208*H208</f>
        <v>0</v>
      </c>
      <c r="Y208" s="35"/>
      <c r="Z208" s="35"/>
      <c r="AA208" s="35"/>
      <c r="AB208" s="35"/>
      <c r="AC208" s="35"/>
      <c r="AD208" s="35"/>
      <c r="AE208" s="35"/>
      <c r="AR208" s="258" t="s">
        <v>260</v>
      </c>
      <c r="AT208" s="258" t="s">
        <v>241</v>
      </c>
      <c r="AU208" s="258" t="s">
        <v>130</v>
      </c>
      <c r="AY208" s="14" t="s">
        <v>156</v>
      </c>
      <c r="BE208" s="259">
        <f>IF(O208="základná",K208,0)</f>
        <v>0</v>
      </c>
      <c r="BF208" s="259">
        <f>IF(O208="znížená",K208,0)</f>
        <v>0</v>
      </c>
      <c r="BG208" s="259">
        <f>IF(O208="zákl. prenesená",K208,0)</f>
        <v>0</v>
      </c>
      <c r="BH208" s="259">
        <f>IF(O208="zníž. prenesená",K208,0)</f>
        <v>0</v>
      </c>
      <c r="BI208" s="259">
        <f>IF(O208="nulová",K208,0)</f>
        <v>0</v>
      </c>
      <c r="BJ208" s="14" t="s">
        <v>130</v>
      </c>
      <c r="BK208" s="259">
        <f>ROUND(P208*H208,2)</f>
        <v>0</v>
      </c>
      <c r="BL208" s="14" t="s">
        <v>163</v>
      </c>
      <c r="BM208" s="258" t="s">
        <v>415</v>
      </c>
    </row>
    <row r="209" s="2" customFormat="1" ht="24.15" customHeight="1">
      <c r="A209" s="35"/>
      <c r="B209" s="36"/>
      <c r="C209" s="260" t="s">
        <v>416</v>
      </c>
      <c r="D209" s="260" t="s">
        <v>241</v>
      </c>
      <c r="E209" s="261" t="s">
        <v>417</v>
      </c>
      <c r="F209" s="262" t="s">
        <v>418</v>
      </c>
      <c r="G209" s="263" t="s">
        <v>162</v>
      </c>
      <c r="H209" s="264">
        <v>1</v>
      </c>
      <c r="I209" s="265"/>
      <c r="J209" s="266"/>
      <c r="K209" s="267">
        <f>ROUND(P209*H209,2)</f>
        <v>0</v>
      </c>
      <c r="L209" s="266"/>
      <c r="M209" s="268"/>
      <c r="N209" s="269" t="s">
        <v>1</v>
      </c>
      <c r="O209" s="254" t="s">
        <v>45</v>
      </c>
      <c r="P209" s="255">
        <f>I209+J209</f>
        <v>0</v>
      </c>
      <c r="Q209" s="255">
        <f>ROUND(I209*H209,2)</f>
        <v>0</v>
      </c>
      <c r="R209" s="255">
        <f>ROUND(J209*H209,2)</f>
        <v>0</v>
      </c>
      <c r="S209" s="94"/>
      <c r="T209" s="256">
        <f>S209*H209</f>
        <v>0</v>
      </c>
      <c r="U209" s="256">
        <v>0.00058</v>
      </c>
      <c r="V209" s="256">
        <f>U209*H209</f>
        <v>0.00058</v>
      </c>
      <c r="W209" s="256">
        <v>0</v>
      </c>
      <c r="X209" s="257">
        <f>W209*H209</f>
        <v>0</v>
      </c>
      <c r="Y209" s="35"/>
      <c r="Z209" s="35"/>
      <c r="AA209" s="35"/>
      <c r="AB209" s="35"/>
      <c r="AC209" s="35"/>
      <c r="AD209" s="35"/>
      <c r="AE209" s="35"/>
      <c r="AR209" s="258" t="s">
        <v>260</v>
      </c>
      <c r="AT209" s="258" t="s">
        <v>241</v>
      </c>
      <c r="AU209" s="258" t="s">
        <v>130</v>
      </c>
      <c r="AY209" s="14" t="s">
        <v>156</v>
      </c>
      <c r="BE209" s="259">
        <f>IF(O209="základná",K209,0)</f>
        <v>0</v>
      </c>
      <c r="BF209" s="259">
        <f>IF(O209="znížená",K209,0)</f>
        <v>0</v>
      </c>
      <c r="BG209" s="259">
        <f>IF(O209="zákl. prenesená",K209,0)</f>
        <v>0</v>
      </c>
      <c r="BH209" s="259">
        <f>IF(O209="zníž. prenesená",K209,0)</f>
        <v>0</v>
      </c>
      <c r="BI209" s="259">
        <f>IF(O209="nulová",K209,0)</f>
        <v>0</v>
      </c>
      <c r="BJ209" s="14" t="s">
        <v>130</v>
      </c>
      <c r="BK209" s="259">
        <f>ROUND(P209*H209,2)</f>
        <v>0</v>
      </c>
      <c r="BL209" s="14" t="s">
        <v>163</v>
      </c>
      <c r="BM209" s="258" t="s">
        <v>419</v>
      </c>
    </row>
    <row r="210" s="2" customFormat="1" ht="21.75" customHeight="1">
      <c r="A210" s="35"/>
      <c r="B210" s="36"/>
      <c r="C210" s="245" t="s">
        <v>420</v>
      </c>
      <c r="D210" s="245" t="s">
        <v>159</v>
      </c>
      <c r="E210" s="246" t="s">
        <v>421</v>
      </c>
      <c r="F210" s="247" t="s">
        <v>422</v>
      </c>
      <c r="G210" s="248" t="s">
        <v>167</v>
      </c>
      <c r="H210" s="249">
        <v>0.10000000000000001</v>
      </c>
      <c r="I210" s="250"/>
      <c r="J210" s="250"/>
      <c r="K210" s="251">
        <f>ROUND(P210*H210,2)</f>
        <v>0</v>
      </c>
      <c r="L210" s="252"/>
      <c r="M210" s="41"/>
      <c r="N210" s="253" t="s">
        <v>1</v>
      </c>
      <c r="O210" s="254" t="s">
        <v>45</v>
      </c>
      <c r="P210" s="255">
        <f>I210+J210</f>
        <v>0</v>
      </c>
      <c r="Q210" s="255">
        <f>ROUND(I210*H210,2)</f>
        <v>0</v>
      </c>
      <c r="R210" s="255">
        <f>ROUND(J210*H210,2)</f>
        <v>0</v>
      </c>
      <c r="S210" s="94"/>
      <c r="T210" s="256">
        <f>S210*H210</f>
        <v>0</v>
      </c>
      <c r="U210" s="256">
        <v>0</v>
      </c>
      <c r="V210" s="256">
        <f>U210*H210</f>
        <v>0</v>
      </c>
      <c r="W210" s="256">
        <v>0</v>
      </c>
      <c r="X210" s="257">
        <f>W210*H210</f>
        <v>0</v>
      </c>
      <c r="Y210" s="35"/>
      <c r="Z210" s="35"/>
      <c r="AA210" s="35"/>
      <c r="AB210" s="35"/>
      <c r="AC210" s="35"/>
      <c r="AD210" s="35"/>
      <c r="AE210" s="35"/>
      <c r="AR210" s="258" t="s">
        <v>163</v>
      </c>
      <c r="AT210" s="258" t="s">
        <v>159</v>
      </c>
      <c r="AU210" s="258" t="s">
        <v>130</v>
      </c>
      <c r="AY210" s="14" t="s">
        <v>156</v>
      </c>
      <c r="BE210" s="259">
        <f>IF(O210="základná",K210,0)</f>
        <v>0</v>
      </c>
      <c r="BF210" s="259">
        <f>IF(O210="znížená",K210,0)</f>
        <v>0</v>
      </c>
      <c r="BG210" s="259">
        <f>IF(O210="zákl. prenesená",K210,0)</f>
        <v>0</v>
      </c>
      <c r="BH210" s="259">
        <f>IF(O210="zníž. prenesená",K210,0)</f>
        <v>0</v>
      </c>
      <c r="BI210" s="259">
        <f>IF(O210="nulová",K210,0)</f>
        <v>0</v>
      </c>
      <c r="BJ210" s="14" t="s">
        <v>130</v>
      </c>
      <c r="BK210" s="259">
        <f>ROUND(P210*H210,2)</f>
        <v>0</v>
      </c>
      <c r="BL210" s="14" t="s">
        <v>163</v>
      </c>
      <c r="BM210" s="258" t="s">
        <v>423</v>
      </c>
    </row>
    <row r="211" s="12" customFormat="1" ht="22.8" customHeight="1">
      <c r="A211" s="12"/>
      <c r="B211" s="229"/>
      <c r="C211" s="230"/>
      <c r="D211" s="231" t="s">
        <v>80</v>
      </c>
      <c r="E211" s="243" t="s">
        <v>424</v>
      </c>
      <c r="F211" s="243" t="s">
        <v>425</v>
      </c>
      <c r="G211" s="230"/>
      <c r="H211" s="230"/>
      <c r="I211" s="233"/>
      <c r="J211" s="233"/>
      <c r="K211" s="244">
        <f>BK211</f>
        <v>0</v>
      </c>
      <c r="L211" s="230"/>
      <c r="M211" s="234"/>
      <c r="N211" s="235"/>
      <c r="O211" s="236"/>
      <c r="P211" s="236"/>
      <c r="Q211" s="237">
        <f>SUM(Q212:Q215)</f>
        <v>0</v>
      </c>
      <c r="R211" s="237">
        <f>SUM(R212:R215)</f>
        <v>0</v>
      </c>
      <c r="S211" s="236"/>
      <c r="T211" s="238">
        <f>SUM(T212:T215)</f>
        <v>0</v>
      </c>
      <c r="U211" s="236"/>
      <c r="V211" s="238">
        <f>SUM(V212:V215)</f>
        <v>0.0066564199999999997</v>
      </c>
      <c r="W211" s="236"/>
      <c r="X211" s="239">
        <f>SUM(X212:X215)</f>
        <v>0</v>
      </c>
      <c r="Y211" s="12"/>
      <c r="Z211" s="12"/>
      <c r="AA211" s="12"/>
      <c r="AB211" s="12"/>
      <c r="AC211" s="12"/>
      <c r="AD211" s="12"/>
      <c r="AE211" s="12"/>
      <c r="AR211" s="240" t="s">
        <v>130</v>
      </c>
      <c r="AT211" s="241" t="s">
        <v>80</v>
      </c>
      <c r="AU211" s="241" t="s">
        <v>89</v>
      </c>
      <c r="AY211" s="240" t="s">
        <v>156</v>
      </c>
      <c r="BK211" s="242">
        <f>SUM(BK212:BK215)</f>
        <v>0</v>
      </c>
    </row>
    <row r="212" s="2" customFormat="1" ht="37.8" customHeight="1">
      <c r="A212" s="35"/>
      <c r="B212" s="36"/>
      <c r="C212" s="245" t="s">
        <v>426</v>
      </c>
      <c r="D212" s="245" t="s">
        <v>159</v>
      </c>
      <c r="E212" s="246" t="s">
        <v>427</v>
      </c>
      <c r="F212" s="247" t="s">
        <v>428</v>
      </c>
      <c r="G212" s="248" t="s">
        <v>162</v>
      </c>
      <c r="H212" s="249">
        <v>2</v>
      </c>
      <c r="I212" s="250"/>
      <c r="J212" s="250"/>
      <c r="K212" s="251">
        <f>ROUND(P212*H212,2)</f>
        <v>0</v>
      </c>
      <c r="L212" s="252"/>
      <c r="M212" s="41"/>
      <c r="N212" s="253" t="s">
        <v>1</v>
      </c>
      <c r="O212" s="254" t="s">
        <v>45</v>
      </c>
      <c r="P212" s="255">
        <f>I212+J212</f>
        <v>0</v>
      </c>
      <c r="Q212" s="255">
        <f>ROUND(I212*H212,2)</f>
        <v>0</v>
      </c>
      <c r="R212" s="255">
        <f>ROUND(J212*H212,2)</f>
        <v>0</v>
      </c>
      <c r="S212" s="94"/>
      <c r="T212" s="256">
        <f>S212*H212</f>
        <v>0</v>
      </c>
      <c r="U212" s="256">
        <v>0.00032821</v>
      </c>
      <c r="V212" s="256">
        <f>U212*H212</f>
        <v>0.00065642000000000001</v>
      </c>
      <c r="W212" s="256">
        <v>0</v>
      </c>
      <c r="X212" s="257">
        <f>W212*H212</f>
        <v>0</v>
      </c>
      <c r="Y212" s="35"/>
      <c r="Z212" s="35"/>
      <c r="AA212" s="35"/>
      <c r="AB212" s="35"/>
      <c r="AC212" s="35"/>
      <c r="AD212" s="35"/>
      <c r="AE212" s="35"/>
      <c r="AR212" s="258" t="s">
        <v>163</v>
      </c>
      <c r="AT212" s="258" t="s">
        <v>159</v>
      </c>
      <c r="AU212" s="258" t="s">
        <v>130</v>
      </c>
      <c r="AY212" s="14" t="s">
        <v>156</v>
      </c>
      <c r="BE212" s="259">
        <f>IF(O212="základná",K212,0)</f>
        <v>0</v>
      </c>
      <c r="BF212" s="259">
        <f>IF(O212="znížená",K212,0)</f>
        <v>0</v>
      </c>
      <c r="BG212" s="259">
        <f>IF(O212="zákl. prenesená",K212,0)</f>
        <v>0</v>
      </c>
      <c r="BH212" s="259">
        <f>IF(O212="zníž. prenesená",K212,0)</f>
        <v>0</v>
      </c>
      <c r="BI212" s="259">
        <f>IF(O212="nulová",K212,0)</f>
        <v>0</v>
      </c>
      <c r="BJ212" s="14" t="s">
        <v>130</v>
      </c>
      <c r="BK212" s="259">
        <f>ROUND(P212*H212,2)</f>
        <v>0</v>
      </c>
      <c r="BL212" s="14" t="s">
        <v>163</v>
      </c>
      <c r="BM212" s="258" t="s">
        <v>429</v>
      </c>
    </row>
    <row r="213" s="2" customFormat="1" ht="16.5" customHeight="1">
      <c r="A213" s="35"/>
      <c r="B213" s="36"/>
      <c r="C213" s="260" t="s">
        <v>239</v>
      </c>
      <c r="D213" s="260" t="s">
        <v>241</v>
      </c>
      <c r="E213" s="261" t="s">
        <v>430</v>
      </c>
      <c r="F213" s="262" t="s">
        <v>431</v>
      </c>
      <c r="G213" s="263" t="s">
        <v>354</v>
      </c>
      <c r="H213" s="264">
        <v>2</v>
      </c>
      <c r="I213" s="265"/>
      <c r="J213" s="266"/>
      <c r="K213" s="267">
        <f>ROUND(P213*H213,2)</f>
        <v>0</v>
      </c>
      <c r="L213" s="266"/>
      <c r="M213" s="268"/>
      <c r="N213" s="269" t="s">
        <v>1</v>
      </c>
      <c r="O213" s="254" t="s">
        <v>45</v>
      </c>
      <c r="P213" s="255">
        <f>I213+J213</f>
        <v>0</v>
      </c>
      <c r="Q213" s="255">
        <f>ROUND(I213*H213,2)</f>
        <v>0</v>
      </c>
      <c r="R213" s="255">
        <f>ROUND(J213*H213,2)</f>
        <v>0</v>
      </c>
      <c r="S213" s="94"/>
      <c r="T213" s="256">
        <f>S213*H213</f>
        <v>0</v>
      </c>
      <c r="U213" s="256">
        <v>0.001</v>
      </c>
      <c r="V213" s="256">
        <f>U213*H213</f>
        <v>0.002</v>
      </c>
      <c r="W213" s="256">
        <v>0</v>
      </c>
      <c r="X213" s="257">
        <f>W213*H213</f>
        <v>0</v>
      </c>
      <c r="Y213" s="35"/>
      <c r="Z213" s="35"/>
      <c r="AA213" s="35"/>
      <c r="AB213" s="35"/>
      <c r="AC213" s="35"/>
      <c r="AD213" s="35"/>
      <c r="AE213" s="35"/>
      <c r="AR213" s="258" t="s">
        <v>349</v>
      </c>
      <c r="AT213" s="258" t="s">
        <v>241</v>
      </c>
      <c r="AU213" s="258" t="s">
        <v>130</v>
      </c>
      <c r="AY213" s="14" t="s">
        <v>156</v>
      </c>
      <c r="BE213" s="259">
        <f>IF(O213="základná",K213,0)</f>
        <v>0</v>
      </c>
      <c r="BF213" s="259">
        <f>IF(O213="znížená",K213,0)</f>
        <v>0</v>
      </c>
      <c r="BG213" s="259">
        <f>IF(O213="zákl. prenesená",K213,0)</f>
        <v>0</v>
      </c>
      <c r="BH213" s="259">
        <f>IF(O213="zníž. prenesená",K213,0)</f>
        <v>0</v>
      </c>
      <c r="BI213" s="259">
        <f>IF(O213="nulová",K213,0)</f>
        <v>0</v>
      </c>
      <c r="BJ213" s="14" t="s">
        <v>130</v>
      </c>
      <c r="BK213" s="259">
        <f>ROUND(P213*H213,2)</f>
        <v>0</v>
      </c>
      <c r="BL213" s="14" t="s">
        <v>349</v>
      </c>
      <c r="BM213" s="258" t="s">
        <v>432</v>
      </c>
    </row>
    <row r="214" s="2" customFormat="1" ht="16.5" customHeight="1">
      <c r="A214" s="35"/>
      <c r="B214" s="36"/>
      <c r="C214" s="260" t="s">
        <v>433</v>
      </c>
      <c r="D214" s="260" t="s">
        <v>241</v>
      </c>
      <c r="E214" s="261" t="s">
        <v>434</v>
      </c>
      <c r="F214" s="262" t="s">
        <v>435</v>
      </c>
      <c r="G214" s="263" t="s">
        <v>354</v>
      </c>
      <c r="H214" s="264">
        <v>2</v>
      </c>
      <c r="I214" s="265"/>
      <c r="J214" s="266"/>
      <c r="K214" s="267">
        <f>ROUND(P214*H214,2)</f>
        <v>0</v>
      </c>
      <c r="L214" s="266"/>
      <c r="M214" s="268"/>
      <c r="N214" s="269" t="s">
        <v>1</v>
      </c>
      <c r="O214" s="254" t="s">
        <v>45</v>
      </c>
      <c r="P214" s="255">
        <f>I214+J214</f>
        <v>0</v>
      </c>
      <c r="Q214" s="255">
        <f>ROUND(I214*H214,2)</f>
        <v>0</v>
      </c>
      <c r="R214" s="255">
        <f>ROUND(J214*H214,2)</f>
        <v>0</v>
      </c>
      <c r="S214" s="94"/>
      <c r="T214" s="256">
        <f>S214*H214</f>
        <v>0</v>
      </c>
      <c r="U214" s="256">
        <v>0.001</v>
      </c>
      <c r="V214" s="256">
        <f>U214*H214</f>
        <v>0.002</v>
      </c>
      <c r="W214" s="256">
        <v>0</v>
      </c>
      <c r="X214" s="257">
        <f>W214*H214</f>
        <v>0</v>
      </c>
      <c r="Y214" s="35"/>
      <c r="Z214" s="35"/>
      <c r="AA214" s="35"/>
      <c r="AB214" s="35"/>
      <c r="AC214" s="35"/>
      <c r="AD214" s="35"/>
      <c r="AE214" s="35"/>
      <c r="AR214" s="258" t="s">
        <v>349</v>
      </c>
      <c r="AT214" s="258" t="s">
        <v>241</v>
      </c>
      <c r="AU214" s="258" t="s">
        <v>130</v>
      </c>
      <c r="AY214" s="14" t="s">
        <v>156</v>
      </c>
      <c r="BE214" s="259">
        <f>IF(O214="základná",K214,0)</f>
        <v>0</v>
      </c>
      <c r="BF214" s="259">
        <f>IF(O214="znížená",K214,0)</f>
        <v>0</v>
      </c>
      <c r="BG214" s="259">
        <f>IF(O214="zákl. prenesená",K214,0)</f>
        <v>0</v>
      </c>
      <c r="BH214" s="259">
        <f>IF(O214="zníž. prenesená",K214,0)</f>
        <v>0</v>
      </c>
      <c r="BI214" s="259">
        <f>IF(O214="nulová",K214,0)</f>
        <v>0</v>
      </c>
      <c r="BJ214" s="14" t="s">
        <v>130</v>
      </c>
      <c r="BK214" s="259">
        <f>ROUND(P214*H214,2)</f>
        <v>0</v>
      </c>
      <c r="BL214" s="14" t="s">
        <v>349</v>
      </c>
      <c r="BM214" s="258" t="s">
        <v>436</v>
      </c>
    </row>
    <row r="215" s="2" customFormat="1" ht="24.15" customHeight="1">
      <c r="A215" s="35"/>
      <c r="B215" s="36"/>
      <c r="C215" s="260" t="s">
        <v>437</v>
      </c>
      <c r="D215" s="260" t="s">
        <v>241</v>
      </c>
      <c r="E215" s="261" t="s">
        <v>438</v>
      </c>
      <c r="F215" s="262" t="s">
        <v>439</v>
      </c>
      <c r="G215" s="263" t="s">
        <v>354</v>
      </c>
      <c r="H215" s="264">
        <v>2</v>
      </c>
      <c r="I215" s="265"/>
      <c r="J215" s="266"/>
      <c r="K215" s="267">
        <f>ROUND(P215*H215,2)</f>
        <v>0</v>
      </c>
      <c r="L215" s="266"/>
      <c r="M215" s="268"/>
      <c r="N215" s="269" t="s">
        <v>1</v>
      </c>
      <c r="O215" s="254" t="s">
        <v>45</v>
      </c>
      <c r="P215" s="255">
        <f>I215+J215</f>
        <v>0</v>
      </c>
      <c r="Q215" s="255">
        <f>ROUND(I215*H215,2)</f>
        <v>0</v>
      </c>
      <c r="R215" s="255">
        <f>ROUND(J215*H215,2)</f>
        <v>0</v>
      </c>
      <c r="S215" s="94"/>
      <c r="T215" s="256">
        <f>S215*H215</f>
        <v>0</v>
      </c>
      <c r="U215" s="256">
        <v>0.001</v>
      </c>
      <c r="V215" s="256">
        <f>U215*H215</f>
        <v>0.002</v>
      </c>
      <c r="W215" s="256">
        <v>0</v>
      </c>
      <c r="X215" s="257">
        <f>W215*H215</f>
        <v>0</v>
      </c>
      <c r="Y215" s="35"/>
      <c r="Z215" s="35"/>
      <c r="AA215" s="35"/>
      <c r="AB215" s="35"/>
      <c r="AC215" s="35"/>
      <c r="AD215" s="35"/>
      <c r="AE215" s="35"/>
      <c r="AR215" s="258" t="s">
        <v>349</v>
      </c>
      <c r="AT215" s="258" t="s">
        <v>241</v>
      </c>
      <c r="AU215" s="258" t="s">
        <v>130</v>
      </c>
      <c r="AY215" s="14" t="s">
        <v>156</v>
      </c>
      <c r="BE215" s="259">
        <f>IF(O215="základná",K215,0)</f>
        <v>0</v>
      </c>
      <c r="BF215" s="259">
        <f>IF(O215="znížená",K215,0)</f>
        <v>0</v>
      </c>
      <c r="BG215" s="259">
        <f>IF(O215="zákl. prenesená",K215,0)</f>
        <v>0</v>
      </c>
      <c r="BH215" s="259">
        <f>IF(O215="zníž. prenesená",K215,0)</f>
        <v>0</v>
      </c>
      <c r="BI215" s="259">
        <f>IF(O215="nulová",K215,0)</f>
        <v>0</v>
      </c>
      <c r="BJ215" s="14" t="s">
        <v>130</v>
      </c>
      <c r="BK215" s="259">
        <f>ROUND(P215*H215,2)</f>
        <v>0</v>
      </c>
      <c r="BL215" s="14" t="s">
        <v>349</v>
      </c>
      <c r="BM215" s="258" t="s">
        <v>440</v>
      </c>
    </row>
    <row r="216" s="12" customFormat="1" ht="25.92" customHeight="1">
      <c r="A216" s="12"/>
      <c r="B216" s="229"/>
      <c r="C216" s="230"/>
      <c r="D216" s="231" t="s">
        <v>80</v>
      </c>
      <c r="E216" s="232" t="s">
        <v>441</v>
      </c>
      <c r="F216" s="232" t="s">
        <v>442</v>
      </c>
      <c r="G216" s="230"/>
      <c r="H216" s="230"/>
      <c r="I216" s="233"/>
      <c r="J216" s="233"/>
      <c r="K216" s="202">
        <f>BK216</f>
        <v>0</v>
      </c>
      <c r="L216" s="230"/>
      <c r="M216" s="234"/>
      <c r="N216" s="235"/>
      <c r="O216" s="236"/>
      <c r="P216" s="236"/>
      <c r="Q216" s="237">
        <f>SUM(Q217:Q221)</f>
        <v>0</v>
      </c>
      <c r="R216" s="237">
        <f>SUM(R217:R221)</f>
        <v>0</v>
      </c>
      <c r="S216" s="236"/>
      <c r="T216" s="238">
        <f>SUM(T217:T221)</f>
        <v>0</v>
      </c>
      <c r="U216" s="236"/>
      <c r="V216" s="238">
        <f>SUM(V217:V221)</f>
        <v>0</v>
      </c>
      <c r="W216" s="236"/>
      <c r="X216" s="239">
        <f>SUM(X217:X221)</f>
        <v>0</v>
      </c>
      <c r="Y216" s="12"/>
      <c r="Z216" s="12"/>
      <c r="AA216" s="12"/>
      <c r="AB216" s="12"/>
      <c r="AC216" s="12"/>
      <c r="AD216" s="12"/>
      <c r="AE216" s="12"/>
      <c r="AR216" s="240" t="s">
        <v>174</v>
      </c>
      <c r="AT216" s="241" t="s">
        <v>80</v>
      </c>
      <c r="AU216" s="241" t="s">
        <v>81</v>
      </c>
      <c r="AY216" s="240" t="s">
        <v>156</v>
      </c>
      <c r="BK216" s="242">
        <f>SUM(BK217:BK221)</f>
        <v>0</v>
      </c>
    </row>
    <row r="217" s="2" customFormat="1" ht="33" customHeight="1">
      <c r="A217" s="35"/>
      <c r="B217" s="36"/>
      <c r="C217" s="245" t="s">
        <v>443</v>
      </c>
      <c r="D217" s="245" t="s">
        <v>159</v>
      </c>
      <c r="E217" s="246" t="s">
        <v>444</v>
      </c>
      <c r="F217" s="247" t="s">
        <v>445</v>
      </c>
      <c r="G217" s="248" t="s">
        <v>446</v>
      </c>
      <c r="H217" s="249">
        <v>16</v>
      </c>
      <c r="I217" s="250"/>
      <c r="J217" s="250"/>
      <c r="K217" s="251">
        <f>ROUND(P217*H217,2)</f>
        <v>0</v>
      </c>
      <c r="L217" s="252"/>
      <c r="M217" s="41"/>
      <c r="N217" s="253" t="s">
        <v>1</v>
      </c>
      <c r="O217" s="254" t="s">
        <v>45</v>
      </c>
      <c r="P217" s="255">
        <f>I217+J217</f>
        <v>0</v>
      </c>
      <c r="Q217" s="255">
        <f>ROUND(I217*H217,2)</f>
        <v>0</v>
      </c>
      <c r="R217" s="255">
        <f>ROUND(J217*H217,2)</f>
        <v>0</v>
      </c>
      <c r="S217" s="94"/>
      <c r="T217" s="256">
        <f>S217*H217</f>
        <v>0</v>
      </c>
      <c r="U217" s="256">
        <v>0</v>
      </c>
      <c r="V217" s="256">
        <f>U217*H217</f>
        <v>0</v>
      </c>
      <c r="W217" s="256">
        <v>0</v>
      </c>
      <c r="X217" s="257">
        <f>W217*H217</f>
        <v>0</v>
      </c>
      <c r="Y217" s="35"/>
      <c r="Z217" s="35"/>
      <c r="AA217" s="35"/>
      <c r="AB217" s="35"/>
      <c r="AC217" s="35"/>
      <c r="AD217" s="35"/>
      <c r="AE217" s="35"/>
      <c r="AR217" s="258" t="s">
        <v>163</v>
      </c>
      <c r="AT217" s="258" t="s">
        <v>159</v>
      </c>
      <c r="AU217" s="258" t="s">
        <v>89</v>
      </c>
      <c r="AY217" s="14" t="s">
        <v>156</v>
      </c>
      <c r="BE217" s="259">
        <f>IF(O217="základná",K217,0)</f>
        <v>0</v>
      </c>
      <c r="BF217" s="259">
        <f>IF(O217="znížená",K217,0)</f>
        <v>0</v>
      </c>
      <c r="BG217" s="259">
        <f>IF(O217="zákl. prenesená",K217,0)</f>
        <v>0</v>
      </c>
      <c r="BH217" s="259">
        <f>IF(O217="zníž. prenesená",K217,0)</f>
        <v>0</v>
      </c>
      <c r="BI217" s="259">
        <f>IF(O217="nulová",K217,0)</f>
        <v>0</v>
      </c>
      <c r="BJ217" s="14" t="s">
        <v>130</v>
      </c>
      <c r="BK217" s="259">
        <f>ROUND(P217*H217,2)</f>
        <v>0</v>
      </c>
      <c r="BL217" s="14" t="s">
        <v>163</v>
      </c>
      <c r="BM217" s="258" t="s">
        <v>447</v>
      </c>
    </row>
    <row r="218" s="2" customFormat="1" ht="37.8" customHeight="1">
      <c r="A218" s="35"/>
      <c r="B218" s="36"/>
      <c r="C218" s="245" t="s">
        <v>448</v>
      </c>
      <c r="D218" s="245" t="s">
        <v>159</v>
      </c>
      <c r="E218" s="246" t="s">
        <v>449</v>
      </c>
      <c r="F218" s="247" t="s">
        <v>450</v>
      </c>
      <c r="G218" s="248" t="s">
        <v>446</v>
      </c>
      <c r="H218" s="249">
        <v>16</v>
      </c>
      <c r="I218" s="250"/>
      <c r="J218" s="250"/>
      <c r="K218" s="251">
        <f>ROUND(P218*H218,2)</f>
        <v>0</v>
      </c>
      <c r="L218" s="252"/>
      <c r="M218" s="41"/>
      <c r="N218" s="253" t="s">
        <v>1</v>
      </c>
      <c r="O218" s="254" t="s">
        <v>45</v>
      </c>
      <c r="P218" s="255">
        <f>I218+J218</f>
        <v>0</v>
      </c>
      <c r="Q218" s="255">
        <f>ROUND(I218*H218,2)</f>
        <v>0</v>
      </c>
      <c r="R218" s="255">
        <f>ROUND(J218*H218,2)</f>
        <v>0</v>
      </c>
      <c r="S218" s="94"/>
      <c r="T218" s="256">
        <f>S218*H218</f>
        <v>0</v>
      </c>
      <c r="U218" s="256">
        <v>0</v>
      </c>
      <c r="V218" s="256">
        <f>U218*H218</f>
        <v>0</v>
      </c>
      <c r="W218" s="256">
        <v>0</v>
      </c>
      <c r="X218" s="257">
        <f>W218*H218</f>
        <v>0</v>
      </c>
      <c r="Y218" s="35"/>
      <c r="Z218" s="35"/>
      <c r="AA218" s="35"/>
      <c r="AB218" s="35"/>
      <c r="AC218" s="35"/>
      <c r="AD218" s="35"/>
      <c r="AE218" s="35"/>
      <c r="AR218" s="258" t="s">
        <v>163</v>
      </c>
      <c r="AT218" s="258" t="s">
        <v>159</v>
      </c>
      <c r="AU218" s="258" t="s">
        <v>89</v>
      </c>
      <c r="AY218" s="14" t="s">
        <v>156</v>
      </c>
      <c r="BE218" s="259">
        <f>IF(O218="základná",K218,0)</f>
        <v>0</v>
      </c>
      <c r="BF218" s="259">
        <f>IF(O218="znížená",K218,0)</f>
        <v>0</v>
      </c>
      <c r="BG218" s="259">
        <f>IF(O218="zákl. prenesená",K218,0)</f>
        <v>0</v>
      </c>
      <c r="BH218" s="259">
        <f>IF(O218="zníž. prenesená",K218,0)</f>
        <v>0</v>
      </c>
      <c r="BI218" s="259">
        <f>IF(O218="nulová",K218,0)</f>
        <v>0</v>
      </c>
      <c r="BJ218" s="14" t="s">
        <v>130</v>
      </c>
      <c r="BK218" s="259">
        <f>ROUND(P218*H218,2)</f>
        <v>0</v>
      </c>
      <c r="BL218" s="14" t="s">
        <v>163</v>
      </c>
      <c r="BM218" s="258" t="s">
        <v>451</v>
      </c>
    </row>
    <row r="219" s="2" customFormat="1" ht="37.8" customHeight="1">
      <c r="A219" s="35"/>
      <c r="B219" s="36"/>
      <c r="C219" s="245" t="s">
        <v>452</v>
      </c>
      <c r="D219" s="245" t="s">
        <v>159</v>
      </c>
      <c r="E219" s="246" t="s">
        <v>453</v>
      </c>
      <c r="F219" s="247" t="s">
        <v>454</v>
      </c>
      <c r="G219" s="248" t="s">
        <v>446</v>
      </c>
      <c r="H219" s="249">
        <v>24</v>
      </c>
      <c r="I219" s="250"/>
      <c r="J219" s="250"/>
      <c r="K219" s="251">
        <f>ROUND(P219*H219,2)</f>
        <v>0</v>
      </c>
      <c r="L219" s="252"/>
      <c r="M219" s="41"/>
      <c r="N219" s="253" t="s">
        <v>1</v>
      </c>
      <c r="O219" s="254" t="s">
        <v>45</v>
      </c>
      <c r="P219" s="255">
        <f>I219+J219</f>
        <v>0</v>
      </c>
      <c r="Q219" s="255">
        <f>ROUND(I219*H219,2)</f>
        <v>0</v>
      </c>
      <c r="R219" s="255">
        <f>ROUND(J219*H219,2)</f>
        <v>0</v>
      </c>
      <c r="S219" s="94"/>
      <c r="T219" s="256">
        <f>S219*H219</f>
        <v>0</v>
      </c>
      <c r="U219" s="256">
        <v>0</v>
      </c>
      <c r="V219" s="256">
        <f>U219*H219</f>
        <v>0</v>
      </c>
      <c r="W219" s="256">
        <v>0</v>
      </c>
      <c r="X219" s="257">
        <f>W219*H219</f>
        <v>0</v>
      </c>
      <c r="Y219" s="35"/>
      <c r="Z219" s="35"/>
      <c r="AA219" s="35"/>
      <c r="AB219" s="35"/>
      <c r="AC219" s="35"/>
      <c r="AD219" s="35"/>
      <c r="AE219" s="35"/>
      <c r="AR219" s="258" t="s">
        <v>89</v>
      </c>
      <c r="AT219" s="258" t="s">
        <v>159</v>
      </c>
      <c r="AU219" s="258" t="s">
        <v>89</v>
      </c>
      <c r="AY219" s="14" t="s">
        <v>156</v>
      </c>
      <c r="BE219" s="259">
        <f>IF(O219="základná",K219,0)</f>
        <v>0</v>
      </c>
      <c r="BF219" s="259">
        <f>IF(O219="znížená",K219,0)</f>
        <v>0</v>
      </c>
      <c r="BG219" s="259">
        <f>IF(O219="zákl. prenesená",K219,0)</f>
        <v>0</v>
      </c>
      <c r="BH219" s="259">
        <f>IF(O219="zníž. prenesená",K219,0)</f>
        <v>0</v>
      </c>
      <c r="BI219" s="259">
        <f>IF(O219="nulová",K219,0)</f>
        <v>0</v>
      </c>
      <c r="BJ219" s="14" t="s">
        <v>130</v>
      </c>
      <c r="BK219" s="259">
        <f>ROUND(P219*H219,2)</f>
        <v>0</v>
      </c>
      <c r="BL219" s="14" t="s">
        <v>89</v>
      </c>
      <c r="BM219" s="258" t="s">
        <v>455</v>
      </c>
    </row>
    <row r="220" s="2" customFormat="1" ht="37.8" customHeight="1">
      <c r="A220" s="35"/>
      <c r="B220" s="36"/>
      <c r="C220" s="245" t="s">
        <v>456</v>
      </c>
      <c r="D220" s="245" t="s">
        <v>159</v>
      </c>
      <c r="E220" s="246" t="s">
        <v>457</v>
      </c>
      <c r="F220" s="247" t="s">
        <v>458</v>
      </c>
      <c r="G220" s="248" t="s">
        <v>446</v>
      </c>
      <c r="H220" s="249">
        <v>8</v>
      </c>
      <c r="I220" s="250"/>
      <c r="J220" s="250"/>
      <c r="K220" s="251">
        <f>ROUND(P220*H220,2)</f>
        <v>0</v>
      </c>
      <c r="L220" s="252"/>
      <c r="M220" s="41"/>
      <c r="N220" s="253" t="s">
        <v>1</v>
      </c>
      <c r="O220" s="254" t="s">
        <v>45</v>
      </c>
      <c r="P220" s="255">
        <f>I220+J220</f>
        <v>0</v>
      </c>
      <c r="Q220" s="255">
        <f>ROUND(I220*H220,2)</f>
        <v>0</v>
      </c>
      <c r="R220" s="255">
        <f>ROUND(J220*H220,2)</f>
        <v>0</v>
      </c>
      <c r="S220" s="94"/>
      <c r="T220" s="256">
        <f>S220*H220</f>
        <v>0</v>
      </c>
      <c r="U220" s="256">
        <v>0</v>
      </c>
      <c r="V220" s="256">
        <f>U220*H220</f>
        <v>0</v>
      </c>
      <c r="W220" s="256">
        <v>0</v>
      </c>
      <c r="X220" s="257">
        <f>W220*H220</f>
        <v>0</v>
      </c>
      <c r="Y220" s="35"/>
      <c r="Z220" s="35"/>
      <c r="AA220" s="35"/>
      <c r="AB220" s="35"/>
      <c r="AC220" s="35"/>
      <c r="AD220" s="35"/>
      <c r="AE220" s="35"/>
      <c r="AR220" s="258" t="s">
        <v>163</v>
      </c>
      <c r="AT220" s="258" t="s">
        <v>159</v>
      </c>
      <c r="AU220" s="258" t="s">
        <v>89</v>
      </c>
      <c r="AY220" s="14" t="s">
        <v>156</v>
      </c>
      <c r="BE220" s="259">
        <f>IF(O220="základná",K220,0)</f>
        <v>0</v>
      </c>
      <c r="BF220" s="259">
        <f>IF(O220="znížená",K220,0)</f>
        <v>0</v>
      </c>
      <c r="BG220" s="259">
        <f>IF(O220="zákl. prenesená",K220,0)</f>
        <v>0</v>
      </c>
      <c r="BH220" s="259">
        <f>IF(O220="zníž. prenesená",K220,0)</f>
        <v>0</v>
      </c>
      <c r="BI220" s="259">
        <f>IF(O220="nulová",K220,0)</f>
        <v>0</v>
      </c>
      <c r="BJ220" s="14" t="s">
        <v>130</v>
      </c>
      <c r="BK220" s="259">
        <f>ROUND(P220*H220,2)</f>
        <v>0</v>
      </c>
      <c r="BL220" s="14" t="s">
        <v>163</v>
      </c>
      <c r="BM220" s="258" t="s">
        <v>459</v>
      </c>
    </row>
    <row r="221" s="2" customFormat="1" ht="24.15" customHeight="1">
      <c r="A221" s="35"/>
      <c r="B221" s="36"/>
      <c r="C221" s="245" t="s">
        <v>460</v>
      </c>
      <c r="D221" s="245" t="s">
        <v>159</v>
      </c>
      <c r="E221" s="246" t="s">
        <v>461</v>
      </c>
      <c r="F221" s="247" t="s">
        <v>462</v>
      </c>
      <c r="G221" s="248" t="s">
        <v>446</v>
      </c>
      <c r="H221" s="249">
        <v>4</v>
      </c>
      <c r="I221" s="250"/>
      <c r="J221" s="250"/>
      <c r="K221" s="251">
        <f>ROUND(P221*H221,2)</f>
        <v>0</v>
      </c>
      <c r="L221" s="252"/>
      <c r="M221" s="41"/>
      <c r="N221" s="253" t="s">
        <v>1</v>
      </c>
      <c r="O221" s="254" t="s">
        <v>45</v>
      </c>
      <c r="P221" s="255">
        <f>I221+J221</f>
        <v>0</v>
      </c>
      <c r="Q221" s="255">
        <f>ROUND(I221*H221,2)</f>
        <v>0</v>
      </c>
      <c r="R221" s="255">
        <f>ROUND(J221*H221,2)</f>
        <v>0</v>
      </c>
      <c r="S221" s="94"/>
      <c r="T221" s="256">
        <f>S221*H221</f>
        <v>0</v>
      </c>
      <c r="U221" s="256">
        <v>0</v>
      </c>
      <c r="V221" s="256">
        <f>U221*H221</f>
        <v>0</v>
      </c>
      <c r="W221" s="256">
        <v>0</v>
      </c>
      <c r="X221" s="257">
        <f>W221*H221</f>
        <v>0</v>
      </c>
      <c r="Y221" s="35"/>
      <c r="Z221" s="35"/>
      <c r="AA221" s="35"/>
      <c r="AB221" s="35"/>
      <c r="AC221" s="35"/>
      <c r="AD221" s="35"/>
      <c r="AE221" s="35"/>
      <c r="AR221" s="258" t="s">
        <v>89</v>
      </c>
      <c r="AT221" s="258" t="s">
        <v>159</v>
      </c>
      <c r="AU221" s="258" t="s">
        <v>89</v>
      </c>
      <c r="AY221" s="14" t="s">
        <v>156</v>
      </c>
      <c r="BE221" s="259">
        <f>IF(O221="základná",K221,0)</f>
        <v>0</v>
      </c>
      <c r="BF221" s="259">
        <f>IF(O221="znížená",K221,0)</f>
        <v>0</v>
      </c>
      <c r="BG221" s="259">
        <f>IF(O221="zákl. prenesená",K221,0)</f>
        <v>0</v>
      </c>
      <c r="BH221" s="259">
        <f>IF(O221="zníž. prenesená",K221,0)</f>
        <v>0</v>
      </c>
      <c r="BI221" s="259">
        <f>IF(O221="nulová",K221,0)</f>
        <v>0</v>
      </c>
      <c r="BJ221" s="14" t="s">
        <v>130</v>
      </c>
      <c r="BK221" s="259">
        <f>ROUND(P221*H221,2)</f>
        <v>0</v>
      </c>
      <c r="BL221" s="14" t="s">
        <v>89</v>
      </c>
      <c r="BM221" s="258" t="s">
        <v>463</v>
      </c>
    </row>
    <row r="222" s="12" customFormat="1" ht="25.92" customHeight="1">
      <c r="A222" s="12"/>
      <c r="B222" s="229"/>
      <c r="C222" s="230"/>
      <c r="D222" s="231" t="s">
        <v>80</v>
      </c>
      <c r="E222" s="232" t="s">
        <v>129</v>
      </c>
      <c r="F222" s="232" t="s">
        <v>464</v>
      </c>
      <c r="G222" s="230"/>
      <c r="H222" s="230"/>
      <c r="I222" s="233"/>
      <c r="J222" s="233"/>
      <c r="K222" s="202">
        <f>BK222</f>
        <v>0</v>
      </c>
      <c r="L222" s="230"/>
      <c r="M222" s="234"/>
      <c r="N222" s="235"/>
      <c r="O222" s="236"/>
      <c r="P222" s="236"/>
      <c r="Q222" s="237">
        <f>Q223+Q226+Q231+Q234+Q236</f>
        <v>0</v>
      </c>
      <c r="R222" s="237">
        <f>R223+R226+R231+R234+R236</f>
        <v>0</v>
      </c>
      <c r="S222" s="236"/>
      <c r="T222" s="238">
        <f>T223+T226+T231+T234+T236</f>
        <v>0</v>
      </c>
      <c r="U222" s="236"/>
      <c r="V222" s="238">
        <f>V223+V226+V231+V234+V236</f>
        <v>0</v>
      </c>
      <c r="W222" s="236"/>
      <c r="X222" s="239">
        <f>X223+X226+X231+X234+X236</f>
        <v>0</v>
      </c>
      <c r="Y222" s="12"/>
      <c r="Z222" s="12"/>
      <c r="AA222" s="12"/>
      <c r="AB222" s="12"/>
      <c r="AC222" s="12"/>
      <c r="AD222" s="12"/>
      <c r="AE222" s="12"/>
      <c r="AR222" s="240" t="s">
        <v>178</v>
      </c>
      <c r="AT222" s="241" t="s">
        <v>80</v>
      </c>
      <c r="AU222" s="241" t="s">
        <v>81</v>
      </c>
      <c r="AY222" s="240" t="s">
        <v>156</v>
      </c>
      <c r="BK222" s="242">
        <f>BK223+BK226+BK231+BK234+BK236</f>
        <v>0</v>
      </c>
    </row>
    <row r="223" s="12" customFormat="1" ht="22.8" customHeight="1">
      <c r="A223" s="12"/>
      <c r="B223" s="229"/>
      <c r="C223" s="230"/>
      <c r="D223" s="231" t="s">
        <v>80</v>
      </c>
      <c r="E223" s="243" t="s">
        <v>465</v>
      </c>
      <c r="F223" s="243" t="s">
        <v>131</v>
      </c>
      <c r="G223" s="230"/>
      <c r="H223" s="230"/>
      <c r="I223" s="233"/>
      <c r="J223" s="233"/>
      <c r="K223" s="244">
        <f>BK223</f>
        <v>0</v>
      </c>
      <c r="L223" s="230"/>
      <c r="M223" s="234"/>
      <c r="N223" s="235"/>
      <c r="O223" s="236"/>
      <c r="P223" s="236"/>
      <c r="Q223" s="237">
        <f>SUM(Q224:Q225)</f>
        <v>0</v>
      </c>
      <c r="R223" s="237">
        <f>SUM(R224:R225)</f>
        <v>0</v>
      </c>
      <c r="S223" s="236"/>
      <c r="T223" s="238">
        <f>SUM(T224:T225)</f>
        <v>0</v>
      </c>
      <c r="U223" s="236"/>
      <c r="V223" s="238">
        <f>SUM(V224:V225)</f>
        <v>0</v>
      </c>
      <c r="W223" s="236"/>
      <c r="X223" s="239">
        <f>SUM(X224:X225)</f>
        <v>0</v>
      </c>
      <c r="Y223" s="12"/>
      <c r="Z223" s="12"/>
      <c r="AA223" s="12"/>
      <c r="AB223" s="12"/>
      <c r="AC223" s="12"/>
      <c r="AD223" s="12"/>
      <c r="AE223" s="12"/>
      <c r="AR223" s="240" t="s">
        <v>178</v>
      </c>
      <c r="AT223" s="241" t="s">
        <v>80</v>
      </c>
      <c r="AU223" s="241" t="s">
        <v>89</v>
      </c>
      <c r="AY223" s="240" t="s">
        <v>156</v>
      </c>
      <c r="BK223" s="242">
        <f>SUM(BK224:BK225)</f>
        <v>0</v>
      </c>
    </row>
    <row r="224" s="2" customFormat="1" ht="44.25" customHeight="1">
      <c r="A224" s="35"/>
      <c r="B224" s="36"/>
      <c r="C224" s="245" t="s">
        <v>466</v>
      </c>
      <c r="D224" s="245" t="s">
        <v>159</v>
      </c>
      <c r="E224" s="246" t="s">
        <v>467</v>
      </c>
      <c r="F224" s="247" t="s">
        <v>468</v>
      </c>
      <c r="G224" s="248" t="s">
        <v>469</v>
      </c>
      <c r="H224" s="249">
        <v>1</v>
      </c>
      <c r="I224" s="250"/>
      <c r="J224" s="250"/>
      <c r="K224" s="251">
        <f>ROUND(P224*H224,2)</f>
        <v>0</v>
      </c>
      <c r="L224" s="252"/>
      <c r="M224" s="41"/>
      <c r="N224" s="253" t="s">
        <v>1</v>
      </c>
      <c r="O224" s="254" t="s">
        <v>45</v>
      </c>
      <c r="P224" s="255">
        <f>I224+J224</f>
        <v>0</v>
      </c>
      <c r="Q224" s="255">
        <f>ROUND(I224*H224,2)</f>
        <v>0</v>
      </c>
      <c r="R224" s="255">
        <f>ROUND(J224*H224,2)</f>
        <v>0</v>
      </c>
      <c r="S224" s="94"/>
      <c r="T224" s="256">
        <f>S224*H224</f>
        <v>0</v>
      </c>
      <c r="U224" s="256">
        <v>0</v>
      </c>
      <c r="V224" s="256">
        <f>U224*H224</f>
        <v>0</v>
      </c>
      <c r="W224" s="256">
        <v>0</v>
      </c>
      <c r="X224" s="257">
        <f>W224*H224</f>
        <v>0</v>
      </c>
      <c r="Y224" s="35"/>
      <c r="Z224" s="35"/>
      <c r="AA224" s="35"/>
      <c r="AB224" s="35"/>
      <c r="AC224" s="35"/>
      <c r="AD224" s="35"/>
      <c r="AE224" s="35"/>
      <c r="AR224" s="258" t="s">
        <v>89</v>
      </c>
      <c r="AT224" s="258" t="s">
        <v>159</v>
      </c>
      <c r="AU224" s="258" t="s">
        <v>130</v>
      </c>
      <c r="AY224" s="14" t="s">
        <v>156</v>
      </c>
      <c r="BE224" s="259">
        <f>IF(O224="základná",K224,0)</f>
        <v>0</v>
      </c>
      <c r="BF224" s="259">
        <f>IF(O224="znížená",K224,0)</f>
        <v>0</v>
      </c>
      <c r="BG224" s="259">
        <f>IF(O224="zákl. prenesená",K224,0)</f>
        <v>0</v>
      </c>
      <c r="BH224" s="259">
        <f>IF(O224="zníž. prenesená",K224,0)</f>
        <v>0</v>
      </c>
      <c r="BI224" s="259">
        <f>IF(O224="nulová",K224,0)</f>
        <v>0</v>
      </c>
      <c r="BJ224" s="14" t="s">
        <v>130</v>
      </c>
      <c r="BK224" s="259">
        <f>ROUND(P224*H224,2)</f>
        <v>0</v>
      </c>
      <c r="BL224" s="14" t="s">
        <v>89</v>
      </c>
      <c r="BM224" s="258" t="s">
        <v>470</v>
      </c>
    </row>
    <row r="225" s="2" customFormat="1" ht="24.15" customHeight="1">
      <c r="A225" s="35"/>
      <c r="B225" s="36"/>
      <c r="C225" s="245" t="s">
        <v>471</v>
      </c>
      <c r="D225" s="245" t="s">
        <v>159</v>
      </c>
      <c r="E225" s="246" t="s">
        <v>472</v>
      </c>
      <c r="F225" s="247" t="s">
        <v>473</v>
      </c>
      <c r="G225" s="248" t="s">
        <v>469</v>
      </c>
      <c r="H225" s="249">
        <v>1</v>
      </c>
      <c r="I225" s="250"/>
      <c r="J225" s="250"/>
      <c r="K225" s="251">
        <f>ROUND(P225*H225,2)</f>
        <v>0</v>
      </c>
      <c r="L225" s="252"/>
      <c r="M225" s="41"/>
      <c r="N225" s="253" t="s">
        <v>1</v>
      </c>
      <c r="O225" s="254" t="s">
        <v>45</v>
      </c>
      <c r="P225" s="255">
        <f>I225+J225</f>
        <v>0</v>
      </c>
      <c r="Q225" s="255">
        <f>ROUND(I225*H225,2)</f>
        <v>0</v>
      </c>
      <c r="R225" s="255">
        <f>ROUND(J225*H225,2)</f>
        <v>0</v>
      </c>
      <c r="S225" s="94"/>
      <c r="T225" s="256">
        <f>S225*H225</f>
        <v>0</v>
      </c>
      <c r="U225" s="256">
        <v>0</v>
      </c>
      <c r="V225" s="256">
        <f>U225*H225</f>
        <v>0</v>
      </c>
      <c r="W225" s="256">
        <v>0</v>
      </c>
      <c r="X225" s="257">
        <f>W225*H225</f>
        <v>0</v>
      </c>
      <c r="Y225" s="35"/>
      <c r="Z225" s="35"/>
      <c r="AA225" s="35"/>
      <c r="AB225" s="35"/>
      <c r="AC225" s="35"/>
      <c r="AD225" s="35"/>
      <c r="AE225" s="35"/>
      <c r="AR225" s="258" t="s">
        <v>89</v>
      </c>
      <c r="AT225" s="258" t="s">
        <v>159</v>
      </c>
      <c r="AU225" s="258" t="s">
        <v>130</v>
      </c>
      <c r="AY225" s="14" t="s">
        <v>156</v>
      </c>
      <c r="BE225" s="259">
        <f>IF(O225="základná",K225,0)</f>
        <v>0</v>
      </c>
      <c r="BF225" s="259">
        <f>IF(O225="znížená",K225,0)</f>
        <v>0</v>
      </c>
      <c r="BG225" s="259">
        <f>IF(O225="zákl. prenesená",K225,0)</f>
        <v>0</v>
      </c>
      <c r="BH225" s="259">
        <f>IF(O225="zníž. prenesená",K225,0)</f>
        <v>0</v>
      </c>
      <c r="BI225" s="259">
        <f>IF(O225="nulová",K225,0)</f>
        <v>0</v>
      </c>
      <c r="BJ225" s="14" t="s">
        <v>130</v>
      </c>
      <c r="BK225" s="259">
        <f>ROUND(P225*H225,2)</f>
        <v>0</v>
      </c>
      <c r="BL225" s="14" t="s">
        <v>89</v>
      </c>
      <c r="BM225" s="258" t="s">
        <v>474</v>
      </c>
    </row>
    <row r="226" s="12" customFormat="1" ht="22.8" customHeight="1">
      <c r="A226" s="12"/>
      <c r="B226" s="229"/>
      <c r="C226" s="230"/>
      <c r="D226" s="231" t="s">
        <v>80</v>
      </c>
      <c r="E226" s="243" t="s">
        <v>475</v>
      </c>
      <c r="F226" s="243" t="s">
        <v>476</v>
      </c>
      <c r="G226" s="230"/>
      <c r="H226" s="230"/>
      <c r="I226" s="233"/>
      <c r="J226" s="233"/>
      <c r="K226" s="244">
        <f>BK226</f>
        <v>0</v>
      </c>
      <c r="L226" s="230"/>
      <c r="M226" s="234"/>
      <c r="N226" s="235"/>
      <c r="O226" s="236"/>
      <c r="P226" s="236"/>
      <c r="Q226" s="237">
        <f>SUM(Q227:Q230)</f>
        <v>0</v>
      </c>
      <c r="R226" s="237">
        <f>SUM(R227:R230)</f>
        <v>0</v>
      </c>
      <c r="S226" s="236"/>
      <c r="T226" s="238">
        <f>SUM(T227:T230)</f>
        <v>0</v>
      </c>
      <c r="U226" s="236"/>
      <c r="V226" s="238">
        <f>SUM(V227:V230)</f>
        <v>0</v>
      </c>
      <c r="W226" s="236"/>
      <c r="X226" s="239">
        <f>SUM(X227:X230)</f>
        <v>0</v>
      </c>
      <c r="Y226" s="12"/>
      <c r="Z226" s="12"/>
      <c r="AA226" s="12"/>
      <c r="AB226" s="12"/>
      <c r="AC226" s="12"/>
      <c r="AD226" s="12"/>
      <c r="AE226" s="12"/>
      <c r="AR226" s="240" t="s">
        <v>178</v>
      </c>
      <c r="AT226" s="241" t="s">
        <v>80</v>
      </c>
      <c r="AU226" s="241" t="s">
        <v>89</v>
      </c>
      <c r="AY226" s="240" t="s">
        <v>156</v>
      </c>
      <c r="BK226" s="242">
        <f>SUM(BK227:BK230)</f>
        <v>0</v>
      </c>
    </row>
    <row r="227" s="2" customFormat="1" ht="37.8" customHeight="1">
      <c r="A227" s="35"/>
      <c r="B227" s="36"/>
      <c r="C227" s="245" t="s">
        <v>477</v>
      </c>
      <c r="D227" s="245" t="s">
        <v>159</v>
      </c>
      <c r="E227" s="246" t="s">
        <v>478</v>
      </c>
      <c r="F227" s="247" t="s">
        <v>479</v>
      </c>
      <c r="G227" s="248" t="s">
        <v>469</v>
      </c>
      <c r="H227" s="249">
        <v>1</v>
      </c>
      <c r="I227" s="250"/>
      <c r="J227" s="250"/>
      <c r="K227" s="251">
        <f>ROUND(P227*H227,2)</f>
        <v>0</v>
      </c>
      <c r="L227" s="252"/>
      <c r="M227" s="41"/>
      <c r="N227" s="253" t="s">
        <v>1</v>
      </c>
      <c r="O227" s="254" t="s">
        <v>45</v>
      </c>
      <c r="P227" s="255">
        <f>I227+J227</f>
        <v>0</v>
      </c>
      <c r="Q227" s="255">
        <f>ROUND(I227*H227,2)</f>
        <v>0</v>
      </c>
      <c r="R227" s="255">
        <f>ROUND(J227*H227,2)</f>
        <v>0</v>
      </c>
      <c r="S227" s="94"/>
      <c r="T227" s="256">
        <f>S227*H227</f>
        <v>0</v>
      </c>
      <c r="U227" s="256">
        <v>0</v>
      </c>
      <c r="V227" s="256">
        <f>U227*H227</f>
        <v>0</v>
      </c>
      <c r="W227" s="256">
        <v>0</v>
      </c>
      <c r="X227" s="257">
        <f>W227*H227</f>
        <v>0</v>
      </c>
      <c r="Y227" s="35"/>
      <c r="Z227" s="35"/>
      <c r="AA227" s="35"/>
      <c r="AB227" s="35"/>
      <c r="AC227" s="35"/>
      <c r="AD227" s="35"/>
      <c r="AE227" s="35"/>
      <c r="AR227" s="258" t="s">
        <v>89</v>
      </c>
      <c r="AT227" s="258" t="s">
        <v>159</v>
      </c>
      <c r="AU227" s="258" t="s">
        <v>130</v>
      </c>
      <c r="AY227" s="14" t="s">
        <v>156</v>
      </c>
      <c r="BE227" s="259">
        <f>IF(O227="základná",K227,0)</f>
        <v>0</v>
      </c>
      <c r="BF227" s="259">
        <f>IF(O227="znížená",K227,0)</f>
        <v>0</v>
      </c>
      <c r="BG227" s="259">
        <f>IF(O227="zákl. prenesená",K227,0)</f>
        <v>0</v>
      </c>
      <c r="BH227" s="259">
        <f>IF(O227="zníž. prenesená",K227,0)</f>
        <v>0</v>
      </c>
      <c r="BI227" s="259">
        <f>IF(O227="nulová",K227,0)</f>
        <v>0</v>
      </c>
      <c r="BJ227" s="14" t="s">
        <v>130</v>
      </c>
      <c r="BK227" s="259">
        <f>ROUND(P227*H227,2)</f>
        <v>0</v>
      </c>
      <c r="BL227" s="14" t="s">
        <v>89</v>
      </c>
      <c r="BM227" s="258" t="s">
        <v>480</v>
      </c>
    </row>
    <row r="228" s="2" customFormat="1" ht="24.15" customHeight="1">
      <c r="A228" s="35"/>
      <c r="B228" s="36"/>
      <c r="C228" s="245" t="s">
        <v>481</v>
      </c>
      <c r="D228" s="245" t="s">
        <v>159</v>
      </c>
      <c r="E228" s="246" t="s">
        <v>482</v>
      </c>
      <c r="F228" s="247" t="s">
        <v>483</v>
      </c>
      <c r="G228" s="248" t="s">
        <v>469</v>
      </c>
      <c r="H228" s="249">
        <v>1</v>
      </c>
      <c r="I228" s="250"/>
      <c r="J228" s="250"/>
      <c r="K228" s="251">
        <f>ROUND(P228*H228,2)</f>
        <v>0</v>
      </c>
      <c r="L228" s="252"/>
      <c r="M228" s="41"/>
      <c r="N228" s="253" t="s">
        <v>1</v>
      </c>
      <c r="O228" s="254" t="s">
        <v>45</v>
      </c>
      <c r="P228" s="255">
        <f>I228+J228</f>
        <v>0</v>
      </c>
      <c r="Q228" s="255">
        <f>ROUND(I228*H228,2)</f>
        <v>0</v>
      </c>
      <c r="R228" s="255">
        <f>ROUND(J228*H228,2)</f>
        <v>0</v>
      </c>
      <c r="S228" s="94"/>
      <c r="T228" s="256">
        <f>S228*H228</f>
        <v>0</v>
      </c>
      <c r="U228" s="256">
        <v>0</v>
      </c>
      <c r="V228" s="256">
        <f>U228*H228</f>
        <v>0</v>
      </c>
      <c r="W228" s="256">
        <v>0</v>
      </c>
      <c r="X228" s="257">
        <f>W228*H228</f>
        <v>0</v>
      </c>
      <c r="Y228" s="35"/>
      <c r="Z228" s="35"/>
      <c r="AA228" s="35"/>
      <c r="AB228" s="35"/>
      <c r="AC228" s="35"/>
      <c r="AD228" s="35"/>
      <c r="AE228" s="35"/>
      <c r="AR228" s="258" t="s">
        <v>484</v>
      </c>
      <c r="AT228" s="258" t="s">
        <v>159</v>
      </c>
      <c r="AU228" s="258" t="s">
        <v>130</v>
      </c>
      <c r="AY228" s="14" t="s">
        <v>156</v>
      </c>
      <c r="BE228" s="259">
        <f>IF(O228="základná",K228,0)</f>
        <v>0</v>
      </c>
      <c r="BF228" s="259">
        <f>IF(O228="znížená",K228,0)</f>
        <v>0</v>
      </c>
      <c r="BG228" s="259">
        <f>IF(O228="zákl. prenesená",K228,0)</f>
        <v>0</v>
      </c>
      <c r="BH228" s="259">
        <f>IF(O228="zníž. prenesená",K228,0)</f>
        <v>0</v>
      </c>
      <c r="BI228" s="259">
        <f>IF(O228="nulová",K228,0)</f>
        <v>0</v>
      </c>
      <c r="BJ228" s="14" t="s">
        <v>130</v>
      </c>
      <c r="BK228" s="259">
        <f>ROUND(P228*H228,2)</f>
        <v>0</v>
      </c>
      <c r="BL228" s="14" t="s">
        <v>484</v>
      </c>
      <c r="BM228" s="258" t="s">
        <v>485</v>
      </c>
    </row>
    <row r="229" s="2" customFormat="1" ht="24.15" customHeight="1">
      <c r="A229" s="35"/>
      <c r="B229" s="36"/>
      <c r="C229" s="245" t="s">
        <v>486</v>
      </c>
      <c r="D229" s="245" t="s">
        <v>159</v>
      </c>
      <c r="E229" s="246" t="s">
        <v>487</v>
      </c>
      <c r="F229" s="247" t="s">
        <v>488</v>
      </c>
      <c r="G229" s="248" t="s">
        <v>469</v>
      </c>
      <c r="H229" s="249">
        <v>1</v>
      </c>
      <c r="I229" s="250"/>
      <c r="J229" s="250"/>
      <c r="K229" s="251">
        <f>ROUND(P229*H229,2)</f>
        <v>0</v>
      </c>
      <c r="L229" s="252"/>
      <c r="M229" s="41"/>
      <c r="N229" s="253" t="s">
        <v>1</v>
      </c>
      <c r="O229" s="254" t="s">
        <v>45</v>
      </c>
      <c r="P229" s="255">
        <f>I229+J229</f>
        <v>0</v>
      </c>
      <c r="Q229" s="255">
        <f>ROUND(I229*H229,2)</f>
        <v>0</v>
      </c>
      <c r="R229" s="255">
        <f>ROUND(J229*H229,2)</f>
        <v>0</v>
      </c>
      <c r="S229" s="94"/>
      <c r="T229" s="256">
        <f>S229*H229</f>
        <v>0</v>
      </c>
      <c r="U229" s="256">
        <v>0</v>
      </c>
      <c r="V229" s="256">
        <f>U229*H229</f>
        <v>0</v>
      </c>
      <c r="W229" s="256">
        <v>0</v>
      </c>
      <c r="X229" s="257">
        <f>W229*H229</f>
        <v>0</v>
      </c>
      <c r="Y229" s="35"/>
      <c r="Z229" s="35"/>
      <c r="AA229" s="35"/>
      <c r="AB229" s="35"/>
      <c r="AC229" s="35"/>
      <c r="AD229" s="35"/>
      <c r="AE229" s="35"/>
      <c r="AR229" s="258" t="s">
        <v>484</v>
      </c>
      <c r="AT229" s="258" t="s">
        <v>159</v>
      </c>
      <c r="AU229" s="258" t="s">
        <v>130</v>
      </c>
      <c r="AY229" s="14" t="s">
        <v>156</v>
      </c>
      <c r="BE229" s="259">
        <f>IF(O229="základná",K229,0)</f>
        <v>0</v>
      </c>
      <c r="BF229" s="259">
        <f>IF(O229="znížená",K229,0)</f>
        <v>0</v>
      </c>
      <c r="BG229" s="259">
        <f>IF(O229="zákl. prenesená",K229,0)</f>
        <v>0</v>
      </c>
      <c r="BH229" s="259">
        <f>IF(O229="zníž. prenesená",K229,0)</f>
        <v>0</v>
      </c>
      <c r="BI229" s="259">
        <f>IF(O229="nulová",K229,0)</f>
        <v>0</v>
      </c>
      <c r="BJ229" s="14" t="s">
        <v>130</v>
      </c>
      <c r="BK229" s="259">
        <f>ROUND(P229*H229,2)</f>
        <v>0</v>
      </c>
      <c r="BL229" s="14" t="s">
        <v>484</v>
      </c>
      <c r="BM229" s="258" t="s">
        <v>489</v>
      </c>
    </row>
    <row r="230" s="2" customFormat="1" ht="24.15" customHeight="1">
      <c r="A230" s="35"/>
      <c r="B230" s="36"/>
      <c r="C230" s="245" t="s">
        <v>490</v>
      </c>
      <c r="D230" s="245" t="s">
        <v>159</v>
      </c>
      <c r="E230" s="246" t="s">
        <v>491</v>
      </c>
      <c r="F230" s="247" t="s">
        <v>492</v>
      </c>
      <c r="G230" s="248" t="s">
        <v>469</v>
      </c>
      <c r="H230" s="249">
        <v>1</v>
      </c>
      <c r="I230" s="250"/>
      <c r="J230" s="250"/>
      <c r="K230" s="251">
        <f>ROUND(P230*H230,2)</f>
        <v>0</v>
      </c>
      <c r="L230" s="252"/>
      <c r="M230" s="41"/>
      <c r="N230" s="253" t="s">
        <v>1</v>
      </c>
      <c r="O230" s="254" t="s">
        <v>45</v>
      </c>
      <c r="P230" s="255">
        <f>I230+J230</f>
        <v>0</v>
      </c>
      <c r="Q230" s="255">
        <f>ROUND(I230*H230,2)</f>
        <v>0</v>
      </c>
      <c r="R230" s="255">
        <f>ROUND(J230*H230,2)</f>
        <v>0</v>
      </c>
      <c r="S230" s="94"/>
      <c r="T230" s="256">
        <f>S230*H230</f>
        <v>0</v>
      </c>
      <c r="U230" s="256">
        <v>0</v>
      </c>
      <c r="V230" s="256">
        <f>U230*H230</f>
        <v>0</v>
      </c>
      <c r="W230" s="256">
        <v>0</v>
      </c>
      <c r="X230" s="257">
        <f>W230*H230</f>
        <v>0</v>
      </c>
      <c r="Y230" s="35"/>
      <c r="Z230" s="35"/>
      <c r="AA230" s="35"/>
      <c r="AB230" s="35"/>
      <c r="AC230" s="35"/>
      <c r="AD230" s="35"/>
      <c r="AE230" s="35"/>
      <c r="AR230" s="258" t="s">
        <v>484</v>
      </c>
      <c r="AT230" s="258" t="s">
        <v>159</v>
      </c>
      <c r="AU230" s="258" t="s">
        <v>130</v>
      </c>
      <c r="AY230" s="14" t="s">
        <v>156</v>
      </c>
      <c r="BE230" s="259">
        <f>IF(O230="základná",K230,0)</f>
        <v>0</v>
      </c>
      <c r="BF230" s="259">
        <f>IF(O230="znížená",K230,0)</f>
        <v>0</v>
      </c>
      <c r="BG230" s="259">
        <f>IF(O230="zákl. prenesená",K230,0)</f>
        <v>0</v>
      </c>
      <c r="BH230" s="259">
        <f>IF(O230="zníž. prenesená",K230,0)</f>
        <v>0</v>
      </c>
      <c r="BI230" s="259">
        <f>IF(O230="nulová",K230,0)</f>
        <v>0</v>
      </c>
      <c r="BJ230" s="14" t="s">
        <v>130</v>
      </c>
      <c r="BK230" s="259">
        <f>ROUND(P230*H230,2)</f>
        <v>0</v>
      </c>
      <c r="BL230" s="14" t="s">
        <v>484</v>
      </c>
      <c r="BM230" s="258" t="s">
        <v>493</v>
      </c>
    </row>
    <row r="231" s="12" customFormat="1" ht="22.8" customHeight="1">
      <c r="A231" s="12"/>
      <c r="B231" s="229"/>
      <c r="C231" s="230"/>
      <c r="D231" s="231" t="s">
        <v>80</v>
      </c>
      <c r="E231" s="243" t="s">
        <v>494</v>
      </c>
      <c r="F231" s="243" t="s">
        <v>495</v>
      </c>
      <c r="G231" s="230"/>
      <c r="H231" s="230"/>
      <c r="I231" s="233"/>
      <c r="J231" s="233"/>
      <c r="K231" s="244">
        <f>BK231</f>
        <v>0</v>
      </c>
      <c r="L231" s="230"/>
      <c r="M231" s="234"/>
      <c r="N231" s="235"/>
      <c r="O231" s="236"/>
      <c r="P231" s="236"/>
      <c r="Q231" s="237">
        <f>SUM(Q232:Q233)</f>
        <v>0</v>
      </c>
      <c r="R231" s="237">
        <f>SUM(R232:R233)</f>
        <v>0</v>
      </c>
      <c r="S231" s="236"/>
      <c r="T231" s="238">
        <f>SUM(T232:T233)</f>
        <v>0</v>
      </c>
      <c r="U231" s="236"/>
      <c r="V231" s="238">
        <f>SUM(V232:V233)</f>
        <v>0</v>
      </c>
      <c r="W231" s="236"/>
      <c r="X231" s="239">
        <f>SUM(X232:X233)</f>
        <v>0</v>
      </c>
      <c r="Y231" s="12"/>
      <c r="Z231" s="12"/>
      <c r="AA231" s="12"/>
      <c r="AB231" s="12"/>
      <c r="AC231" s="12"/>
      <c r="AD231" s="12"/>
      <c r="AE231" s="12"/>
      <c r="AR231" s="240" t="s">
        <v>178</v>
      </c>
      <c r="AT231" s="241" t="s">
        <v>80</v>
      </c>
      <c r="AU231" s="241" t="s">
        <v>89</v>
      </c>
      <c r="AY231" s="240" t="s">
        <v>156</v>
      </c>
      <c r="BK231" s="242">
        <f>SUM(BK232:BK233)</f>
        <v>0</v>
      </c>
    </row>
    <row r="232" s="2" customFormat="1" ht="24.15" customHeight="1">
      <c r="A232" s="35"/>
      <c r="B232" s="36"/>
      <c r="C232" s="245" t="s">
        <v>496</v>
      </c>
      <c r="D232" s="245" t="s">
        <v>159</v>
      </c>
      <c r="E232" s="246" t="s">
        <v>497</v>
      </c>
      <c r="F232" s="247" t="s">
        <v>498</v>
      </c>
      <c r="G232" s="248" t="s">
        <v>469</v>
      </c>
      <c r="H232" s="249">
        <v>1</v>
      </c>
      <c r="I232" s="250"/>
      <c r="J232" s="250"/>
      <c r="K232" s="251">
        <f>ROUND(P232*H232,2)</f>
        <v>0</v>
      </c>
      <c r="L232" s="252"/>
      <c r="M232" s="41"/>
      <c r="N232" s="253" t="s">
        <v>1</v>
      </c>
      <c r="O232" s="254" t="s">
        <v>45</v>
      </c>
      <c r="P232" s="255">
        <f>I232+J232</f>
        <v>0</v>
      </c>
      <c r="Q232" s="255">
        <f>ROUND(I232*H232,2)</f>
        <v>0</v>
      </c>
      <c r="R232" s="255">
        <f>ROUND(J232*H232,2)</f>
        <v>0</v>
      </c>
      <c r="S232" s="94"/>
      <c r="T232" s="256">
        <f>S232*H232</f>
        <v>0</v>
      </c>
      <c r="U232" s="256">
        <v>0</v>
      </c>
      <c r="V232" s="256">
        <f>U232*H232</f>
        <v>0</v>
      </c>
      <c r="W232" s="256">
        <v>0</v>
      </c>
      <c r="X232" s="257">
        <f>W232*H232</f>
        <v>0</v>
      </c>
      <c r="Y232" s="35"/>
      <c r="Z232" s="35"/>
      <c r="AA232" s="35"/>
      <c r="AB232" s="35"/>
      <c r="AC232" s="35"/>
      <c r="AD232" s="35"/>
      <c r="AE232" s="35"/>
      <c r="AR232" s="258" t="s">
        <v>89</v>
      </c>
      <c r="AT232" s="258" t="s">
        <v>159</v>
      </c>
      <c r="AU232" s="258" t="s">
        <v>130</v>
      </c>
      <c r="AY232" s="14" t="s">
        <v>156</v>
      </c>
      <c r="BE232" s="259">
        <f>IF(O232="základná",K232,0)</f>
        <v>0</v>
      </c>
      <c r="BF232" s="259">
        <f>IF(O232="znížená",K232,0)</f>
        <v>0</v>
      </c>
      <c r="BG232" s="259">
        <f>IF(O232="zákl. prenesená",K232,0)</f>
        <v>0</v>
      </c>
      <c r="BH232" s="259">
        <f>IF(O232="zníž. prenesená",K232,0)</f>
        <v>0</v>
      </c>
      <c r="BI232" s="259">
        <f>IF(O232="nulová",K232,0)</f>
        <v>0</v>
      </c>
      <c r="BJ232" s="14" t="s">
        <v>130</v>
      </c>
      <c r="BK232" s="259">
        <f>ROUND(P232*H232,2)</f>
        <v>0</v>
      </c>
      <c r="BL232" s="14" t="s">
        <v>89</v>
      </c>
      <c r="BM232" s="258" t="s">
        <v>499</v>
      </c>
    </row>
    <row r="233" s="2" customFormat="1" ht="24.15" customHeight="1">
      <c r="A233" s="35"/>
      <c r="B233" s="36"/>
      <c r="C233" s="245" t="s">
        <v>500</v>
      </c>
      <c r="D233" s="245" t="s">
        <v>159</v>
      </c>
      <c r="E233" s="246" t="s">
        <v>501</v>
      </c>
      <c r="F233" s="247" t="s">
        <v>502</v>
      </c>
      <c r="G233" s="248" t="s">
        <v>469</v>
      </c>
      <c r="H233" s="249">
        <v>1</v>
      </c>
      <c r="I233" s="250"/>
      <c r="J233" s="250"/>
      <c r="K233" s="251">
        <f>ROUND(P233*H233,2)</f>
        <v>0</v>
      </c>
      <c r="L233" s="252"/>
      <c r="M233" s="41"/>
      <c r="N233" s="253" t="s">
        <v>1</v>
      </c>
      <c r="O233" s="254" t="s">
        <v>45</v>
      </c>
      <c r="P233" s="255">
        <f>I233+J233</f>
        <v>0</v>
      </c>
      <c r="Q233" s="255">
        <f>ROUND(I233*H233,2)</f>
        <v>0</v>
      </c>
      <c r="R233" s="255">
        <f>ROUND(J233*H233,2)</f>
        <v>0</v>
      </c>
      <c r="S233" s="94"/>
      <c r="T233" s="256">
        <f>S233*H233</f>
        <v>0</v>
      </c>
      <c r="U233" s="256">
        <v>0</v>
      </c>
      <c r="V233" s="256">
        <f>U233*H233</f>
        <v>0</v>
      </c>
      <c r="W233" s="256">
        <v>0</v>
      </c>
      <c r="X233" s="257">
        <f>W233*H233</f>
        <v>0</v>
      </c>
      <c r="Y233" s="35"/>
      <c r="Z233" s="35"/>
      <c r="AA233" s="35"/>
      <c r="AB233" s="35"/>
      <c r="AC233" s="35"/>
      <c r="AD233" s="35"/>
      <c r="AE233" s="35"/>
      <c r="AR233" s="258" t="s">
        <v>484</v>
      </c>
      <c r="AT233" s="258" t="s">
        <v>159</v>
      </c>
      <c r="AU233" s="258" t="s">
        <v>130</v>
      </c>
      <c r="AY233" s="14" t="s">
        <v>156</v>
      </c>
      <c r="BE233" s="259">
        <f>IF(O233="základná",K233,0)</f>
        <v>0</v>
      </c>
      <c r="BF233" s="259">
        <f>IF(O233="znížená",K233,0)</f>
        <v>0</v>
      </c>
      <c r="BG233" s="259">
        <f>IF(O233="zákl. prenesená",K233,0)</f>
        <v>0</v>
      </c>
      <c r="BH233" s="259">
        <f>IF(O233="zníž. prenesená",K233,0)</f>
        <v>0</v>
      </c>
      <c r="BI233" s="259">
        <f>IF(O233="nulová",K233,0)</f>
        <v>0</v>
      </c>
      <c r="BJ233" s="14" t="s">
        <v>130</v>
      </c>
      <c r="BK233" s="259">
        <f>ROUND(P233*H233,2)</f>
        <v>0</v>
      </c>
      <c r="BL233" s="14" t="s">
        <v>484</v>
      </c>
      <c r="BM233" s="258" t="s">
        <v>503</v>
      </c>
    </row>
    <row r="234" s="12" customFormat="1" ht="22.8" customHeight="1">
      <c r="A234" s="12"/>
      <c r="B234" s="229"/>
      <c r="C234" s="230"/>
      <c r="D234" s="231" t="s">
        <v>80</v>
      </c>
      <c r="E234" s="243" t="s">
        <v>504</v>
      </c>
      <c r="F234" s="243" t="s">
        <v>505</v>
      </c>
      <c r="G234" s="230"/>
      <c r="H234" s="230"/>
      <c r="I234" s="233"/>
      <c r="J234" s="233"/>
      <c r="K234" s="244">
        <f>BK234</f>
        <v>0</v>
      </c>
      <c r="L234" s="230"/>
      <c r="M234" s="234"/>
      <c r="N234" s="235"/>
      <c r="O234" s="236"/>
      <c r="P234" s="236"/>
      <c r="Q234" s="237">
        <f>Q235</f>
        <v>0</v>
      </c>
      <c r="R234" s="237">
        <f>R235</f>
        <v>0</v>
      </c>
      <c r="S234" s="236"/>
      <c r="T234" s="238">
        <f>T235</f>
        <v>0</v>
      </c>
      <c r="U234" s="236"/>
      <c r="V234" s="238">
        <f>V235</f>
        <v>0</v>
      </c>
      <c r="W234" s="236"/>
      <c r="X234" s="239">
        <f>X235</f>
        <v>0</v>
      </c>
      <c r="Y234" s="12"/>
      <c r="Z234" s="12"/>
      <c r="AA234" s="12"/>
      <c r="AB234" s="12"/>
      <c r="AC234" s="12"/>
      <c r="AD234" s="12"/>
      <c r="AE234" s="12"/>
      <c r="AR234" s="240" t="s">
        <v>178</v>
      </c>
      <c r="AT234" s="241" t="s">
        <v>80</v>
      </c>
      <c r="AU234" s="241" t="s">
        <v>89</v>
      </c>
      <c r="AY234" s="240" t="s">
        <v>156</v>
      </c>
      <c r="BK234" s="242">
        <f>BK235</f>
        <v>0</v>
      </c>
    </row>
    <row r="235" s="2" customFormat="1" ht="24.15" customHeight="1">
      <c r="A235" s="35"/>
      <c r="B235" s="36"/>
      <c r="C235" s="245" t="s">
        <v>506</v>
      </c>
      <c r="D235" s="245" t="s">
        <v>159</v>
      </c>
      <c r="E235" s="246" t="s">
        <v>507</v>
      </c>
      <c r="F235" s="247" t="s">
        <v>508</v>
      </c>
      <c r="G235" s="248" t="s">
        <v>469</v>
      </c>
      <c r="H235" s="249">
        <v>1</v>
      </c>
      <c r="I235" s="250"/>
      <c r="J235" s="250"/>
      <c r="K235" s="251">
        <f>ROUND(P235*H235,2)</f>
        <v>0</v>
      </c>
      <c r="L235" s="252"/>
      <c r="M235" s="41"/>
      <c r="N235" s="253" t="s">
        <v>1</v>
      </c>
      <c r="O235" s="254" t="s">
        <v>45</v>
      </c>
      <c r="P235" s="255">
        <f>I235+J235</f>
        <v>0</v>
      </c>
      <c r="Q235" s="255">
        <f>ROUND(I235*H235,2)</f>
        <v>0</v>
      </c>
      <c r="R235" s="255">
        <f>ROUND(J235*H235,2)</f>
        <v>0</v>
      </c>
      <c r="S235" s="94"/>
      <c r="T235" s="256">
        <f>S235*H235</f>
        <v>0</v>
      </c>
      <c r="U235" s="256">
        <v>0</v>
      </c>
      <c r="V235" s="256">
        <f>U235*H235</f>
        <v>0</v>
      </c>
      <c r="W235" s="256">
        <v>0</v>
      </c>
      <c r="X235" s="257">
        <f>W235*H235</f>
        <v>0</v>
      </c>
      <c r="Y235" s="35"/>
      <c r="Z235" s="35"/>
      <c r="AA235" s="35"/>
      <c r="AB235" s="35"/>
      <c r="AC235" s="35"/>
      <c r="AD235" s="35"/>
      <c r="AE235" s="35"/>
      <c r="AR235" s="258" t="s">
        <v>89</v>
      </c>
      <c r="AT235" s="258" t="s">
        <v>159</v>
      </c>
      <c r="AU235" s="258" t="s">
        <v>130</v>
      </c>
      <c r="AY235" s="14" t="s">
        <v>156</v>
      </c>
      <c r="BE235" s="259">
        <f>IF(O235="základná",K235,0)</f>
        <v>0</v>
      </c>
      <c r="BF235" s="259">
        <f>IF(O235="znížená",K235,0)</f>
        <v>0</v>
      </c>
      <c r="BG235" s="259">
        <f>IF(O235="zákl. prenesená",K235,0)</f>
        <v>0</v>
      </c>
      <c r="BH235" s="259">
        <f>IF(O235="zníž. prenesená",K235,0)</f>
        <v>0</v>
      </c>
      <c r="BI235" s="259">
        <f>IF(O235="nulová",K235,0)</f>
        <v>0</v>
      </c>
      <c r="BJ235" s="14" t="s">
        <v>130</v>
      </c>
      <c r="BK235" s="259">
        <f>ROUND(P235*H235,2)</f>
        <v>0</v>
      </c>
      <c r="BL235" s="14" t="s">
        <v>89</v>
      </c>
      <c r="BM235" s="258" t="s">
        <v>509</v>
      </c>
    </row>
    <row r="236" s="12" customFormat="1" ht="22.8" customHeight="1">
      <c r="A236" s="12"/>
      <c r="B236" s="229"/>
      <c r="C236" s="230"/>
      <c r="D236" s="231" t="s">
        <v>80</v>
      </c>
      <c r="E236" s="243" t="s">
        <v>510</v>
      </c>
      <c r="F236" s="243" t="s">
        <v>511</v>
      </c>
      <c r="G236" s="230"/>
      <c r="H236" s="230"/>
      <c r="I236" s="233"/>
      <c r="J236" s="233"/>
      <c r="K236" s="244">
        <f>BK236</f>
        <v>0</v>
      </c>
      <c r="L236" s="230"/>
      <c r="M236" s="234"/>
      <c r="N236" s="235"/>
      <c r="O236" s="236"/>
      <c r="P236" s="236"/>
      <c r="Q236" s="237">
        <f>Q237</f>
        <v>0</v>
      </c>
      <c r="R236" s="237">
        <f>R237</f>
        <v>0</v>
      </c>
      <c r="S236" s="236"/>
      <c r="T236" s="238">
        <f>T237</f>
        <v>0</v>
      </c>
      <c r="U236" s="236"/>
      <c r="V236" s="238">
        <f>V237</f>
        <v>0</v>
      </c>
      <c r="W236" s="236"/>
      <c r="X236" s="239">
        <f>X237</f>
        <v>0</v>
      </c>
      <c r="Y236" s="12"/>
      <c r="Z236" s="12"/>
      <c r="AA236" s="12"/>
      <c r="AB236" s="12"/>
      <c r="AC236" s="12"/>
      <c r="AD236" s="12"/>
      <c r="AE236" s="12"/>
      <c r="AR236" s="240" t="s">
        <v>178</v>
      </c>
      <c r="AT236" s="241" t="s">
        <v>80</v>
      </c>
      <c r="AU236" s="241" t="s">
        <v>89</v>
      </c>
      <c r="AY236" s="240" t="s">
        <v>156</v>
      </c>
      <c r="BK236" s="242">
        <f>BK237</f>
        <v>0</v>
      </c>
    </row>
    <row r="237" s="2" customFormat="1" ht="24.15" customHeight="1">
      <c r="A237" s="35"/>
      <c r="B237" s="36"/>
      <c r="C237" s="245" t="s">
        <v>512</v>
      </c>
      <c r="D237" s="245" t="s">
        <v>159</v>
      </c>
      <c r="E237" s="246" t="s">
        <v>513</v>
      </c>
      <c r="F237" s="247" t="s">
        <v>514</v>
      </c>
      <c r="G237" s="248" t="s">
        <v>469</v>
      </c>
      <c r="H237" s="249">
        <v>1</v>
      </c>
      <c r="I237" s="250"/>
      <c r="J237" s="250"/>
      <c r="K237" s="251">
        <f>ROUND(P237*H237,2)</f>
        <v>0</v>
      </c>
      <c r="L237" s="252"/>
      <c r="M237" s="41"/>
      <c r="N237" s="253" t="s">
        <v>1</v>
      </c>
      <c r="O237" s="254" t="s">
        <v>45</v>
      </c>
      <c r="P237" s="255">
        <f>I237+J237</f>
        <v>0</v>
      </c>
      <c r="Q237" s="255">
        <f>ROUND(I237*H237,2)</f>
        <v>0</v>
      </c>
      <c r="R237" s="255">
        <f>ROUND(J237*H237,2)</f>
        <v>0</v>
      </c>
      <c r="S237" s="94"/>
      <c r="T237" s="256">
        <f>S237*H237</f>
        <v>0</v>
      </c>
      <c r="U237" s="256">
        <v>0</v>
      </c>
      <c r="V237" s="256">
        <f>U237*H237</f>
        <v>0</v>
      </c>
      <c r="W237" s="256">
        <v>0</v>
      </c>
      <c r="X237" s="257">
        <f>W237*H237</f>
        <v>0</v>
      </c>
      <c r="Y237" s="35"/>
      <c r="Z237" s="35"/>
      <c r="AA237" s="35"/>
      <c r="AB237" s="35"/>
      <c r="AC237" s="35"/>
      <c r="AD237" s="35"/>
      <c r="AE237" s="35"/>
      <c r="AR237" s="258" t="s">
        <v>89</v>
      </c>
      <c r="AT237" s="258" t="s">
        <v>159</v>
      </c>
      <c r="AU237" s="258" t="s">
        <v>130</v>
      </c>
      <c r="AY237" s="14" t="s">
        <v>156</v>
      </c>
      <c r="BE237" s="259">
        <f>IF(O237="základná",K237,0)</f>
        <v>0</v>
      </c>
      <c r="BF237" s="259">
        <f>IF(O237="znížená",K237,0)</f>
        <v>0</v>
      </c>
      <c r="BG237" s="259">
        <f>IF(O237="zákl. prenesená",K237,0)</f>
        <v>0</v>
      </c>
      <c r="BH237" s="259">
        <f>IF(O237="zníž. prenesená",K237,0)</f>
        <v>0</v>
      </c>
      <c r="BI237" s="259">
        <f>IF(O237="nulová",K237,0)</f>
        <v>0</v>
      </c>
      <c r="BJ237" s="14" t="s">
        <v>130</v>
      </c>
      <c r="BK237" s="259">
        <f>ROUND(P237*H237,2)</f>
        <v>0</v>
      </c>
      <c r="BL237" s="14" t="s">
        <v>89</v>
      </c>
      <c r="BM237" s="258" t="s">
        <v>515</v>
      </c>
    </row>
    <row r="238" s="12" customFormat="1" ht="25.92" customHeight="1">
      <c r="A238" s="12"/>
      <c r="B238" s="229"/>
      <c r="C238" s="230"/>
      <c r="D238" s="231" t="s">
        <v>80</v>
      </c>
      <c r="E238" s="232" t="s">
        <v>516</v>
      </c>
      <c r="F238" s="232" t="s">
        <v>517</v>
      </c>
      <c r="G238" s="230"/>
      <c r="H238" s="230"/>
      <c r="I238" s="233"/>
      <c r="J238" s="233"/>
      <c r="K238" s="202">
        <f>BK238</f>
        <v>0</v>
      </c>
      <c r="L238" s="230"/>
      <c r="M238" s="234"/>
      <c r="N238" s="235"/>
      <c r="O238" s="236"/>
      <c r="P238" s="236"/>
      <c r="Q238" s="237">
        <f>SUM(Q239:Q245)</f>
        <v>0</v>
      </c>
      <c r="R238" s="237">
        <f>SUM(R239:R245)</f>
        <v>0</v>
      </c>
      <c r="S238" s="236"/>
      <c r="T238" s="238">
        <f>SUM(T239:T245)</f>
        <v>0</v>
      </c>
      <c r="U238" s="236"/>
      <c r="V238" s="238">
        <f>SUM(V239:V245)</f>
        <v>0</v>
      </c>
      <c r="W238" s="236"/>
      <c r="X238" s="239">
        <f>SUM(X239:X245)</f>
        <v>0</v>
      </c>
      <c r="Y238" s="12"/>
      <c r="Z238" s="12"/>
      <c r="AA238" s="12"/>
      <c r="AB238" s="12"/>
      <c r="AC238" s="12"/>
      <c r="AD238" s="12"/>
      <c r="AE238" s="12"/>
      <c r="AR238" s="240" t="s">
        <v>174</v>
      </c>
      <c r="AT238" s="241" t="s">
        <v>80</v>
      </c>
      <c r="AU238" s="241" t="s">
        <v>81</v>
      </c>
      <c r="AY238" s="240" t="s">
        <v>156</v>
      </c>
      <c r="BK238" s="242">
        <f>SUM(BK239:BK245)</f>
        <v>0</v>
      </c>
    </row>
    <row r="239" s="2" customFormat="1" ht="33" customHeight="1">
      <c r="A239" s="35"/>
      <c r="B239" s="36"/>
      <c r="C239" s="245" t="s">
        <v>518</v>
      </c>
      <c r="D239" s="245" t="s">
        <v>159</v>
      </c>
      <c r="E239" s="246" t="s">
        <v>519</v>
      </c>
      <c r="F239" s="247" t="s">
        <v>520</v>
      </c>
      <c r="G239" s="248" t="s">
        <v>162</v>
      </c>
      <c r="H239" s="249">
        <v>1</v>
      </c>
      <c r="I239" s="250"/>
      <c r="J239" s="250"/>
      <c r="K239" s="251">
        <f>ROUND(P239*H239,2)</f>
        <v>0</v>
      </c>
      <c r="L239" s="252"/>
      <c r="M239" s="41"/>
      <c r="N239" s="253" t="s">
        <v>1</v>
      </c>
      <c r="O239" s="254" t="s">
        <v>45</v>
      </c>
      <c r="P239" s="255">
        <f>I239+J239</f>
        <v>0</v>
      </c>
      <c r="Q239" s="255">
        <f>ROUND(I239*H239,2)</f>
        <v>0</v>
      </c>
      <c r="R239" s="255">
        <f>ROUND(J239*H239,2)</f>
        <v>0</v>
      </c>
      <c r="S239" s="94"/>
      <c r="T239" s="256">
        <f>S239*H239</f>
        <v>0</v>
      </c>
      <c r="U239" s="256">
        <v>0</v>
      </c>
      <c r="V239" s="256">
        <f>U239*H239</f>
        <v>0</v>
      </c>
      <c r="W239" s="256">
        <v>0</v>
      </c>
      <c r="X239" s="257">
        <f>W239*H239</f>
        <v>0</v>
      </c>
      <c r="Y239" s="35"/>
      <c r="Z239" s="35"/>
      <c r="AA239" s="35"/>
      <c r="AB239" s="35"/>
      <c r="AC239" s="35"/>
      <c r="AD239" s="35"/>
      <c r="AE239" s="35"/>
      <c r="AR239" s="258" t="s">
        <v>239</v>
      </c>
      <c r="AT239" s="258" t="s">
        <v>159</v>
      </c>
      <c r="AU239" s="258" t="s">
        <v>89</v>
      </c>
      <c r="AY239" s="14" t="s">
        <v>156</v>
      </c>
      <c r="BE239" s="259">
        <f>IF(O239="základná",K239,0)</f>
        <v>0</v>
      </c>
      <c r="BF239" s="259">
        <f>IF(O239="znížená",K239,0)</f>
        <v>0</v>
      </c>
      <c r="BG239" s="259">
        <f>IF(O239="zákl. prenesená",K239,0)</f>
        <v>0</v>
      </c>
      <c r="BH239" s="259">
        <f>IF(O239="zníž. prenesená",K239,0)</f>
        <v>0</v>
      </c>
      <c r="BI239" s="259">
        <f>IF(O239="nulová",K239,0)</f>
        <v>0</v>
      </c>
      <c r="BJ239" s="14" t="s">
        <v>130</v>
      </c>
      <c r="BK239" s="259">
        <f>ROUND(P239*H239,2)</f>
        <v>0</v>
      </c>
      <c r="BL239" s="14" t="s">
        <v>239</v>
      </c>
      <c r="BM239" s="258" t="s">
        <v>521</v>
      </c>
    </row>
    <row r="240" s="2" customFormat="1" ht="24.15" customHeight="1">
      <c r="A240" s="35"/>
      <c r="B240" s="36"/>
      <c r="C240" s="245" t="s">
        <v>522</v>
      </c>
      <c r="D240" s="245" t="s">
        <v>159</v>
      </c>
      <c r="E240" s="246" t="s">
        <v>523</v>
      </c>
      <c r="F240" s="247" t="s">
        <v>524</v>
      </c>
      <c r="G240" s="248" t="s">
        <v>172</v>
      </c>
      <c r="H240" s="249">
        <v>3</v>
      </c>
      <c r="I240" s="250"/>
      <c r="J240" s="250"/>
      <c r="K240" s="251">
        <f>ROUND(P240*H240,2)</f>
        <v>0</v>
      </c>
      <c r="L240" s="252"/>
      <c r="M240" s="41"/>
      <c r="N240" s="253" t="s">
        <v>1</v>
      </c>
      <c r="O240" s="254" t="s">
        <v>45</v>
      </c>
      <c r="P240" s="255">
        <f>I240+J240</f>
        <v>0</v>
      </c>
      <c r="Q240" s="255">
        <f>ROUND(I240*H240,2)</f>
        <v>0</v>
      </c>
      <c r="R240" s="255">
        <f>ROUND(J240*H240,2)</f>
        <v>0</v>
      </c>
      <c r="S240" s="94"/>
      <c r="T240" s="256">
        <f>S240*H240</f>
        <v>0</v>
      </c>
      <c r="U240" s="256">
        <v>0</v>
      </c>
      <c r="V240" s="256">
        <f>U240*H240</f>
        <v>0</v>
      </c>
      <c r="W240" s="256">
        <v>0</v>
      </c>
      <c r="X240" s="257">
        <f>W240*H240</f>
        <v>0</v>
      </c>
      <c r="Y240" s="35"/>
      <c r="Z240" s="35"/>
      <c r="AA240" s="35"/>
      <c r="AB240" s="35"/>
      <c r="AC240" s="35"/>
      <c r="AD240" s="35"/>
      <c r="AE240" s="35"/>
      <c r="AR240" s="258" t="s">
        <v>525</v>
      </c>
      <c r="AT240" s="258" t="s">
        <v>159</v>
      </c>
      <c r="AU240" s="258" t="s">
        <v>89</v>
      </c>
      <c r="AY240" s="14" t="s">
        <v>156</v>
      </c>
      <c r="BE240" s="259">
        <f>IF(O240="základná",K240,0)</f>
        <v>0</v>
      </c>
      <c r="BF240" s="259">
        <f>IF(O240="znížená",K240,0)</f>
        <v>0</v>
      </c>
      <c r="BG240" s="259">
        <f>IF(O240="zákl. prenesená",K240,0)</f>
        <v>0</v>
      </c>
      <c r="BH240" s="259">
        <f>IF(O240="zníž. prenesená",K240,0)</f>
        <v>0</v>
      </c>
      <c r="BI240" s="259">
        <f>IF(O240="nulová",K240,0)</f>
        <v>0</v>
      </c>
      <c r="BJ240" s="14" t="s">
        <v>130</v>
      </c>
      <c r="BK240" s="259">
        <f>ROUND(P240*H240,2)</f>
        <v>0</v>
      </c>
      <c r="BL240" s="14" t="s">
        <v>525</v>
      </c>
      <c r="BM240" s="258" t="s">
        <v>526</v>
      </c>
    </row>
    <row r="241" s="2" customFormat="1" ht="16.5" customHeight="1">
      <c r="A241" s="35"/>
      <c r="B241" s="36"/>
      <c r="C241" s="245" t="s">
        <v>527</v>
      </c>
      <c r="D241" s="245" t="s">
        <v>159</v>
      </c>
      <c r="E241" s="246" t="s">
        <v>528</v>
      </c>
      <c r="F241" s="247" t="s">
        <v>529</v>
      </c>
      <c r="G241" s="248" t="s">
        <v>530</v>
      </c>
      <c r="H241" s="249">
        <v>2</v>
      </c>
      <c r="I241" s="250"/>
      <c r="J241" s="250"/>
      <c r="K241" s="251">
        <f>ROUND(P241*H241,2)</f>
        <v>0</v>
      </c>
      <c r="L241" s="252"/>
      <c r="M241" s="41"/>
      <c r="N241" s="253" t="s">
        <v>1</v>
      </c>
      <c r="O241" s="254" t="s">
        <v>45</v>
      </c>
      <c r="P241" s="255">
        <f>I241+J241</f>
        <v>0</v>
      </c>
      <c r="Q241" s="255">
        <f>ROUND(I241*H241,2)</f>
        <v>0</v>
      </c>
      <c r="R241" s="255">
        <f>ROUND(J241*H241,2)</f>
        <v>0</v>
      </c>
      <c r="S241" s="94"/>
      <c r="T241" s="256">
        <f>S241*H241</f>
        <v>0</v>
      </c>
      <c r="U241" s="256">
        <v>0</v>
      </c>
      <c r="V241" s="256">
        <f>U241*H241</f>
        <v>0</v>
      </c>
      <c r="W241" s="256">
        <v>0</v>
      </c>
      <c r="X241" s="257">
        <f>W241*H241</f>
        <v>0</v>
      </c>
      <c r="Y241" s="35"/>
      <c r="Z241" s="35"/>
      <c r="AA241" s="35"/>
      <c r="AB241" s="35"/>
      <c r="AC241" s="35"/>
      <c r="AD241" s="35"/>
      <c r="AE241" s="35"/>
      <c r="AR241" s="258" t="s">
        <v>525</v>
      </c>
      <c r="AT241" s="258" t="s">
        <v>159</v>
      </c>
      <c r="AU241" s="258" t="s">
        <v>89</v>
      </c>
      <c r="AY241" s="14" t="s">
        <v>156</v>
      </c>
      <c r="BE241" s="259">
        <f>IF(O241="základná",K241,0)</f>
        <v>0</v>
      </c>
      <c r="BF241" s="259">
        <f>IF(O241="znížená",K241,0)</f>
        <v>0</v>
      </c>
      <c r="BG241" s="259">
        <f>IF(O241="zákl. prenesená",K241,0)</f>
        <v>0</v>
      </c>
      <c r="BH241" s="259">
        <f>IF(O241="zníž. prenesená",K241,0)</f>
        <v>0</v>
      </c>
      <c r="BI241" s="259">
        <f>IF(O241="nulová",K241,0)</f>
        <v>0</v>
      </c>
      <c r="BJ241" s="14" t="s">
        <v>130</v>
      </c>
      <c r="BK241" s="259">
        <f>ROUND(P241*H241,2)</f>
        <v>0</v>
      </c>
      <c r="BL241" s="14" t="s">
        <v>525</v>
      </c>
      <c r="BM241" s="258" t="s">
        <v>531</v>
      </c>
    </row>
    <row r="242" s="2" customFormat="1" ht="24.15" customHeight="1">
      <c r="A242" s="35"/>
      <c r="B242" s="36"/>
      <c r="C242" s="245" t="s">
        <v>532</v>
      </c>
      <c r="D242" s="245" t="s">
        <v>159</v>
      </c>
      <c r="E242" s="246" t="s">
        <v>533</v>
      </c>
      <c r="F242" s="247" t="s">
        <v>534</v>
      </c>
      <c r="G242" s="248" t="s">
        <v>172</v>
      </c>
      <c r="H242" s="249">
        <v>3</v>
      </c>
      <c r="I242" s="250"/>
      <c r="J242" s="250"/>
      <c r="K242" s="251">
        <f>ROUND(P242*H242,2)</f>
        <v>0</v>
      </c>
      <c r="L242" s="252"/>
      <c r="M242" s="41"/>
      <c r="N242" s="253" t="s">
        <v>1</v>
      </c>
      <c r="O242" s="254" t="s">
        <v>45</v>
      </c>
      <c r="P242" s="255">
        <f>I242+J242</f>
        <v>0</v>
      </c>
      <c r="Q242" s="255">
        <f>ROUND(I242*H242,2)</f>
        <v>0</v>
      </c>
      <c r="R242" s="255">
        <f>ROUND(J242*H242,2)</f>
        <v>0</v>
      </c>
      <c r="S242" s="94"/>
      <c r="T242" s="256">
        <f>S242*H242</f>
        <v>0</v>
      </c>
      <c r="U242" s="256">
        <v>0</v>
      </c>
      <c r="V242" s="256">
        <f>U242*H242</f>
        <v>0</v>
      </c>
      <c r="W242" s="256">
        <v>0</v>
      </c>
      <c r="X242" s="257">
        <f>W242*H242</f>
        <v>0</v>
      </c>
      <c r="Y242" s="35"/>
      <c r="Z242" s="35"/>
      <c r="AA242" s="35"/>
      <c r="AB242" s="35"/>
      <c r="AC242" s="35"/>
      <c r="AD242" s="35"/>
      <c r="AE242" s="35"/>
      <c r="AR242" s="258" t="s">
        <v>525</v>
      </c>
      <c r="AT242" s="258" t="s">
        <v>159</v>
      </c>
      <c r="AU242" s="258" t="s">
        <v>89</v>
      </c>
      <c r="AY242" s="14" t="s">
        <v>156</v>
      </c>
      <c r="BE242" s="259">
        <f>IF(O242="základná",K242,0)</f>
        <v>0</v>
      </c>
      <c r="BF242" s="259">
        <f>IF(O242="znížená",K242,0)</f>
        <v>0</v>
      </c>
      <c r="BG242" s="259">
        <f>IF(O242="zákl. prenesená",K242,0)</f>
        <v>0</v>
      </c>
      <c r="BH242" s="259">
        <f>IF(O242="zníž. prenesená",K242,0)</f>
        <v>0</v>
      </c>
      <c r="BI242" s="259">
        <f>IF(O242="nulová",K242,0)</f>
        <v>0</v>
      </c>
      <c r="BJ242" s="14" t="s">
        <v>130</v>
      </c>
      <c r="BK242" s="259">
        <f>ROUND(P242*H242,2)</f>
        <v>0</v>
      </c>
      <c r="BL242" s="14" t="s">
        <v>525</v>
      </c>
      <c r="BM242" s="258" t="s">
        <v>535</v>
      </c>
    </row>
    <row r="243" s="2" customFormat="1" ht="37.8" customHeight="1">
      <c r="A243" s="35"/>
      <c r="B243" s="36"/>
      <c r="C243" s="245" t="s">
        <v>536</v>
      </c>
      <c r="D243" s="245" t="s">
        <v>159</v>
      </c>
      <c r="E243" s="246" t="s">
        <v>537</v>
      </c>
      <c r="F243" s="247" t="s">
        <v>538</v>
      </c>
      <c r="G243" s="248" t="s">
        <v>162</v>
      </c>
      <c r="H243" s="249">
        <v>6</v>
      </c>
      <c r="I243" s="250"/>
      <c r="J243" s="250"/>
      <c r="K243" s="251">
        <f>ROUND(P243*H243,2)</f>
        <v>0</v>
      </c>
      <c r="L243" s="252"/>
      <c r="M243" s="41"/>
      <c r="N243" s="253" t="s">
        <v>1</v>
      </c>
      <c r="O243" s="254" t="s">
        <v>45</v>
      </c>
      <c r="P243" s="255">
        <f>I243+J243</f>
        <v>0</v>
      </c>
      <c r="Q243" s="255">
        <f>ROUND(I243*H243,2)</f>
        <v>0</v>
      </c>
      <c r="R243" s="255">
        <f>ROUND(J243*H243,2)</f>
        <v>0</v>
      </c>
      <c r="S243" s="94"/>
      <c r="T243" s="256">
        <f>S243*H243</f>
        <v>0</v>
      </c>
      <c r="U243" s="256">
        <v>0</v>
      </c>
      <c r="V243" s="256">
        <f>U243*H243</f>
        <v>0</v>
      </c>
      <c r="W243" s="256">
        <v>0</v>
      </c>
      <c r="X243" s="257">
        <f>W243*H243</f>
        <v>0</v>
      </c>
      <c r="Y243" s="35"/>
      <c r="Z243" s="35"/>
      <c r="AA243" s="35"/>
      <c r="AB243" s="35"/>
      <c r="AC243" s="35"/>
      <c r="AD243" s="35"/>
      <c r="AE243" s="35"/>
      <c r="AR243" s="258" t="s">
        <v>174</v>
      </c>
      <c r="AT243" s="258" t="s">
        <v>159</v>
      </c>
      <c r="AU243" s="258" t="s">
        <v>89</v>
      </c>
      <c r="AY243" s="14" t="s">
        <v>156</v>
      </c>
      <c r="BE243" s="259">
        <f>IF(O243="základná",K243,0)</f>
        <v>0</v>
      </c>
      <c r="BF243" s="259">
        <f>IF(O243="znížená",K243,0)</f>
        <v>0</v>
      </c>
      <c r="BG243" s="259">
        <f>IF(O243="zákl. prenesená",K243,0)</f>
        <v>0</v>
      </c>
      <c r="BH243" s="259">
        <f>IF(O243="zníž. prenesená",K243,0)</f>
        <v>0</v>
      </c>
      <c r="BI243" s="259">
        <f>IF(O243="nulová",K243,0)</f>
        <v>0</v>
      </c>
      <c r="BJ243" s="14" t="s">
        <v>130</v>
      </c>
      <c r="BK243" s="259">
        <f>ROUND(P243*H243,2)</f>
        <v>0</v>
      </c>
      <c r="BL243" s="14" t="s">
        <v>174</v>
      </c>
      <c r="BM243" s="258" t="s">
        <v>539</v>
      </c>
    </row>
    <row r="244" s="2" customFormat="1" ht="16.5" customHeight="1">
      <c r="A244" s="35"/>
      <c r="B244" s="36"/>
      <c r="C244" s="245" t="s">
        <v>540</v>
      </c>
      <c r="D244" s="245" t="s">
        <v>159</v>
      </c>
      <c r="E244" s="246" t="s">
        <v>541</v>
      </c>
      <c r="F244" s="247" t="s">
        <v>542</v>
      </c>
      <c r="G244" s="248" t="s">
        <v>543</v>
      </c>
      <c r="H244" s="249">
        <v>1</v>
      </c>
      <c r="I244" s="250"/>
      <c r="J244" s="250"/>
      <c r="K244" s="251">
        <f>ROUND(P244*H244,2)</f>
        <v>0</v>
      </c>
      <c r="L244" s="252"/>
      <c r="M244" s="41"/>
      <c r="N244" s="253" t="s">
        <v>1</v>
      </c>
      <c r="O244" s="254" t="s">
        <v>45</v>
      </c>
      <c r="P244" s="255">
        <f>I244+J244</f>
        <v>0</v>
      </c>
      <c r="Q244" s="255">
        <f>ROUND(I244*H244,2)</f>
        <v>0</v>
      </c>
      <c r="R244" s="255">
        <f>ROUND(J244*H244,2)</f>
        <v>0</v>
      </c>
      <c r="S244" s="94"/>
      <c r="T244" s="256">
        <f>S244*H244</f>
        <v>0</v>
      </c>
      <c r="U244" s="256">
        <v>0</v>
      </c>
      <c r="V244" s="256">
        <f>U244*H244</f>
        <v>0</v>
      </c>
      <c r="W244" s="256">
        <v>0</v>
      </c>
      <c r="X244" s="257">
        <f>W244*H244</f>
        <v>0</v>
      </c>
      <c r="Y244" s="35"/>
      <c r="Z244" s="35"/>
      <c r="AA244" s="35"/>
      <c r="AB244" s="35"/>
      <c r="AC244" s="35"/>
      <c r="AD244" s="35"/>
      <c r="AE244" s="35"/>
      <c r="AR244" s="258" t="s">
        <v>544</v>
      </c>
      <c r="AT244" s="258" t="s">
        <v>159</v>
      </c>
      <c r="AU244" s="258" t="s">
        <v>89</v>
      </c>
      <c r="AY244" s="14" t="s">
        <v>156</v>
      </c>
      <c r="BE244" s="259">
        <f>IF(O244="základná",K244,0)</f>
        <v>0</v>
      </c>
      <c r="BF244" s="259">
        <f>IF(O244="znížená",K244,0)</f>
        <v>0</v>
      </c>
      <c r="BG244" s="259">
        <f>IF(O244="zákl. prenesená",K244,0)</f>
        <v>0</v>
      </c>
      <c r="BH244" s="259">
        <f>IF(O244="zníž. prenesená",K244,0)</f>
        <v>0</v>
      </c>
      <c r="BI244" s="259">
        <f>IF(O244="nulová",K244,0)</f>
        <v>0</v>
      </c>
      <c r="BJ244" s="14" t="s">
        <v>130</v>
      </c>
      <c r="BK244" s="259">
        <f>ROUND(P244*H244,2)</f>
        <v>0</v>
      </c>
      <c r="BL244" s="14" t="s">
        <v>544</v>
      </c>
      <c r="BM244" s="258" t="s">
        <v>545</v>
      </c>
    </row>
    <row r="245" s="2" customFormat="1" ht="16.5" customHeight="1">
      <c r="A245" s="35"/>
      <c r="B245" s="36"/>
      <c r="C245" s="245" t="s">
        <v>546</v>
      </c>
      <c r="D245" s="245" t="s">
        <v>159</v>
      </c>
      <c r="E245" s="246" t="s">
        <v>547</v>
      </c>
      <c r="F245" s="247" t="s">
        <v>548</v>
      </c>
      <c r="G245" s="248" t="s">
        <v>549</v>
      </c>
      <c r="H245" s="249">
        <v>6</v>
      </c>
      <c r="I245" s="250"/>
      <c r="J245" s="250"/>
      <c r="K245" s="251">
        <f>ROUND(P245*H245,2)</f>
        <v>0</v>
      </c>
      <c r="L245" s="252"/>
      <c r="M245" s="41"/>
      <c r="N245" s="253" t="s">
        <v>1</v>
      </c>
      <c r="O245" s="254" t="s">
        <v>45</v>
      </c>
      <c r="P245" s="255">
        <f>I245+J245</f>
        <v>0</v>
      </c>
      <c r="Q245" s="255">
        <f>ROUND(I245*H245,2)</f>
        <v>0</v>
      </c>
      <c r="R245" s="255">
        <f>ROUND(J245*H245,2)</f>
        <v>0</v>
      </c>
      <c r="S245" s="94"/>
      <c r="T245" s="256">
        <f>S245*H245</f>
        <v>0</v>
      </c>
      <c r="U245" s="256">
        <v>0</v>
      </c>
      <c r="V245" s="256">
        <f>U245*H245</f>
        <v>0</v>
      </c>
      <c r="W245" s="256">
        <v>0</v>
      </c>
      <c r="X245" s="257">
        <f>W245*H245</f>
        <v>0</v>
      </c>
      <c r="Y245" s="35"/>
      <c r="Z245" s="35"/>
      <c r="AA245" s="35"/>
      <c r="AB245" s="35"/>
      <c r="AC245" s="35"/>
      <c r="AD245" s="35"/>
      <c r="AE245" s="35"/>
      <c r="AR245" s="258" t="s">
        <v>544</v>
      </c>
      <c r="AT245" s="258" t="s">
        <v>159</v>
      </c>
      <c r="AU245" s="258" t="s">
        <v>89</v>
      </c>
      <c r="AY245" s="14" t="s">
        <v>156</v>
      </c>
      <c r="BE245" s="259">
        <f>IF(O245="základná",K245,0)</f>
        <v>0</v>
      </c>
      <c r="BF245" s="259">
        <f>IF(O245="znížená",K245,0)</f>
        <v>0</v>
      </c>
      <c r="BG245" s="259">
        <f>IF(O245="zákl. prenesená",K245,0)</f>
        <v>0</v>
      </c>
      <c r="BH245" s="259">
        <f>IF(O245="zníž. prenesená",K245,0)</f>
        <v>0</v>
      </c>
      <c r="BI245" s="259">
        <f>IF(O245="nulová",K245,0)</f>
        <v>0</v>
      </c>
      <c r="BJ245" s="14" t="s">
        <v>130</v>
      </c>
      <c r="BK245" s="259">
        <f>ROUND(P245*H245,2)</f>
        <v>0</v>
      </c>
      <c r="BL245" s="14" t="s">
        <v>544</v>
      </c>
      <c r="BM245" s="258" t="s">
        <v>550</v>
      </c>
    </row>
    <row r="246" s="2" customFormat="1" ht="49.92" customHeight="1">
      <c r="A246" s="35"/>
      <c r="B246" s="36"/>
      <c r="C246" s="37"/>
      <c r="D246" s="37"/>
      <c r="E246" s="232" t="s">
        <v>551</v>
      </c>
      <c r="F246" s="232" t="s">
        <v>552</v>
      </c>
      <c r="G246" s="37"/>
      <c r="H246" s="37"/>
      <c r="I246" s="37"/>
      <c r="J246" s="37"/>
      <c r="K246" s="202">
        <f>BK246</f>
        <v>0</v>
      </c>
      <c r="L246" s="37"/>
      <c r="M246" s="41"/>
      <c r="N246" s="270"/>
      <c r="O246" s="271"/>
      <c r="P246" s="94"/>
      <c r="Q246" s="237">
        <f>SUM(Q247:Q251)</f>
        <v>0</v>
      </c>
      <c r="R246" s="237">
        <f>SUM(R247:R251)</f>
        <v>0</v>
      </c>
      <c r="S246" s="94"/>
      <c r="T246" s="94"/>
      <c r="U246" s="94"/>
      <c r="V246" s="94"/>
      <c r="W246" s="94"/>
      <c r="X246" s="95"/>
      <c r="Y246" s="35"/>
      <c r="Z246" s="35"/>
      <c r="AA246" s="35"/>
      <c r="AB246" s="35"/>
      <c r="AC246" s="35"/>
      <c r="AD246" s="35"/>
      <c r="AE246" s="35"/>
      <c r="AT246" s="14" t="s">
        <v>80</v>
      </c>
      <c r="AU246" s="14" t="s">
        <v>81</v>
      </c>
      <c r="AY246" s="14" t="s">
        <v>553</v>
      </c>
      <c r="BK246" s="259">
        <f>SUM(BK247:BK251)</f>
        <v>0</v>
      </c>
    </row>
    <row r="247" s="2" customFormat="1" ht="16.32" customHeight="1">
      <c r="A247" s="35"/>
      <c r="B247" s="36"/>
      <c r="C247" s="272" t="s">
        <v>1</v>
      </c>
      <c r="D247" s="272" t="s">
        <v>159</v>
      </c>
      <c r="E247" s="273" t="s">
        <v>1</v>
      </c>
      <c r="F247" s="274" t="s">
        <v>1</v>
      </c>
      <c r="G247" s="275" t="s">
        <v>1</v>
      </c>
      <c r="H247" s="276"/>
      <c r="I247" s="276"/>
      <c r="J247" s="276"/>
      <c r="K247" s="277">
        <f>BK247</f>
        <v>0</v>
      </c>
      <c r="L247" s="252"/>
      <c r="M247" s="41"/>
      <c r="N247" s="278" t="s">
        <v>1</v>
      </c>
      <c r="O247" s="279" t="s">
        <v>45</v>
      </c>
      <c r="P247" s="280">
        <f>I247+J247</f>
        <v>0</v>
      </c>
      <c r="Q247" s="281">
        <f>I247*H247</f>
        <v>0</v>
      </c>
      <c r="R247" s="281">
        <f>J247*H247</f>
        <v>0</v>
      </c>
      <c r="S247" s="94"/>
      <c r="T247" s="94"/>
      <c r="U247" s="94"/>
      <c r="V247" s="94"/>
      <c r="W247" s="94"/>
      <c r="X247" s="95"/>
      <c r="Y247" s="35"/>
      <c r="Z247" s="35"/>
      <c r="AA247" s="35"/>
      <c r="AB247" s="35"/>
      <c r="AC247" s="35"/>
      <c r="AD247" s="35"/>
      <c r="AE247" s="35"/>
      <c r="AT247" s="14" t="s">
        <v>553</v>
      </c>
      <c r="AU247" s="14" t="s">
        <v>89</v>
      </c>
      <c r="AY247" s="14" t="s">
        <v>553</v>
      </c>
      <c r="BE247" s="259">
        <f>IF(O247="základná",K247,0)</f>
        <v>0</v>
      </c>
      <c r="BF247" s="259">
        <f>IF(O247="znížená",K247,0)</f>
        <v>0</v>
      </c>
      <c r="BG247" s="259">
        <f>IF(O247="zákl. prenesená",K247,0)</f>
        <v>0</v>
      </c>
      <c r="BH247" s="259">
        <f>IF(O247="zníž. prenesená",K247,0)</f>
        <v>0</v>
      </c>
      <c r="BI247" s="259">
        <f>IF(O247="nulová",K247,0)</f>
        <v>0</v>
      </c>
      <c r="BJ247" s="14" t="s">
        <v>130</v>
      </c>
      <c r="BK247" s="259">
        <f>P247*H247</f>
        <v>0</v>
      </c>
    </row>
    <row r="248" s="2" customFormat="1" ht="16.32" customHeight="1">
      <c r="A248" s="35"/>
      <c r="B248" s="36"/>
      <c r="C248" s="272" t="s">
        <v>1</v>
      </c>
      <c r="D248" s="272" t="s">
        <v>159</v>
      </c>
      <c r="E248" s="273" t="s">
        <v>1</v>
      </c>
      <c r="F248" s="274" t="s">
        <v>1</v>
      </c>
      <c r="G248" s="275" t="s">
        <v>1</v>
      </c>
      <c r="H248" s="276"/>
      <c r="I248" s="276"/>
      <c r="J248" s="276"/>
      <c r="K248" s="277">
        <f>BK248</f>
        <v>0</v>
      </c>
      <c r="L248" s="252"/>
      <c r="M248" s="41"/>
      <c r="N248" s="278" t="s">
        <v>1</v>
      </c>
      <c r="O248" s="279" t="s">
        <v>45</v>
      </c>
      <c r="P248" s="280">
        <f>I248+J248</f>
        <v>0</v>
      </c>
      <c r="Q248" s="281">
        <f>I248*H248</f>
        <v>0</v>
      </c>
      <c r="R248" s="281">
        <f>J248*H248</f>
        <v>0</v>
      </c>
      <c r="S248" s="94"/>
      <c r="T248" s="94"/>
      <c r="U248" s="94"/>
      <c r="V248" s="94"/>
      <c r="W248" s="94"/>
      <c r="X248" s="95"/>
      <c r="Y248" s="35"/>
      <c r="Z248" s="35"/>
      <c r="AA248" s="35"/>
      <c r="AB248" s="35"/>
      <c r="AC248" s="35"/>
      <c r="AD248" s="35"/>
      <c r="AE248" s="35"/>
      <c r="AT248" s="14" t="s">
        <v>553</v>
      </c>
      <c r="AU248" s="14" t="s">
        <v>89</v>
      </c>
      <c r="AY248" s="14" t="s">
        <v>553</v>
      </c>
      <c r="BE248" s="259">
        <f>IF(O248="základná",K248,0)</f>
        <v>0</v>
      </c>
      <c r="BF248" s="259">
        <f>IF(O248="znížená",K248,0)</f>
        <v>0</v>
      </c>
      <c r="BG248" s="259">
        <f>IF(O248="zákl. prenesená",K248,0)</f>
        <v>0</v>
      </c>
      <c r="BH248" s="259">
        <f>IF(O248="zníž. prenesená",K248,0)</f>
        <v>0</v>
      </c>
      <c r="BI248" s="259">
        <f>IF(O248="nulová",K248,0)</f>
        <v>0</v>
      </c>
      <c r="BJ248" s="14" t="s">
        <v>130</v>
      </c>
      <c r="BK248" s="259">
        <f>P248*H248</f>
        <v>0</v>
      </c>
    </row>
    <row r="249" s="2" customFormat="1" ht="16.32" customHeight="1">
      <c r="A249" s="35"/>
      <c r="B249" s="36"/>
      <c r="C249" s="272" t="s">
        <v>1</v>
      </c>
      <c r="D249" s="272" t="s">
        <v>159</v>
      </c>
      <c r="E249" s="273" t="s">
        <v>1</v>
      </c>
      <c r="F249" s="274" t="s">
        <v>1</v>
      </c>
      <c r="G249" s="275" t="s">
        <v>1</v>
      </c>
      <c r="H249" s="276"/>
      <c r="I249" s="276"/>
      <c r="J249" s="276"/>
      <c r="K249" s="277">
        <f>BK249</f>
        <v>0</v>
      </c>
      <c r="L249" s="252"/>
      <c r="M249" s="41"/>
      <c r="N249" s="278" t="s">
        <v>1</v>
      </c>
      <c r="O249" s="279" t="s">
        <v>45</v>
      </c>
      <c r="P249" s="280">
        <f>I249+J249</f>
        <v>0</v>
      </c>
      <c r="Q249" s="281">
        <f>I249*H249</f>
        <v>0</v>
      </c>
      <c r="R249" s="281">
        <f>J249*H249</f>
        <v>0</v>
      </c>
      <c r="S249" s="94"/>
      <c r="T249" s="94"/>
      <c r="U249" s="94"/>
      <c r="V249" s="94"/>
      <c r="W249" s="94"/>
      <c r="X249" s="95"/>
      <c r="Y249" s="35"/>
      <c r="Z249" s="35"/>
      <c r="AA249" s="35"/>
      <c r="AB249" s="35"/>
      <c r="AC249" s="35"/>
      <c r="AD249" s="35"/>
      <c r="AE249" s="35"/>
      <c r="AT249" s="14" t="s">
        <v>553</v>
      </c>
      <c r="AU249" s="14" t="s">
        <v>89</v>
      </c>
      <c r="AY249" s="14" t="s">
        <v>553</v>
      </c>
      <c r="BE249" s="259">
        <f>IF(O249="základná",K249,0)</f>
        <v>0</v>
      </c>
      <c r="BF249" s="259">
        <f>IF(O249="znížená",K249,0)</f>
        <v>0</v>
      </c>
      <c r="BG249" s="259">
        <f>IF(O249="zákl. prenesená",K249,0)</f>
        <v>0</v>
      </c>
      <c r="BH249" s="259">
        <f>IF(O249="zníž. prenesená",K249,0)</f>
        <v>0</v>
      </c>
      <c r="BI249" s="259">
        <f>IF(O249="nulová",K249,0)</f>
        <v>0</v>
      </c>
      <c r="BJ249" s="14" t="s">
        <v>130</v>
      </c>
      <c r="BK249" s="259">
        <f>P249*H249</f>
        <v>0</v>
      </c>
    </row>
    <row r="250" s="2" customFormat="1" ht="16.32" customHeight="1">
      <c r="A250" s="35"/>
      <c r="B250" s="36"/>
      <c r="C250" s="272" t="s">
        <v>1</v>
      </c>
      <c r="D250" s="272" t="s">
        <v>159</v>
      </c>
      <c r="E250" s="273" t="s">
        <v>1</v>
      </c>
      <c r="F250" s="274" t="s">
        <v>1</v>
      </c>
      <c r="G250" s="275" t="s">
        <v>1</v>
      </c>
      <c r="H250" s="276"/>
      <c r="I250" s="276"/>
      <c r="J250" s="276"/>
      <c r="K250" s="277">
        <f>BK250</f>
        <v>0</v>
      </c>
      <c r="L250" s="252"/>
      <c r="M250" s="41"/>
      <c r="N250" s="278" t="s">
        <v>1</v>
      </c>
      <c r="O250" s="279" t="s">
        <v>45</v>
      </c>
      <c r="P250" s="280">
        <f>I250+J250</f>
        <v>0</v>
      </c>
      <c r="Q250" s="281">
        <f>I250*H250</f>
        <v>0</v>
      </c>
      <c r="R250" s="281">
        <f>J250*H250</f>
        <v>0</v>
      </c>
      <c r="S250" s="94"/>
      <c r="T250" s="94"/>
      <c r="U250" s="94"/>
      <c r="V250" s="94"/>
      <c r="W250" s="94"/>
      <c r="X250" s="95"/>
      <c r="Y250" s="35"/>
      <c r="Z250" s="35"/>
      <c r="AA250" s="35"/>
      <c r="AB250" s="35"/>
      <c r="AC250" s="35"/>
      <c r="AD250" s="35"/>
      <c r="AE250" s="35"/>
      <c r="AT250" s="14" t="s">
        <v>553</v>
      </c>
      <c r="AU250" s="14" t="s">
        <v>89</v>
      </c>
      <c r="AY250" s="14" t="s">
        <v>553</v>
      </c>
      <c r="BE250" s="259">
        <f>IF(O250="základná",K250,0)</f>
        <v>0</v>
      </c>
      <c r="BF250" s="259">
        <f>IF(O250="znížená",K250,0)</f>
        <v>0</v>
      </c>
      <c r="BG250" s="259">
        <f>IF(O250="zákl. prenesená",K250,0)</f>
        <v>0</v>
      </c>
      <c r="BH250" s="259">
        <f>IF(O250="zníž. prenesená",K250,0)</f>
        <v>0</v>
      </c>
      <c r="BI250" s="259">
        <f>IF(O250="nulová",K250,0)</f>
        <v>0</v>
      </c>
      <c r="BJ250" s="14" t="s">
        <v>130</v>
      </c>
      <c r="BK250" s="259">
        <f>P250*H250</f>
        <v>0</v>
      </c>
    </row>
    <row r="251" s="2" customFormat="1" ht="16.32" customHeight="1">
      <c r="A251" s="35"/>
      <c r="B251" s="36"/>
      <c r="C251" s="272" t="s">
        <v>1</v>
      </c>
      <c r="D251" s="272" t="s">
        <v>159</v>
      </c>
      <c r="E251" s="273" t="s">
        <v>1</v>
      </c>
      <c r="F251" s="274" t="s">
        <v>1</v>
      </c>
      <c r="G251" s="275" t="s">
        <v>1</v>
      </c>
      <c r="H251" s="276"/>
      <c r="I251" s="276"/>
      <c r="J251" s="276"/>
      <c r="K251" s="277">
        <f>BK251</f>
        <v>0</v>
      </c>
      <c r="L251" s="252"/>
      <c r="M251" s="41"/>
      <c r="N251" s="278" t="s">
        <v>1</v>
      </c>
      <c r="O251" s="279" t="s">
        <v>45</v>
      </c>
      <c r="P251" s="282">
        <f>I251+J251</f>
        <v>0</v>
      </c>
      <c r="Q251" s="283">
        <f>I251*H251</f>
        <v>0</v>
      </c>
      <c r="R251" s="283">
        <f>J251*H251</f>
        <v>0</v>
      </c>
      <c r="S251" s="284"/>
      <c r="T251" s="284"/>
      <c r="U251" s="284"/>
      <c r="V251" s="284"/>
      <c r="W251" s="284"/>
      <c r="X251" s="285"/>
      <c r="Y251" s="35"/>
      <c r="Z251" s="35"/>
      <c r="AA251" s="35"/>
      <c r="AB251" s="35"/>
      <c r="AC251" s="35"/>
      <c r="AD251" s="35"/>
      <c r="AE251" s="35"/>
      <c r="AT251" s="14" t="s">
        <v>553</v>
      </c>
      <c r="AU251" s="14" t="s">
        <v>89</v>
      </c>
      <c r="AY251" s="14" t="s">
        <v>553</v>
      </c>
      <c r="BE251" s="259">
        <f>IF(O251="základná",K251,0)</f>
        <v>0</v>
      </c>
      <c r="BF251" s="259">
        <f>IF(O251="znížená",K251,0)</f>
        <v>0</v>
      </c>
      <c r="BG251" s="259">
        <f>IF(O251="zákl. prenesená",K251,0)</f>
        <v>0</v>
      </c>
      <c r="BH251" s="259">
        <f>IF(O251="zníž. prenesená",K251,0)</f>
        <v>0</v>
      </c>
      <c r="BI251" s="259">
        <f>IF(O251="nulová",K251,0)</f>
        <v>0</v>
      </c>
      <c r="BJ251" s="14" t="s">
        <v>130</v>
      </c>
      <c r="BK251" s="259">
        <f>P251*H251</f>
        <v>0</v>
      </c>
    </row>
    <row r="252" s="2" customFormat="1" ht="6.96" customHeight="1">
      <c r="A252" s="35"/>
      <c r="B252" s="69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41"/>
      <c r="N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</row>
  </sheetData>
  <sheetProtection sheet="1" autoFilter="0" formatColumns="0" formatRows="0" objects="1" scenarios="1" spinCount="100000" saltValue="weKPJlrtzLva8aAWjSqLp5Pyxsj1oaYLuW4/npuxwWdJ0aNqx3EN4SJvNgQ7YVZGlZ9WCg2SY3kDiNz59gcnsQ==" hashValue="4h010oorVDGdwGajnfk60Ytnm3XDB67ixGqk7n0nFFEqTfLkgcaMHWiSLvfwE/QrgzCuvfORgCNYV7i/zuJr9Q==" algorithmName="SHA-512" password="CC81"/>
  <autoFilter ref="C141:L251"/>
  <mergeCells count="14">
    <mergeCell ref="E7:H7"/>
    <mergeCell ref="E9:H9"/>
    <mergeCell ref="E18:H18"/>
    <mergeCell ref="E27:H27"/>
    <mergeCell ref="E85:H85"/>
    <mergeCell ref="E87:H87"/>
    <mergeCell ref="D116:F116"/>
    <mergeCell ref="D117:F117"/>
    <mergeCell ref="D118:F118"/>
    <mergeCell ref="D119:F119"/>
    <mergeCell ref="D120:F120"/>
    <mergeCell ref="E132:H132"/>
    <mergeCell ref="E134:H134"/>
    <mergeCell ref="M2:Z2"/>
  </mergeCells>
  <dataValidations count="2">
    <dataValidation type="list" allowBlank="1" showInputMessage="1" showErrorMessage="1" error="Povolené sú hodnoty K, M." sqref="D247:D252">
      <formula1>"K, M"</formula1>
    </dataValidation>
    <dataValidation type="list" allowBlank="1" showInputMessage="1" showErrorMessage="1" error="Povolené sú hodnoty základná, znížená, nulová." sqref="O247:O25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93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7"/>
      <c r="AT3" s="14" t="s">
        <v>81</v>
      </c>
    </row>
    <row r="4" s="1" customFormat="1" ht="24.96" customHeight="1">
      <c r="B4" s="17"/>
      <c r="D4" s="142" t="s">
        <v>97</v>
      </c>
      <c r="M4" s="17"/>
      <c r="N4" s="143" t="s">
        <v>10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44" t="s">
        <v>16</v>
      </c>
      <c r="M6" s="17"/>
    </row>
    <row r="7" s="1" customFormat="1" ht="16.5" customHeight="1">
      <c r="B7" s="17"/>
      <c r="E7" s="145" t="str">
        <f>'Rekapitulácia stavby'!K6</f>
        <v>Vypracovanie PD pre výmenu KČ202</v>
      </c>
      <c r="F7" s="144"/>
      <c r="G7" s="144"/>
      <c r="H7" s="144"/>
      <c r="M7" s="17"/>
    </row>
    <row r="8" s="2" customFormat="1" ht="12" customHeight="1">
      <c r="A8" s="35"/>
      <c r="B8" s="41"/>
      <c r="C8" s="35"/>
      <c r="D8" s="144" t="s">
        <v>98</v>
      </c>
      <c r="E8" s="35"/>
      <c r="F8" s="35"/>
      <c r="G8" s="35"/>
      <c r="H8" s="35"/>
      <c r="I8" s="35"/>
      <c r="J8" s="35"/>
      <c r="K8" s="35"/>
      <c r="L8" s="35"/>
      <c r="M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6" t="s">
        <v>554</v>
      </c>
      <c r="F9" s="35"/>
      <c r="G9" s="35"/>
      <c r="H9" s="35"/>
      <c r="I9" s="35"/>
      <c r="J9" s="35"/>
      <c r="K9" s="35"/>
      <c r="L9" s="35"/>
      <c r="M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4" t="s">
        <v>18</v>
      </c>
      <c r="E11" s="35"/>
      <c r="F11" s="147" t="s">
        <v>1</v>
      </c>
      <c r="G11" s="35"/>
      <c r="H11" s="35"/>
      <c r="I11" s="144" t="s">
        <v>19</v>
      </c>
      <c r="J11" s="147" t="s">
        <v>1</v>
      </c>
      <c r="K11" s="35"/>
      <c r="L11" s="35"/>
      <c r="M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4" t="s">
        <v>20</v>
      </c>
      <c r="E12" s="35"/>
      <c r="F12" s="147" t="s">
        <v>21</v>
      </c>
      <c r="G12" s="35"/>
      <c r="H12" s="35"/>
      <c r="I12" s="144" t="s">
        <v>22</v>
      </c>
      <c r="J12" s="148" t="str">
        <f>'Rekapitulácia stavby'!AN8</f>
        <v>21. 11. 2024</v>
      </c>
      <c r="K12" s="35"/>
      <c r="L12" s="35"/>
      <c r="M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4" t="s">
        <v>24</v>
      </c>
      <c r="E14" s="35"/>
      <c r="F14" s="35"/>
      <c r="G14" s="35"/>
      <c r="H14" s="35"/>
      <c r="I14" s="144" t="s">
        <v>25</v>
      </c>
      <c r="J14" s="147" t="s">
        <v>26</v>
      </c>
      <c r="K14" s="35"/>
      <c r="L14" s="35"/>
      <c r="M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7" t="s">
        <v>27</v>
      </c>
      <c r="F15" s="35"/>
      <c r="G15" s="35"/>
      <c r="H15" s="35"/>
      <c r="I15" s="144" t="s">
        <v>28</v>
      </c>
      <c r="J15" s="147" t="s">
        <v>29</v>
      </c>
      <c r="K15" s="35"/>
      <c r="L15" s="35"/>
      <c r="M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4" t="s">
        <v>30</v>
      </c>
      <c r="E17" s="35"/>
      <c r="F17" s="35"/>
      <c r="G17" s="35"/>
      <c r="H17" s="35"/>
      <c r="I17" s="144" t="s">
        <v>25</v>
      </c>
      <c r="J17" s="30" t="str">
        <f>'Rekapitulácia stavby'!AN13</f>
        <v>Vyplň údaj</v>
      </c>
      <c r="K17" s="35"/>
      <c r="L17" s="35"/>
      <c r="M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7"/>
      <c r="G18" s="147"/>
      <c r="H18" s="147"/>
      <c r="I18" s="144" t="s">
        <v>28</v>
      </c>
      <c r="J18" s="30" t="str">
        <f>'Rekapitulácia stavby'!AN14</f>
        <v>Vyplň údaj</v>
      </c>
      <c r="K18" s="35"/>
      <c r="L18" s="35"/>
      <c r="M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4" t="s">
        <v>32</v>
      </c>
      <c r="E20" s="35"/>
      <c r="F20" s="35"/>
      <c r="G20" s="35"/>
      <c r="H20" s="35"/>
      <c r="I20" s="144" t="s">
        <v>25</v>
      </c>
      <c r="J20" s="147" t="s">
        <v>33</v>
      </c>
      <c r="K20" s="35"/>
      <c r="L20" s="35"/>
      <c r="M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7" t="s">
        <v>34</v>
      </c>
      <c r="F21" s="35"/>
      <c r="G21" s="35"/>
      <c r="H21" s="35"/>
      <c r="I21" s="144" t="s">
        <v>28</v>
      </c>
      <c r="J21" s="147" t="s">
        <v>35</v>
      </c>
      <c r="K21" s="35"/>
      <c r="L21" s="35"/>
      <c r="M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4" t="s">
        <v>36</v>
      </c>
      <c r="E23" s="35"/>
      <c r="F23" s="35"/>
      <c r="G23" s="35"/>
      <c r="H23" s="35"/>
      <c r="I23" s="144" t="s">
        <v>25</v>
      </c>
      <c r="J23" s="147" t="s">
        <v>1</v>
      </c>
      <c r="K23" s="35"/>
      <c r="L23" s="35"/>
      <c r="M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7" t="s">
        <v>555</v>
      </c>
      <c r="F24" s="35"/>
      <c r="G24" s="35"/>
      <c r="H24" s="35"/>
      <c r="I24" s="144" t="s">
        <v>28</v>
      </c>
      <c r="J24" s="147" t="s">
        <v>1</v>
      </c>
      <c r="K24" s="35"/>
      <c r="L24" s="35"/>
      <c r="M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4" t="s">
        <v>38</v>
      </c>
      <c r="E26" s="35"/>
      <c r="F26" s="35"/>
      <c r="G26" s="35"/>
      <c r="H26" s="35"/>
      <c r="I26" s="35"/>
      <c r="J26" s="35"/>
      <c r="K26" s="35"/>
      <c r="L26" s="35"/>
      <c r="M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49"/>
      <c r="M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3"/>
      <c r="E29" s="153"/>
      <c r="F29" s="153"/>
      <c r="G29" s="153"/>
      <c r="H29" s="153"/>
      <c r="I29" s="153"/>
      <c r="J29" s="153"/>
      <c r="K29" s="153"/>
      <c r="L29" s="153"/>
      <c r="M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147" t="s">
        <v>100</v>
      </c>
      <c r="E30" s="35"/>
      <c r="F30" s="35"/>
      <c r="G30" s="35"/>
      <c r="H30" s="35"/>
      <c r="I30" s="35"/>
      <c r="J30" s="35"/>
      <c r="K30" s="154">
        <f>K96</f>
        <v>0</v>
      </c>
      <c r="L30" s="35"/>
      <c r="M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>
      <c r="A31" s="35"/>
      <c r="B31" s="41"/>
      <c r="C31" s="35"/>
      <c r="D31" s="35"/>
      <c r="E31" s="144" t="s">
        <v>101</v>
      </c>
      <c r="F31" s="35"/>
      <c r="G31" s="35"/>
      <c r="H31" s="35"/>
      <c r="I31" s="35"/>
      <c r="J31" s="35"/>
      <c r="K31" s="155">
        <f>I96</f>
        <v>0</v>
      </c>
      <c r="L31" s="35"/>
      <c r="M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>
      <c r="A32" s="35"/>
      <c r="B32" s="41"/>
      <c r="C32" s="35"/>
      <c r="D32" s="35"/>
      <c r="E32" s="144" t="s">
        <v>102</v>
      </c>
      <c r="F32" s="35"/>
      <c r="G32" s="35"/>
      <c r="H32" s="35"/>
      <c r="I32" s="35"/>
      <c r="J32" s="35"/>
      <c r="K32" s="155">
        <f>J96</f>
        <v>0</v>
      </c>
      <c r="L32" s="35"/>
      <c r="M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103</v>
      </c>
      <c r="E33" s="35"/>
      <c r="F33" s="35"/>
      <c r="G33" s="35"/>
      <c r="H33" s="35"/>
      <c r="I33" s="35"/>
      <c r="J33" s="35"/>
      <c r="K33" s="154">
        <f>K116</f>
        <v>0</v>
      </c>
      <c r="L33" s="35"/>
      <c r="M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57" t="s">
        <v>39</v>
      </c>
      <c r="E34" s="35"/>
      <c r="F34" s="35"/>
      <c r="G34" s="35"/>
      <c r="H34" s="35"/>
      <c r="I34" s="35"/>
      <c r="J34" s="35"/>
      <c r="K34" s="158">
        <f>ROUND(K30 + K33, 2)</f>
        <v>0</v>
      </c>
      <c r="L34" s="35"/>
      <c r="M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53"/>
      <c r="E35" s="153"/>
      <c r="F35" s="153"/>
      <c r="G35" s="153"/>
      <c r="H35" s="153"/>
      <c r="I35" s="153"/>
      <c r="J35" s="153"/>
      <c r="K35" s="153"/>
      <c r="L35" s="153"/>
      <c r="M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59" t="s">
        <v>41</v>
      </c>
      <c r="G36" s="35"/>
      <c r="H36" s="35"/>
      <c r="I36" s="159" t="s">
        <v>40</v>
      </c>
      <c r="J36" s="35"/>
      <c r="K36" s="159" t="s">
        <v>42</v>
      </c>
      <c r="L36" s="35"/>
      <c r="M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0" t="s">
        <v>43</v>
      </c>
      <c r="E37" s="161" t="s">
        <v>44</v>
      </c>
      <c r="F37" s="162">
        <f>ROUND((ROUND((SUM(BE116:BE123) + SUM(BE143:BE226)),  2) + SUM(BE228:BE232)), 2)</f>
        <v>0</v>
      </c>
      <c r="G37" s="163"/>
      <c r="H37" s="163"/>
      <c r="I37" s="164">
        <v>0.20000000000000001</v>
      </c>
      <c r="J37" s="163"/>
      <c r="K37" s="162">
        <f>ROUND((ROUND(((SUM(BE116:BE123) + SUM(BE143:BE226))*I37),  2) + (SUM(BE228:BE232)*I37)), 2)</f>
        <v>0</v>
      </c>
      <c r="L37" s="35"/>
      <c r="M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1" t="s">
        <v>45</v>
      </c>
      <c r="F38" s="162">
        <f>ROUND((ROUND((SUM(BF116:BF123) + SUM(BF143:BF226)),  2) + SUM(BF228:BF232)), 2)</f>
        <v>0</v>
      </c>
      <c r="G38" s="163"/>
      <c r="H38" s="163"/>
      <c r="I38" s="164">
        <v>0.20000000000000001</v>
      </c>
      <c r="J38" s="163"/>
      <c r="K38" s="162">
        <f>ROUND((ROUND(((SUM(BF116:BF123) + SUM(BF143:BF226))*I38),  2) + (SUM(BF228:BF232)*I38)), 2)</f>
        <v>0</v>
      </c>
      <c r="L38" s="35"/>
      <c r="M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4" t="s">
        <v>46</v>
      </c>
      <c r="F39" s="155">
        <f>ROUND((ROUND((SUM(BG116:BG123) + SUM(BG143:BG226)),  2) + SUM(BG228:BG232)), 2)</f>
        <v>0</v>
      </c>
      <c r="G39" s="35"/>
      <c r="H39" s="35"/>
      <c r="I39" s="165">
        <v>0.20000000000000001</v>
      </c>
      <c r="J39" s="35"/>
      <c r="K39" s="155">
        <f>0</f>
        <v>0</v>
      </c>
      <c r="L39" s="35"/>
      <c r="M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44" t="s">
        <v>47</v>
      </c>
      <c r="F40" s="155">
        <f>ROUND((ROUND((SUM(BH116:BH123) + SUM(BH143:BH226)),  2) + SUM(BH228:BH232)), 2)</f>
        <v>0</v>
      </c>
      <c r="G40" s="35"/>
      <c r="H40" s="35"/>
      <c r="I40" s="165">
        <v>0.20000000000000001</v>
      </c>
      <c r="J40" s="35"/>
      <c r="K40" s="155">
        <f>0</f>
        <v>0</v>
      </c>
      <c r="L40" s="35"/>
      <c r="M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1" t="s">
        <v>48</v>
      </c>
      <c r="F41" s="162">
        <f>ROUND((ROUND((SUM(BI116:BI123) + SUM(BI143:BI226)),  2) + SUM(BI228:BI232)), 2)</f>
        <v>0</v>
      </c>
      <c r="G41" s="163"/>
      <c r="H41" s="163"/>
      <c r="I41" s="164">
        <v>0</v>
      </c>
      <c r="J41" s="163"/>
      <c r="K41" s="162">
        <f>0</f>
        <v>0</v>
      </c>
      <c r="L41" s="35"/>
      <c r="M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66"/>
      <c r="D43" s="167" t="s">
        <v>49</v>
      </c>
      <c r="E43" s="168"/>
      <c r="F43" s="168"/>
      <c r="G43" s="169" t="s">
        <v>50</v>
      </c>
      <c r="H43" s="170" t="s">
        <v>51</v>
      </c>
      <c r="I43" s="168"/>
      <c r="J43" s="168"/>
      <c r="K43" s="171">
        <f>SUM(K34:K41)</f>
        <v>0</v>
      </c>
      <c r="L43" s="172"/>
      <c r="M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6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174"/>
      <c r="M50" s="66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176"/>
      <c r="M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179"/>
      <c r="M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176"/>
      <c r="M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104</v>
      </c>
      <c r="D82" s="37"/>
      <c r="E82" s="37"/>
      <c r="F82" s="37"/>
      <c r="G82" s="37"/>
      <c r="H82" s="37"/>
      <c r="I82" s="37"/>
      <c r="J82" s="37"/>
      <c r="K82" s="37"/>
      <c r="L82" s="37"/>
      <c r="M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37"/>
      <c r="M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4" t="str">
        <f>E7</f>
        <v>Vypracovanie PD pre výmenu KČ202</v>
      </c>
      <c r="F85" s="29"/>
      <c r="G85" s="29"/>
      <c r="H85" s="29"/>
      <c r="I85" s="37"/>
      <c r="J85" s="37"/>
      <c r="K85" s="37"/>
      <c r="L85" s="37"/>
      <c r="M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37"/>
      <c r="M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PS02 - Elektro a MaR</v>
      </c>
      <c r="F87" s="37"/>
      <c r="G87" s="37"/>
      <c r="H87" s="37"/>
      <c r="I87" s="37"/>
      <c r="J87" s="37"/>
      <c r="K87" s="37"/>
      <c r="L87" s="37"/>
      <c r="M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Bratislava</v>
      </c>
      <c r="G89" s="37"/>
      <c r="H89" s="37"/>
      <c r="I89" s="29" t="s">
        <v>22</v>
      </c>
      <c r="J89" s="82" t="str">
        <f>IF(J12="","",J12)</f>
        <v>21. 11. 2024</v>
      </c>
      <c r="K89" s="37"/>
      <c r="L89" s="37"/>
      <c r="M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MH Teplárenský holding, a.s.</v>
      </c>
      <c r="G91" s="37"/>
      <c r="H91" s="37"/>
      <c r="I91" s="29" t="s">
        <v>32</v>
      </c>
      <c r="J91" s="33" t="str">
        <f>E21</f>
        <v>BANSKÉ PROJEKTY, s.r.o.</v>
      </c>
      <c r="K91" s="37"/>
      <c r="L91" s="37"/>
      <c r="M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30</v>
      </c>
      <c r="D92" s="37"/>
      <c r="E92" s="37"/>
      <c r="F92" s="24" t="str">
        <f>IF(E18="","",E18)</f>
        <v>Vyplň údaj</v>
      </c>
      <c r="G92" s="37"/>
      <c r="H92" s="37"/>
      <c r="I92" s="29" t="s">
        <v>36</v>
      </c>
      <c r="J92" s="33" t="str">
        <f>E24</f>
        <v>Ing. Hajdin</v>
      </c>
      <c r="K92" s="37"/>
      <c r="L92" s="37"/>
      <c r="M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5" t="s">
        <v>105</v>
      </c>
      <c r="D94" s="186"/>
      <c r="E94" s="186"/>
      <c r="F94" s="186"/>
      <c r="G94" s="186"/>
      <c r="H94" s="186"/>
      <c r="I94" s="187" t="s">
        <v>106</v>
      </c>
      <c r="J94" s="187" t="s">
        <v>107</v>
      </c>
      <c r="K94" s="187" t="s">
        <v>108</v>
      </c>
      <c r="L94" s="186"/>
      <c r="M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8" t="s">
        <v>109</v>
      </c>
      <c r="D96" s="37"/>
      <c r="E96" s="37"/>
      <c r="F96" s="37"/>
      <c r="G96" s="37"/>
      <c r="H96" s="37"/>
      <c r="I96" s="113">
        <f>Q143</f>
        <v>0</v>
      </c>
      <c r="J96" s="113">
        <f>R143</f>
        <v>0</v>
      </c>
      <c r="K96" s="113">
        <f>K143</f>
        <v>0</v>
      </c>
      <c r="L96" s="37"/>
      <c r="M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110</v>
      </c>
    </row>
    <row r="97" s="9" customFormat="1" ht="24.96" customHeight="1">
      <c r="A97" s="9"/>
      <c r="B97" s="189"/>
      <c r="C97" s="190"/>
      <c r="D97" s="191" t="s">
        <v>556</v>
      </c>
      <c r="E97" s="192"/>
      <c r="F97" s="192"/>
      <c r="G97" s="192"/>
      <c r="H97" s="192"/>
      <c r="I97" s="193">
        <f>Q144</f>
        <v>0</v>
      </c>
      <c r="J97" s="193">
        <f>R144</f>
        <v>0</v>
      </c>
      <c r="K97" s="193">
        <f>K144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557</v>
      </c>
      <c r="E98" s="198"/>
      <c r="F98" s="198"/>
      <c r="G98" s="198"/>
      <c r="H98" s="198"/>
      <c r="I98" s="199">
        <f>Q145</f>
        <v>0</v>
      </c>
      <c r="J98" s="199">
        <f>R145</f>
        <v>0</v>
      </c>
      <c r="K98" s="199">
        <f>K145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558</v>
      </c>
      <c r="E99" s="198"/>
      <c r="F99" s="198"/>
      <c r="G99" s="198"/>
      <c r="H99" s="198"/>
      <c r="I99" s="199">
        <f>Q148</f>
        <v>0</v>
      </c>
      <c r="J99" s="199">
        <f>R148</f>
        <v>0</v>
      </c>
      <c r="K99" s="199">
        <f>K148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9"/>
      <c r="C100" s="190"/>
      <c r="D100" s="191" t="s">
        <v>559</v>
      </c>
      <c r="E100" s="192"/>
      <c r="F100" s="192"/>
      <c r="G100" s="192"/>
      <c r="H100" s="192"/>
      <c r="I100" s="193">
        <f>Q151</f>
        <v>0</v>
      </c>
      <c r="J100" s="193">
        <f>R151</f>
        <v>0</v>
      </c>
      <c r="K100" s="193">
        <f>K151</f>
        <v>0</v>
      </c>
      <c r="L100" s="190"/>
      <c r="M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5"/>
      <c r="C101" s="196"/>
      <c r="D101" s="197" t="s">
        <v>560</v>
      </c>
      <c r="E101" s="198"/>
      <c r="F101" s="198"/>
      <c r="G101" s="198"/>
      <c r="H101" s="198"/>
      <c r="I101" s="199">
        <f>Q152</f>
        <v>0</v>
      </c>
      <c r="J101" s="199">
        <f>R152</f>
        <v>0</v>
      </c>
      <c r="K101" s="199">
        <f>K152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561</v>
      </c>
      <c r="E102" s="198"/>
      <c r="F102" s="198"/>
      <c r="G102" s="198"/>
      <c r="H102" s="198"/>
      <c r="I102" s="199">
        <f>Q154</f>
        <v>0</v>
      </c>
      <c r="J102" s="199">
        <f>R154</f>
        <v>0</v>
      </c>
      <c r="K102" s="199">
        <f>K154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562</v>
      </c>
      <c r="E103" s="198"/>
      <c r="F103" s="198"/>
      <c r="G103" s="198"/>
      <c r="H103" s="198"/>
      <c r="I103" s="199">
        <f>Q157</f>
        <v>0</v>
      </c>
      <c r="J103" s="199">
        <f>R157</f>
        <v>0</v>
      </c>
      <c r="K103" s="199">
        <f>K157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563</v>
      </c>
      <c r="E104" s="198"/>
      <c r="F104" s="198"/>
      <c r="G104" s="198"/>
      <c r="H104" s="198"/>
      <c r="I104" s="199">
        <f>Q173</f>
        <v>0</v>
      </c>
      <c r="J104" s="199">
        <f>R173</f>
        <v>0</v>
      </c>
      <c r="K104" s="199">
        <f>K173</f>
        <v>0</v>
      </c>
      <c r="L104" s="196"/>
      <c r="M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564</v>
      </c>
      <c r="E105" s="198"/>
      <c r="F105" s="198"/>
      <c r="G105" s="198"/>
      <c r="H105" s="198"/>
      <c r="I105" s="199">
        <f>Q186</f>
        <v>0</v>
      </c>
      <c r="J105" s="199">
        <f>R186</f>
        <v>0</v>
      </c>
      <c r="K105" s="199">
        <f>K186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9"/>
      <c r="C106" s="190"/>
      <c r="D106" s="191" t="s">
        <v>565</v>
      </c>
      <c r="E106" s="192"/>
      <c r="F106" s="192"/>
      <c r="G106" s="192"/>
      <c r="H106" s="192"/>
      <c r="I106" s="193">
        <f>Q189</f>
        <v>0</v>
      </c>
      <c r="J106" s="193">
        <f>R189</f>
        <v>0</v>
      </c>
      <c r="K106" s="193">
        <f>K189</f>
        <v>0</v>
      </c>
      <c r="L106" s="190"/>
      <c r="M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9"/>
      <c r="C107" s="190"/>
      <c r="D107" s="191" t="s">
        <v>111</v>
      </c>
      <c r="E107" s="192"/>
      <c r="F107" s="192"/>
      <c r="G107" s="192"/>
      <c r="H107" s="192"/>
      <c r="I107" s="193">
        <f>Q200</f>
        <v>0</v>
      </c>
      <c r="J107" s="193">
        <f>R200</f>
        <v>0</v>
      </c>
      <c r="K107" s="193">
        <f>K200</f>
        <v>0</v>
      </c>
      <c r="L107" s="190"/>
      <c r="M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5"/>
      <c r="C108" s="196"/>
      <c r="D108" s="197" t="s">
        <v>112</v>
      </c>
      <c r="E108" s="198"/>
      <c r="F108" s="198"/>
      <c r="G108" s="198"/>
      <c r="H108" s="198"/>
      <c r="I108" s="199">
        <f>Q201</f>
        <v>0</v>
      </c>
      <c r="J108" s="199">
        <f>R201</f>
        <v>0</v>
      </c>
      <c r="K108" s="199">
        <f>K201</f>
        <v>0</v>
      </c>
      <c r="L108" s="196"/>
      <c r="M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89"/>
      <c r="C109" s="190"/>
      <c r="D109" s="191" t="s">
        <v>566</v>
      </c>
      <c r="E109" s="192"/>
      <c r="F109" s="192"/>
      <c r="G109" s="192"/>
      <c r="H109" s="192"/>
      <c r="I109" s="193">
        <f>Q212</f>
        <v>0</v>
      </c>
      <c r="J109" s="193">
        <f>R212</f>
        <v>0</v>
      </c>
      <c r="K109" s="193">
        <f>K212</f>
        <v>0</v>
      </c>
      <c r="L109" s="190"/>
      <c r="M109" s="19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95"/>
      <c r="C110" s="196"/>
      <c r="D110" s="197" t="s">
        <v>567</v>
      </c>
      <c r="E110" s="198"/>
      <c r="F110" s="198"/>
      <c r="G110" s="198"/>
      <c r="H110" s="198"/>
      <c r="I110" s="199">
        <f>Q213</f>
        <v>0</v>
      </c>
      <c r="J110" s="199">
        <f>R213</f>
        <v>0</v>
      </c>
      <c r="K110" s="199">
        <f>K213</f>
        <v>0</v>
      </c>
      <c r="L110" s="196"/>
      <c r="M110" s="20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89"/>
      <c r="C111" s="190"/>
      <c r="D111" s="191" t="s">
        <v>118</v>
      </c>
      <c r="E111" s="192"/>
      <c r="F111" s="192"/>
      <c r="G111" s="192"/>
      <c r="H111" s="192"/>
      <c r="I111" s="193">
        <f>Q221</f>
        <v>0</v>
      </c>
      <c r="J111" s="193">
        <f>R221</f>
        <v>0</v>
      </c>
      <c r="K111" s="193">
        <f>K221</f>
        <v>0</v>
      </c>
      <c r="L111" s="190"/>
      <c r="M111" s="19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9" customFormat="1" ht="24.96" customHeight="1">
      <c r="A112" s="9"/>
      <c r="B112" s="189"/>
      <c r="C112" s="190"/>
      <c r="D112" s="191" t="s">
        <v>125</v>
      </c>
      <c r="E112" s="192"/>
      <c r="F112" s="192"/>
      <c r="G112" s="192"/>
      <c r="H112" s="192"/>
      <c r="I112" s="193">
        <f>Q225</f>
        <v>0</v>
      </c>
      <c r="J112" s="193">
        <f>R225</f>
        <v>0</v>
      </c>
      <c r="K112" s="193">
        <f>K225</f>
        <v>0</v>
      </c>
      <c r="L112" s="190"/>
      <c r="M112" s="194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9" customFormat="1" ht="21.84" customHeight="1">
      <c r="A113" s="9"/>
      <c r="B113" s="189"/>
      <c r="C113" s="190"/>
      <c r="D113" s="201" t="s">
        <v>126</v>
      </c>
      <c r="E113" s="190"/>
      <c r="F113" s="190"/>
      <c r="G113" s="190"/>
      <c r="H113" s="190"/>
      <c r="I113" s="202">
        <f>Q227</f>
        <v>0</v>
      </c>
      <c r="J113" s="202">
        <f>R227</f>
        <v>0</v>
      </c>
      <c r="K113" s="202">
        <f>K227</f>
        <v>0</v>
      </c>
      <c r="L113" s="190"/>
      <c r="M113" s="194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2" customFormat="1" ht="21.84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9.28" customHeight="1">
      <c r="A116" s="35"/>
      <c r="B116" s="36"/>
      <c r="C116" s="188" t="s">
        <v>127</v>
      </c>
      <c r="D116" s="37"/>
      <c r="E116" s="37"/>
      <c r="F116" s="37"/>
      <c r="G116" s="37"/>
      <c r="H116" s="37"/>
      <c r="I116" s="37"/>
      <c r="J116" s="37"/>
      <c r="K116" s="203">
        <f>ROUND(K117 + K118 + K119 + K120 + K121 + K122,2)</f>
        <v>0</v>
      </c>
      <c r="L116" s="37"/>
      <c r="M116" s="66"/>
      <c r="O116" s="204" t="s">
        <v>43</v>
      </c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8" customHeight="1">
      <c r="A117" s="35"/>
      <c r="B117" s="36"/>
      <c r="C117" s="37"/>
      <c r="D117" s="205" t="s">
        <v>128</v>
      </c>
      <c r="E117" s="206"/>
      <c r="F117" s="206"/>
      <c r="G117" s="37"/>
      <c r="H117" s="37"/>
      <c r="I117" s="37"/>
      <c r="J117" s="37"/>
      <c r="K117" s="207">
        <v>0</v>
      </c>
      <c r="L117" s="37"/>
      <c r="M117" s="208"/>
      <c r="N117" s="209"/>
      <c r="O117" s="210" t="s">
        <v>45</v>
      </c>
      <c r="P117" s="209"/>
      <c r="Q117" s="209"/>
      <c r="R117" s="209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12" t="s">
        <v>129</v>
      </c>
      <c r="AZ117" s="209"/>
      <c r="BA117" s="209"/>
      <c r="BB117" s="209"/>
      <c r="BC117" s="209"/>
      <c r="BD117" s="209"/>
      <c r="BE117" s="213">
        <f>IF(O117="základná",K117,0)</f>
        <v>0</v>
      </c>
      <c r="BF117" s="213">
        <f>IF(O117="znížená",K117,0)</f>
        <v>0</v>
      </c>
      <c r="BG117" s="213">
        <f>IF(O117="zákl. prenesená",K117,0)</f>
        <v>0</v>
      </c>
      <c r="BH117" s="213">
        <f>IF(O117="zníž. prenesená",K117,0)</f>
        <v>0</v>
      </c>
      <c r="BI117" s="213">
        <f>IF(O117="nulová",K117,0)</f>
        <v>0</v>
      </c>
      <c r="BJ117" s="212" t="s">
        <v>130</v>
      </c>
      <c r="BK117" s="209"/>
      <c r="BL117" s="209"/>
      <c r="BM117" s="209"/>
    </row>
    <row r="118" s="2" customFormat="1" ht="18" customHeight="1">
      <c r="A118" s="35"/>
      <c r="B118" s="36"/>
      <c r="C118" s="37"/>
      <c r="D118" s="205" t="s">
        <v>131</v>
      </c>
      <c r="E118" s="206"/>
      <c r="F118" s="206"/>
      <c r="G118" s="37"/>
      <c r="H118" s="37"/>
      <c r="I118" s="37"/>
      <c r="J118" s="37"/>
      <c r="K118" s="207">
        <v>0</v>
      </c>
      <c r="L118" s="37"/>
      <c r="M118" s="208"/>
      <c r="N118" s="209"/>
      <c r="O118" s="210" t="s">
        <v>45</v>
      </c>
      <c r="P118" s="209"/>
      <c r="Q118" s="209"/>
      <c r="R118" s="209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12" t="s">
        <v>129</v>
      </c>
      <c r="AZ118" s="209"/>
      <c r="BA118" s="209"/>
      <c r="BB118" s="209"/>
      <c r="BC118" s="209"/>
      <c r="BD118" s="209"/>
      <c r="BE118" s="213">
        <f>IF(O118="základná",K118,0)</f>
        <v>0</v>
      </c>
      <c r="BF118" s="213">
        <f>IF(O118="znížená",K118,0)</f>
        <v>0</v>
      </c>
      <c r="BG118" s="213">
        <f>IF(O118="zákl. prenesená",K118,0)</f>
        <v>0</v>
      </c>
      <c r="BH118" s="213">
        <f>IF(O118="zníž. prenesená",K118,0)</f>
        <v>0</v>
      </c>
      <c r="BI118" s="213">
        <f>IF(O118="nulová",K118,0)</f>
        <v>0</v>
      </c>
      <c r="BJ118" s="212" t="s">
        <v>130</v>
      </c>
      <c r="BK118" s="209"/>
      <c r="BL118" s="209"/>
      <c r="BM118" s="209"/>
    </row>
    <row r="119" s="2" customFormat="1" ht="18" customHeight="1">
      <c r="A119" s="35"/>
      <c r="B119" s="36"/>
      <c r="C119" s="37"/>
      <c r="D119" s="205" t="s">
        <v>132</v>
      </c>
      <c r="E119" s="206"/>
      <c r="F119" s="206"/>
      <c r="G119" s="37"/>
      <c r="H119" s="37"/>
      <c r="I119" s="37"/>
      <c r="J119" s="37"/>
      <c r="K119" s="207">
        <v>0</v>
      </c>
      <c r="L119" s="37"/>
      <c r="M119" s="208"/>
      <c r="N119" s="209"/>
      <c r="O119" s="210" t="s">
        <v>45</v>
      </c>
      <c r="P119" s="209"/>
      <c r="Q119" s="209"/>
      <c r="R119" s="209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12" t="s">
        <v>129</v>
      </c>
      <c r="AZ119" s="209"/>
      <c r="BA119" s="209"/>
      <c r="BB119" s="209"/>
      <c r="BC119" s="209"/>
      <c r="BD119" s="209"/>
      <c r="BE119" s="213">
        <f>IF(O119="základná",K119,0)</f>
        <v>0</v>
      </c>
      <c r="BF119" s="213">
        <f>IF(O119="znížená",K119,0)</f>
        <v>0</v>
      </c>
      <c r="BG119" s="213">
        <f>IF(O119="zákl. prenesená",K119,0)</f>
        <v>0</v>
      </c>
      <c r="BH119" s="213">
        <f>IF(O119="zníž. prenesená",K119,0)</f>
        <v>0</v>
      </c>
      <c r="BI119" s="213">
        <f>IF(O119="nulová",K119,0)</f>
        <v>0</v>
      </c>
      <c r="BJ119" s="212" t="s">
        <v>130</v>
      </c>
      <c r="BK119" s="209"/>
      <c r="BL119" s="209"/>
      <c r="BM119" s="209"/>
    </row>
    <row r="120" s="2" customFormat="1" ht="18" customHeight="1">
      <c r="A120" s="35"/>
      <c r="B120" s="36"/>
      <c r="C120" s="37"/>
      <c r="D120" s="205" t="s">
        <v>133</v>
      </c>
      <c r="E120" s="206"/>
      <c r="F120" s="206"/>
      <c r="G120" s="37"/>
      <c r="H120" s="37"/>
      <c r="I120" s="37"/>
      <c r="J120" s="37"/>
      <c r="K120" s="207">
        <v>0</v>
      </c>
      <c r="L120" s="37"/>
      <c r="M120" s="208"/>
      <c r="N120" s="209"/>
      <c r="O120" s="210" t="s">
        <v>45</v>
      </c>
      <c r="P120" s="209"/>
      <c r="Q120" s="209"/>
      <c r="R120" s="209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12" t="s">
        <v>129</v>
      </c>
      <c r="AZ120" s="209"/>
      <c r="BA120" s="209"/>
      <c r="BB120" s="209"/>
      <c r="BC120" s="209"/>
      <c r="BD120" s="209"/>
      <c r="BE120" s="213">
        <f>IF(O120="základná",K120,0)</f>
        <v>0</v>
      </c>
      <c r="BF120" s="213">
        <f>IF(O120="znížená",K120,0)</f>
        <v>0</v>
      </c>
      <c r="BG120" s="213">
        <f>IF(O120="zákl. prenesená",K120,0)</f>
        <v>0</v>
      </c>
      <c r="BH120" s="213">
        <f>IF(O120="zníž. prenesená",K120,0)</f>
        <v>0</v>
      </c>
      <c r="BI120" s="213">
        <f>IF(O120="nulová",K120,0)</f>
        <v>0</v>
      </c>
      <c r="BJ120" s="212" t="s">
        <v>130</v>
      </c>
      <c r="BK120" s="209"/>
      <c r="BL120" s="209"/>
      <c r="BM120" s="209"/>
    </row>
    <row r="121" s="2" customFormat="1" ht="18" customHeight="1">
      <c r="A121" s="35"/>
      <c r="B121" s="36"/>
      <c r="C121" s="37"/>
      <c r="D121" s="205" t="s">
        <v>134</v>
      </c>
      <c r="E121" s="206"/>
      <c r="F121" s="206"/>
      <c r="G121" s="37"/>
      <c r="H121" s="37"/>
      <c r="I121" s="37"/>
      <c r="J121" s="37"/>
      <c r="K121" s="207">
        <v>0</v>
      </c>
      <c r="L121" s="37"/>
      <c r="M121" s="208"/>
      <c r="N121" s="209"/>
      <c r="O121" s="210" t="s">
        <v>45</v>
      </c>
      <c r="P121" s="209"/>
      <c r="Q121" s="209"/>
      <c r="R121" s="209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12" t="s">
        <v>129</v>
      </c>
      <c r="AZ121" s="209"/>
      <c r="BA121" s="209"/>
      <c r="BB121" s="209"/>
      <c r="BC121" s="209"/>
      <c r="BD121" s="209"/>
      <c r="BE121" s="213">
        <f>IF(O121="základná",K121,0)</f>
        <v>0</v>
      </c>
      <c r="BF121" s="213">
        <f>IF(O121="znížená",K121,0)</f>
        <v>0</v>
      </c>
      <c r="BG121" s="213">
        <f>IF(O121="zákl. prenesená",K121,0)</f>
        <v>0</v>
      </c>
      <c r="BH121" s="213">
        <f>IF(O121="zníž. prenesená",K121,0)</f>
        <v>0</v>
      </c>
      <c r="BI121" s="213">
        <f>IF(O121="nulová",K121,0)</f>
        <v>0</v>
      </c>
      <c r="BJ121" s="212" t="s">
        <v>130</v>
      </c>
      <c r="BK121" s="209"/>
      <c r="BL121" s="209"/>
      <c r="BM121" s="209"/>
    </row>
    <row r="122" s="2" customFormat="1" ht="18" customHeight="1">
      <c r="A122" s="35"/>
      <c r="B122" s="36"/>
      <c r="C122" s="37"/>
      <c r="D122" s="206" t="s">
        <v>135</v>
      </c>
      <c r="E122" s="37"/>
      <c r="F122" s="37"/>
      <c r="G122" s="37"/>
      <c r="H122" s="37"/>
      <c r="I122" s="37"/>
      <c r="J122" s="37"/>
      <c r="K122" s="207">
        <f>ROUND(K30*T122,2)</f>
        <v>0</v>
      </c>
      <c r="L122" s="37"/>
      <c r="M122" s="208"/>
      <c r="N122" s="209"/>
      <c r="O122" s="210" t="s">
        <v>45</v>
      </c>
      <c r="P122" s="209"/>
      <c r="Q122" s="209"/>
      <c r="R122" s="209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12" t="s">
        <v>136</v>
      </c>
      <c r="AZ122" s="209"/>
      <c r="BA122" s="209"/>
      <c r="BB122" s="209"/>
      <c r="BC122" s="209"/>
      <c r="BD122" s="209"/>
      <c r="BE122" s="213">
        <f>IF(O122="základná",K122,0)</f>
        <v>0</v>
      </c>
      <c r="BF122" s="213">
        <f>IF(O122="znížená",K122,0)</f>
        <v>0</v>
      </c>
      <c r="BG122" s="213">
        <f>IF(O122="zákl. prenesená",K122,0)</f>
        <v>0</v>
      </c>
      <c r="BH122" s="213">
        <f>IF(O122="zníž. prenesená",K122,0)</f>
        <v>0</v>
      </c>
      <c r="BI122" s="213">
        <f>IF(O122="nulová",K122,0)</f>
        <v>0</v>
      </c>
      <c r="BJ122" s="212" t="s">
        <v>130</v>
      </c>
      <c r="BK122" s="209"/>
      <c r="BL122" s="209"/>
      <c r="BM122" s="209"/>
    </row>
    <row r="123" s="2" customForma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9.28" customHeight="1">
      <c r="A124" s="35"/>
      <c r="B124" s="36"/>
      <c r="C124" s="214" t="s">
        <v>137</v>
      </c>
      <c r="D124" s="186"/>
      <c r="E124" s="186"/>
      <c r="F124" s="186"/>
      <c r="G124" s="186"/>
      <c r="H124" s="186"/>
      <c r="I124" s="186"/>
      <c r="J124" s="186"/>
      <c r="K124" s="215">
        <f>ROUND(K96+K116,2)</f>
        <v>0</v>
      </c>
      <c r="L124" s="186"/>
      <c r="M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69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9" s="2" customFormat="1" ht="6.96" customHeight="1">
      <c r="A129" s="35"/>
      <c r="B129" s="71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24.96" customHeight="1">
      <c r="A130" s="35"/>
      <c r="B130" s="36"/>
      <c r="C130" s="20" t="s">
        <v>138</v>
      </c>
      <c r="D130" s="37"/>
      <c r="E130" s="37"/>
      <c r="F130" s="37"/>
      <c r="G130" s="37"/>
      <c r="H130" s="37"/>
      <c r="I130" s="37"/>
      <c r="J130" s="37"/>
      <c r="K130" s="37"/>
      <c r="L130" s="37"/>
      <c r="M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6.96" customHeight="1">
      <c r="A131" s="35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2" customHeight="1">
      <c r="A132" s="35"/>
      <c r="B132" s="36"/>
      <c r="C132" s="29" t="s">
        <v>16</v>
      </c>
      <c r="D132" s="37"/>
      <c r="E132" s="37"/>
      <c r="F132" s="37"/>
      <c r="G132" s="37"/>
      <c r="H132" s="37"/>
      <c r="I132" s="37"/>
      <c r="J132" s="37"/>
      <c r="K132" s="37"/>
      <c r="L132" s="37"/>
      <c r="M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16.5" customHeight="1">
      <c r="A133" s="35"/>
      <c r="B133" s="36"/>
      <c r="C133" s="37"/>
      <c r="D133" s="37"/>
      <c r="E133" s="184" t="str">
        <f>E7</f>
        <v>Vypracovanie PD pre výmenu KČ202</v>
      </c>
      <c r="F133" s="29"/>
      <c r="G133" s="29"/>
      <c r="H133" s="29"/>
      <c r="I133" s="37"/>
      <c r="J133" s="37"/>
      <c r="K133" s="37"/>
      <c r="L133" s="37"/>
      <c r="M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12" customHeight="1">
      <c r="A134" s="35"/>
      <c r="B134" s="36"/>
      <c r="C134" s="29" t="s">
        <v>98</v>
      </c>
      <c r="D134" s="37"/>
      <c r="E134" s="37"/>
      <c r="F134" s="37"/>
      <c r="G134" s="37"/>
      <c r="H134" s="37"/>
      <c r="I134" s="37"/>
      <c r="J134" s="37"/>
      <c r="K134" s="37"/>
      <c r="L134" s="37"/>
      <c r="M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6.5" customHeight="1">
      <c r="A135" s="35"/>
      <c r="B135" s="36"/>
      <c r="C135" s="37"/>
      <c r="D135" s="37"/>
      <c r="E135" s="79" t="str">
        <f>E9</f>
        <v>PS02 - Elektro a MaR</v>
      </c>
      <c r="F135" s="37"/>
      <c r="G135" s="37"/>
      <c r="H135" s="37"/>
      <c r="I135" s="37"/>
      <c r="J135" s="37"/>
      <c r="K135" s="37"/>
      <c r="L135" s="37"/>
      <c r="M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6.96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12" customHeight="1">
      <c r="A137" s="35"/>
      <c r="B137" s="36"/>
      <c r="C137" s="29" t="s">
        <v>20</v>
      </c>
      <c r="D137" s="37"/>
      <c r="E137" s="37"/>
      <c r="F137" s="24" t="str">
        <f>F12</f>
        <v>Bratislava</v>
      </c>
      <c r="G137" s="37"/>
      <c r="H137" s="37"/>
      <c r="I137" s="29" t="s">
        <v>22</v>
      </c>
      <c r="J137" s="82" t="str">
        <f>IF(J12="","",J12)</f>
        <v>21. 11. 2024</v>
      </c>
      <c r="K137" s="37"/>
      <c r="L137" s="37"/>
      <c r="M137" s="66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2" customFormat="1" ht="6.96" customHeight="1">
      <c r="A138" s="35"/>
      <c r="B138" s="36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66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="2" customFormat="1" ht="25.65" customHeight="1">
      <c r="A139" s="35"/>
      <c r="B139" s="36"/>
      <c r="C139" s="29" t="s">
        <v>24</v>
      </c>
      <c r="D139" s="37"/>
      <c r="E139" s="37"/>
      <c r="F139" s="24" t="str">
        <f>E15</f>
        <v>MH Teplárenský holding, a.s.</v>
      </c>
      <c r="G139" s="37"/>
      <c r="H139" s="37"/>
      <c r="I139" s="29" t="s">
        <v>32</v>
      </c>
      <c r="J139" s="33" t="str">
        <f>E21</f>
        <v>BANSKÉ PROJEKTY, s.r.o.</v>
      </c>
      <c r="K139" s="37"/>
      <c r="L139" s="37"/>
      <c r="M139" s="66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="2" customFormat="1" ht="15.15" customHeight="1">
      <c r="A140" s="35"/>
      <c r="B140" s="36"/>
      <c r="C140" s="29" t="s">
        <v>30</v>
      </c>
      <c r="D140" s="37"/>
      <c r="E140" s="37"/>
      <c r="F140" s="24" t="str">
        <f>IF(E18="","",E18)</f>
        <v>Vyplň údaj</v>
      </c>
      <c r="G140" s="37"/>
      <c r="H140" s="37"/>
      <c r="I140" s="29" t="s">
        <v>36</v>
      </c>
      <c r="J140" s="33" t="str">
        <f>E24</f>
        <v>Ing. Hajdin</v>
      </c>
      <c r="K140" s="37"/>
      <c r="L140" s="37"/>
      <c r="M140" s="66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="2" customFormat="1" ht="10.32" customHeight="1">
      <c r="A141" s="35"/>
      <c r="B141" s="36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66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="11" customFormat="1" ht="29.28" customHeight="1">
      <c r="A142" s="216"/>
      <c r="B142" s="217"/>
      <c r="C142" s="218" t="s">
        <v>139</v>
      </c>
      <c r="D142" s="219" t="s">
        <v>64</v>
      </c>
      <c r="E142" s="219" t="s">
        <v>60</v>
      </c>
      <c r="F142" s="219" t="s">
        <v>61</v>
      </c>
      <c r="G142" s="219" t="s">
        <v>140</v>
      </c>
      <c r="H142" s="219" t="s">
        <v>141</v>
      </c>
      <c r="I142" s="219" t="s">
        <v>142</v>
      </c>
      <c r="J142" s="219" t="s">
        <v>143</v>
      </c>
      <c r="K142" s="220" t="s">
        <v>108</v>
      </c>
      <c r="L142" s="221" t="s">
        <v>144</v>
      </c>
      <c r="M142" s="222"/>
      <c r="N142" s="103" t="s">
        <v>1</v>
      </c>
      <c r="O142" s="104" t="s">
        <v>43</v>
      </c>
      <c r="P142" s="104" t="s">
        <v>145</v>
      </c>
      <c r="Q142" s="104" t="s">
        <v>146</v>
      </c>
      <c r="R142" s="104" t="s">
        <v>147</v>
      </c>
      <c r="S142" s="104" t="s">
        <v>148</v>
      </c>
      <c r="T142" s="104" t="s">
        <v>149</v>
      </c>
      <c r="U142" s="104" t="s">
        <v>150</v>
      </c>
      <c r="V142" s="104" t="s">
        <v>151</v>
      </c>
      <c r="W142" s="104" t="s">
        <v>152</v>
      </c>
      <c r="X142" s="105" t="s">
        <v>153</v>
      </c>
      <c r="Y142" s="216"/>
      <c r="Z142" s="216"/>
      <c r="AA142" s="216"/>
      <c r="AB142" s="216"/>
      <c r="AC142" s="216"/>
      <c r="AD142" s="216"/>
      <c r="AE142" s="216"/>
    </row>
    <row r="143" s="2" customFormat="1" ht="22.8" customHeight="1">
      <c r="A143" s="35"/>
      <c r="B143" s="36"/>
      <c r="C143" s="110" t="s">
        <v>100</v>
      </c>
      <c r="D143" s="37"/>
      <c r="E143" s="37"/>
      <c r="F143" s="37"/>
      <c r="G143" s="37"/>
      <c r="H143" s="37"/>
      <c r="I143" s="37"/>
      <c r="J143" s="37"/>
      <c r="K143" s="223">
        <f>BK143</f>
        <v>0</v>
      </c>
      <c r="L143" s="37"/>
      <c r="M143" s="41"/>
      <c r="N143" s="106"/>
      <c r="O143" s="224"/>
      <c r="P143" s="107"/>
      <c r="Q143" s="225">
        <f>Q144+Q151+Q189+Q200+Q212+Q221+Q225+Q227</f>
        <v>0</v>
      </c>
      <c r="R143" s="225">
        <f>R144+R151+R189+R200+R212+R221+R225+R227</f>
        <v>0</v>
      </c>
      <c r="S143" s="107"/>
      <c r="T143" s="226">
        <f>T144+T151+T189+T200+T212+T221+T225+T227</f>
        <v>0</v>
      </c>
      <c r="U143" s="107"/>
      <c r="V143" s="226">
        <f>V144+V151+V189+V200+V212+V221+V225+V227</f>
        <v>0</v>
      </c>
      <c r="W143" s="107"/>
      <c r="X143" s="227">
        <f>X144+X151+X189+X200+X212+X221+X225+X227</f>
        <v>0.0012200000000000002</v>
      </c>
      <c r="Y143" s="35"/>
      <c r="Z143" s="35"/>
      <c r="AA143" s="35"/>
      <c r="AB143" s="35"/>
      <c r="AC143" s="35"/>
      <c r="AD143" s="35"/>
      <c r="AE143" s="35"/>
      <c r="AT143" s="14" t="s">
        <v>80</v>
      </c>
      <c r="AU143" s="14" t="s">
        <v>110</v>
      </c>
      <c r="BK143" s="228">
        <f>BK144+BK151+BK189+BK200+BK212+BK221+BK225+BK227</f>
        <v>0</v>
      </c>
    </row>
    <row r="144" s="12" customFormat="1" ht="25.92" customHeight="1">
      <c r="A144" s="12"/>
      <c r="B144" s="229"/>
      <c r="C144" s="230"/>
      <c r="D144" s="231" t="s">
        <v>80</v>
      </c>
      <c r="E144" s="232" t="s">
        <v>89</v>
      </c>
      <c r="F144" s="232" t="s">
        <v>568</v>
      </c>
      <c r="G144" s="230"/>
      <c r="H144" s="230"/>
      <c r="I144" s="233"/>
      <c r="J144" s="233"/>
      <c r="K144" s="202">
        <f>BK144</f>
        <v>0</v>
      </c>
      <c r="L144" s="230"/>
      <c r="M144" s="234"/>
      <c r="N144" s="235"/>
      <c r="O144" s="236"/>
      <c r="P144" s="236"/>
      <c r="Q144" s="237">
        <f>Q145+Q148</f>
        <v>0</v>
      </c>
      <c r="R144" s="237">
        <f>R145+R148</f>
        <v>0</v>
      </c>
      <c r="S144" s="236"/>
      <c r="T144" s="238">
        <f>T145+T148</f>
        <v>0</v>
      </c>
      <c r="U144" s="236"/>
      <c r="V144" s="238">
        <f>V145+V148</f>
        <v>0</v>
      </c>
      <c r="W144" s="236"/>
      <c r="X144" s="239">
        <f>X145+X148</f>
        <v>0</v>
      </c>
      <c r="Y144" s="12"/>
      <c r="Z144" s="12"/>
      <c r="AA144" s="12"/>
      <c r="AB144" s="12"/>
      <c r="AC144" s="12"/>
      <c r="AD144" s="12"/>
      <c r="AE144" s="12"/>
      <c r="AR144" s="240" t="s">
        <v>130</v>
      </c>
      <c r="AT144" s="241" t="s">
        <v>80</v>
      </c>
      <c r="AU144" s="241" t="s">
        <v>81</v>
      </c>
      <c r="AY144" s="240" t="s">
        <v>156</v>
      </c>
      <c r="BK144" s="242">
        <f>BK145+BK148</f>
        <v>0</v>
      </c>
    </row>
    <row r="145" s="12" customFormat="1" ht="22.8" customHeight="1">
      <c r="A145" s="12"/>
      <c r="B145" s="229"/>
      <c r="C145" s="230"/>
      <c r="D145" s="231" t="s">
        <v>80</v>
      </c>
      <c r="E145" s="243" t="s">
        <v>569</v>
      </c>
      <c r="F145" s="243" t="s">
        <v>570</v>
      </c>
      <c r="G145" s="230"/>
      <c r="H145" s="230"/>
      <c r="I145" s="233"/>
      <c r="J145" s="233"/>
      <c r="K145" s="244">
        <f>BK145</f>
        <v>0</v>
      </c>
      <c r="L145" s="230"/>
      <c r="M145" s="234"/>
      <c r="N145" s="235"/>
      <c r="O145" s="236"/>
      <c r="P145" s="236"/>
      <c r="Q145" s="237">
        <f>SUM(Q146:Q147)</f>
        <v>0</v>
      </c>
      <c r="R145" s="237">
        <f>SUM(R146:R147)</f>
        <v>0</v>
      </c>
      <c r="S145" s="236"/>
      <c r="T145" s="238">
        <f>SUM(T146:T147)</f>
        <v>0</v>
      </c>
      <c r="U145" s="236"/>
      <c r="V145" s="238">
        <f>SUM(V146:V147)</f>
        <v>0</v>
      </c>
      <c r="W145" s="236"/>
      <c r="X145" s="239">
        <f>SUM(X146:X147)</f>
        <v>0</v>
      </c>
      <c r="Y145" s="12"/>
      <c r="Z145" s="12"/>
      <c r="AA145" s="12"/>
      <c r="AB145" s="12"/>
      <c r="AC145" s="12"/>
      <c r="AD145" s="12"/>
      <c r="AE145" s="12"/>
      <c r="AR145" s="240" t="s">
        <v>89</v>
      </c>
      <c r="AT145" s="241" t="s">
        <v>80</v>
      </c>
      <c r="AU145" s="241" t="s">
        <v>89</v>
      </c>
      <c r="AY145" s="240" t="s">
        <v>156</v>
      </c>
      <c r="BK145" s="242">
        <f>SUM(BK146:BK147)</f>
        <v>0</v>
      </c>
    </row>
    <row r="146" s="2" customFormat="1" ht="37.8" customHeight="1">
      <c r="A146" s="35"/>
      <c r="B146" s="36"/>
      <c r="C146" s="245" t="s">
        <v>89</v>
      </c>
      <c r="D146" s="245" t="s">
        <v>159</v>
      </c>
      <c r="E146" s="246" t="s">
        <v>571</v>
      </c>
      <c r="F146" s="247" t="s">
        <v>572</v>
      </c>
      <c r="G146" s="248" t="s">
        <v>162</v>
      </c>
      <c r="H146" s="249">
        <v>1</v>
      </c>
      <c r="I146" s="250"/>
      <c r="J146" s="250"/>
      <c r="K146" s="251">
        <f>ROUND(P146*H146,2)</f>
        <v>0</v>
      </c>
      <c r="L146" s="252"/>
      <c r="M146" s="41"/>
      <c r="N146" s="253" t="s">
        <v>1</v>
      </c>
      <c r="O146" s="254" t="s">
        <v>45</v>
      </c>
      <c r="P146" s="255">
        <f>I146+J146</f>
        <v>0</v>
      </c>
      <c r="Q146" s="255">
        <f>ROUND(I146*H146,2)</f>
        <v>0</v>
      </c>
      <c r="R146" s="255">
        <f>ROUND(J146*H146,2)</f>
        <v>0</v>
      </c>
      <c r="S146" s="94"/>
      <c r="T146" s="256">
        <f>S146*H146</f>
        <v>0</v>
      </c>
      <c r="U146" s="256">
        <v>0</v>
      </c>
      <c r="V146" s="256">
        <f>U146*H146</f>
        <v>0</v>
      </c>
      <c r="W146" s="256">
        <v>0</v>
      </c>
      <c r="X146" s="257">
        <f>W146*H146</f>
        <v>0</v>
      </c>
      <c r="Y146" s="35"/>
      <c r="Z146" s="35"/>
      <c r="AA146" s="35"/>
      <c r="AB146" s="35"/>
      <c r="AC146" s="35"/>
      <c r="AD146" s="35"/>
      <c r="AE146" s="35"/>
      <c r="AR146" s="258" t="s">
        <v>174</v>
      </c>
      <c r="AT146" s="258" t="s">
        <v>159</v>
      </c>
      <c r="AU146" s="258" t="s">
        <v>130</v>
      </c>
      <c r="AY146" s="14" t="s">
        <v>156</v>
      </c>
      <c r="BE146" s="259">
        <f>IF(O146="základná",K146,0)</f>
        <v>0</v>
      </c>
      <c r="BF146" s="259">
        <f>IF(O146="znížená",K146,0)</f>
        <v>0</v>
      </c>
      <c r="BG146" s="259">
        <f>IF(O146="zákl. prenesená",K146,0)</f>
        <v>0</v>
      </c>
      <c r="BH146" s="259">
        <f>IF(O146="zníž. prenesená",K146,0)</f>
        <v>0</v>
      </c>
      <c r="BI146" s="259">
        <f>IF(O146="nulová",K146,0)</f>
        <v>0</v>
      </c>
      <c r="BJ146" s="14" t="s">
        <v>130</v>
      </c>
      <c r="BK146" s="259">
        <f>ROUND(P146*H146,2)</f>
        <v>0</v>
      </c>
      <c r="BL146" s="14" t="s">
        <v>174</v>
      </c>
      <c r="BM146" s="258" t="s">
        <v>573</v>
      </c>
    </row>
    <row r="147" s="2" customFormat="1" ht="37.8" customHeight="1">
      <c r="A147" s="35"/>
      <c r="B147" s="36"/>
      <c r="C147" s="245" t="s">
        <v>130</v>
      </c>
      <c r="D147" s="245" t="s">
        <v>159</v>
      </c>
      <c r="E147" s="246" t="s">
        <v>574</v>
      </c>
      <c r="F147" s="247" t="s">
        <v>575</v>
      </c>
      <c r="G147" s="248" t="s">
        <v>162</v>
      </c>
      <c r="H147" s="249">
        <v>1</v>
      </c>
      <c r="I147" s="250"/>
      <c r="J147" s="250"/>
      <c r="K147" s="251">
        <f>ROUND(P147*H147,2)</f>
        <v>0</v>
      </c>
      <c r="L147" s="252"/>
      <c r="M147" s="41"/>
      <c r="N147" s="253" t="s">
        <v>1</v>
      </c>
      <c r="O147" s="254" t="s">
        <v>45</v>
      </c>
      <c r="P147" s="255">
        <f>I147+J147</f>
        <v>0</v>
      </c>
      <c r="Q147" s="255">
        <f>ROUND(I147*H147,2)</f>
        <v>0</v>
      </c>
      <c r="R147" s="255">
        <f>ROUND(J147*H147,2)</f>
        <v>0</v>
      </c>
      <c r="S147" s="94"/>
      <c r="T147" s="256">
        <f>S147*H147</f>
        <v>0</v>
      </c>
      <c r="U147" s="256">
        <v>0</v>
      </c>
      <c r="V147" s="256">
        <f>U147*H147</f>
        <v>0</v>
      </c>
      <c r="W147" s="256">
        <v>0</v>
      </c>
      <c r="X147" s="257">
        <f>W147*H147</f>
        <v>0</v>
      </c>
      <c r="Y147" s="35"/>
      <c r="Z147" s="35"/>
      <c r="AA147" s="35"/>
      <c r="AB147" s="35"/>
      <c r="AC147" s="35"/>
      <c r="AD147" s="35"/>
      <c r="AE147" s="35"/>
      <c r="AR147" s="258" t="s">
        <v>174</v>
      </c>
      <c r="AT147" s="258" t="s">
        <v>159</v>
      </c>
      <c r="AU147" s="258" t="s">
        <v>130</v>
      </c>
      <c r="AY147" s="14" t="s">
        <v>156</v>
      </c>
      <c r="BE147" s="259">
        <f>IF(O147="základná",K147,0)</f>
        <v>0</v>
      </c>
      <c r="BF147" s="259">
        <f>IF(O147="znížená",K147,0)</f>
        <v>0</v>
      </c>
      <c r="BG147" s="259">
        <f>IF(O147="zákl. prenesená",K147,0)</f>
        <v>0</v>
      </c>
      <c r="BH147" s="259">
        <f>IF(O147="zníž. prenesená",K147,0)</f>
        <v>0</v>
      </c>
      <c r="BI147" s="259">
        <f>IF(O147="nulová",K147,0)</f>
        <v>0</v>
      </c>
      <c r="BJ147" s="14" t="s">
        <v>130</v>
      </c>
      <c r="BK147" s="259">
        <f>ROUND(P147*H147,2)</f>
        <v>0</v>
      </c>
      <c r="BL147" s="14" t="s">
        <v>174</v>
      </c>
      <c r="BM147" s="258" t="s">
        <v>576</v>
      </c>
    </row>
    <row r="148" s="12" customFormat="1" ht="22.8" customHeight="1">
      <c r="A148" s="12"/>
      <c r="B148" s="229"/>
      <c r="C148" s="230"/>
      <c r="D148" s="231" t="s">
        <v>80</v>
      </c>
      <c r="E148" s="243" t="s">
        <v>577</v>
      </c>
      <c r="F148" s="243" t="s">
        <v>578</v>
      </c>
      <c r="G148" s="230"/>
      <c r="H148" s="230"/>
      <c r="I148" s="233"/>
      <c r="J148" s="233"/>
      <c r="K148" s="244">
        <f>BK148</f>
        <v>0</v>
      </c>
      <c r="L148" s="230"/>
      <c r="M148" s="234"/>
      <c r="N148" s="235"/>
      <c r="O148" s="236"/>
      <c r="P148" s="236"/>
      <c r="Q148" s="237">
        <f>SUM(Q149:Q150)</f>
        <v>0</v>
      </c>
      <c r="R148" s="237">
        <f>SUM(R149:R150)</f>
        <v>0</v>
      </c>
      <c r="S148" s="236"/>
      <c r="T148" s="238">
        <f>SUM(T149:T150)</f>
        <v>0</v>
      </c>
      <c r="U148" s="236"/>
      <c r="V148" s="238">
        <f>SUM(V149:V150)</f>
        <v>0</v>
      </c>
      <c r="W148" s="236"/>
      <c r="X148" s="239">
        <f>SUM(X149:X150)</f>
        <v>0</v>
      </c>
      <c r="Y148" s="12"/>
      <c r="Z148" s="12"/>
      <c r="AA148" s="12"/>
      <c r="AB148" s="12"/>
      <c r="AC148" s="12"/>
      <c r="AD148" s="12"/>
      <c r="AE148" s="12"/>
      <c r="AR148" s="240" t="s">
        <v>89</v>
      </c>
      <c r="AT148" s="241" t="s">
        <v>80</v>
      </c>
      <c r="AU148" s="241" t="s">
        <v>89</v>
      </c>
      <c r="AY148" s="240" t="s">
        <v>156</v>
      </c>
      <c r="BK148" s="242">
        <f>SUM(BK149:BK150)</f>
        <v>0</v>
      </c>
    </row>
    <row r="149" s="2" customFormat="1" ht="37.8" customHeight="1">
      <c r="A149" s="35"/>
      <c r="B149" s="36"/>
      <c r="C149" s="245" t="s">
        <v>169</v>
      </c>
      <c r="D149" s="245" t="s">
        <v>159</v>
      </c>
      <c r="E149" s="246" t="s">
        <v>579</v>
      </c>
      <c r="F149" s="247" t="s">
        <v>580</v>
      </c>
      <c r="G149" s="248" t="s">
        <v>162</v>
      </c>
      <c r="H149" s="249">
        <v>1</v>
      </c>
      <c r="I149" s="250"/>
      <c r="J149" s="250"/>
      <c r="K149" s="251">
        <f>ROUND(P149*H149,2)</f>
        <v>0</v>
      </c>
      <c r="L149" s="252"/>
      <c r="M149" s="41"/>
      <c r="N149" s="253" t="s">
        <v>1</v>
      </c>
      <c r="O149" s="254" t="s">
        <v>45</v>
      </c>
      <c r="P149" s="255">
        <f>I149+J149</f>
        <v>0</v>
      </c>
      <c r="Q149" s="255">
        <f>ROUND(I149*H149,2)</f>
        <v>0</v>
      </c>
      <c r="R149" s="255">
        <f>ROUND(J149*H149,2)</f>
        <v>0</v>
      </c>
      <c r="S149" s="94"/>
      <c r="T149" s="256">
        <f>S149*H149</f>
        <v>0</v>
      </c>
      <c r="U149" s="256">
        <v>0</v>
      </c>
      <c r="V149" s="256">
        <f>U149*H149</f>
        <v>0</v>
      </c>
      <c r="W149" s="256">
        <v>0</v>
      </c>
      <c r="X149" s="257">
        <f>W149*H149</f>
        <v>0</v>
      </c>
      <c r="Y149" s="35"/>
      <c r="Z149" s="35"/>
      <c r="AA149" s="35"/>
      <c r="AB149" s="35"/>
      <c r="AC149" s="35"/>
      <c r="AD149" s="35"/>
      <c r="AE149" s="35"/>
      <c r="AR149" s="258" t="s">
        <v>174</v>
      </c>
      <c r="AT149" s="258" t="s">
        <v>159</v>
      </c>
      <c r="AU149" s="258" t="s">
        <v>130</v>
      </c>
      <c r="AY149" s="14" t="s">
        <v>156</v>
      </c>
      <c r="BE149" s="259">
        <f>IF(O149="základná",K149,0)</f>
        <v>0</v>
      </c>
      <c r="BF149" s="259">
        <f>IF(O149="znížená",K149,0)</f>
        <v>0</v>
      </c>
      <c r="BG149" s="259">
        <f>IF(O149="zákl. prenesená",K149,0)</f>
        <v>0</v>
      </c>
      <c r="BH149" s="259">
        <f>IF(O149="zníž. prenesená",K149,0)</f>
        <v>0</v>
      </c>
      <c r="BI149" s="259">
        <f>IF(O149="nulová",K149,0)</f>
        <v>0</v>
      </c>
      <c r="BJ149" s="14" t="s">
        <v>130</v>
      </c>
      <c r="BK149" s="259">
        <f>ROUND(P149*H149,2)</f>
        <v>0</v>
      </c>
      <c r="BL149" s="14" t="s">
        <v>174</v>
      </c>
      <c r="BM149" s="258" t="s">
        <v>581</v>
      </c>
    </row>
    <row r="150" s="2" customFormat="1" ht="33" customHeight="1">
      <c r="A150" s="35"/>
      <c r="B150" s="36"/>
      <c r="C150" s="245" t="s">
        <v>174</v>
      </c>
      <c r="D150" s="245" t="s">
        <v>159</v>
      </c>
      <c r="E150" s="246" t="s">
        <v>582</v>
      </c>
      <c r="F150" s="247" t="s">
        <v>583</v>
      </c>
      <c r="G150" s="248" t="s">
        <v>162</v>
      </c>
      <c r="H150" s="249">
        <v>1</v>
      </c>
      <c r="I150" s="250"/>
      <c r="J150" s="250"/>
      <c r="K150" s="251">
        <f>ROUND(P150*H150,2)</f>
        <v>0</v>
      </c>
      <c r="L150" s="252"/>
      <c r="M150" s="41"/>
      <c r="N150" s="253" t="s">
        <v>1</v>
      </c>
      <c r="O150" s="254" t="s">
        <v>45</v>
      </c>
      <c r="P150" s="255">
        <f>I150+J150</f>
        <v>0</v>
      </c>
      <c r="Q150" s="255">
        <f>ROUND(I150*H150,2)</f>
        <v>0</v>
      </c>
      <c r="R150" s="255">
        <f>ROUND(J150*H150,2)</f>
        <v>0</v>
      </c>
      <c r="S150" s="94"/>
      <c r="T150" s="256">
        <f>S150*H150</f>
        <v>0</v>
      </c>
      <c r="U150" s="256">
        <v>0</v>
      </c>
      <c r="V150" s="256">
        <f>U150*H150</f>
        <v>0</v>
      </c>
      <c r="W150" s="256">
        <v>0</v>
      </c>
      <c r="X150" s="257">
        <f>W150*H150</f>
        <v>0</v>
      </c>
      <c r="Y150" s="35"/>
      <c r="Z150" s="35"/>
      <c r="AA150" s="35"/>
      <c r="AB150" s="35"/>
      <c r="AC150" s="35"/>
      <c r="AD150" s="35"/>
      <c r="AE150" s="35"/>
      <c r="AR150" s="258" t="s">
        <v>174</v>
      </c>
      <c r="AT150" s="258" t="s">
        <v>159</v>
      </c>
      <c r="AU150" s="258" t="s">
        <v>130</v>
      </c>
      <c r="AY150" s="14" t="s">
        <v>156</v>
      </c>
      <c r="BE150" s="259">
        <f>IF(O150="základná",K150,0)</f>
        <v>0</v>
      </c>
      <c r="BF150" s="259">
        <f>IF(O150="znížená",K150,0)</f>
        <v>0</v>
      </c>
      <c r="BG150" s="259">
        <f>IF(O150="zákl. prenesená",K150,0)</f>
        <v>0</v>
      </c>
      <c r="BH150" s="259">
        <f>IF(O150="zníž. prenesená",K150,0)</f>
        <v>0</v>
      </c>
      <c r="BI150" s="259">
        <f>IF(O150="nulová",K150,0)</f>
        <v>0</v>
      </c>
      <c r="BJ150" s="14" t="s">
        <v>130</v>
      </c>
      <c r="BK150" s="259">
        <f>ROUND(P150*H150,2)</f>
        <v>0</v>
      </c>
      <c r="BL150" s="14" t="s">
        <v>174</v>
      </c>
      <c r="BM150" s="258" t="s">
        <v>584</v>
      </c>
    </row>
    <row r="151" s="12" customFormat="1" ht="25.92" customHeight="1">
      <c r="A151" s="12"/>
      <c r="B151" s="229"/>
      <c r="C151" s="230"/>
      <c r="D151" s="231" t="s">
        <v>80</v>
      </c>
      <c r="E151" s="232" t="s">
        <v>130</v>
      </c>
      <c r="F151" s="232" t="s">
        <v>585</v>
      </c>
      <c r="G151" s="230"/>
      <c r="H151" s="230"/>
      <c r="I151" s="233"/>
      <c r="J151" s="233"/>
      <c r="K151" s="202">
        <f>BK151</f>
        <v>0</v>
      </c>
      <c r="L151" s="230"/>
      <c r="M151" s="234"/>
      <c r="N151" s="235"/>
      <c r="O151" s="236"/>
      <c r="P151" s="236"/>
      <c r="Q151" s="237">
        <f>Q152+Q154+Q157+Q173+Q186</f>
        <v>0</v>
      </c>
      <c r="R151" s="237">
        <f>R152+R154+R157+R173+R186</f>
        <v>0</v>
      </c>
      <c r="S151" s="236"/>
      <c r="T151" s="238">
        <f>T152+T154+T157+T173+T186</f>
        <v>0</v>
      </c>
      <c r="U151" s="236"/>
      <c r="V151" s="238">
        <f>V152+V154+V157+V173+V186</f>
        <v>0</v>
      </c>
      <c r="W151" s="236"/>
      <c r="X151" s="239">
        <f>X152+X154+X157+X173+X186</f>
        <v>0</v>
      </c>
      <c r="Y151" s="12"/>
      <c r="Z151" s="12"/>
      <c r="AA151" s="12"/>
      <c r="AB151" s="12"/>
      <c r="AC151" s="12"/>
      <c r="AD151" s="12"/>
      <c r="AE151" s="12"/>
      <c r="AR151" s="240" t="s">
        <v>89</v>
      </c>
      <c r="AT151" s="241" t="s">
        <v>80</v>
      </c>
      <c r="AU151" s="241" t="s">
        <v>81</v>
      </c>
      <c r="AY151" s="240" t="s">
        <v>156</v>
      </c>
      <c r="BK151" s="242">
        <f>BK152+BK154+BK157+BK173+BK186</f>
        <v>0</v>
      </c>
    </row>
    <row r="152" s="12" customFormat="1" ht="22.8" customHeight="1">
      <c r="A152" s="12"/>
      <c r="B152" s="229"/>
      <c r="C152" s="230"/>
      <c r="D152" s="231" t="s">
        <v>80</v>
      </c>
      <c r="E152" s="243" t="s">
        <v>586</v>
      </c>
      <c r="F152" s="243" t="s">
        <v>587</v>
      </c>
      <c r="G152" s="230"/>
      <c r="H152" s="230"/>
      <c r="I152" s="233"/>
      <c r="J152" s="233"/>
      <c r="K152" s="244">
        <f>BK152</f>
        <v>0</v>
      </c>
      <c r="L152" s="230"/>
      <c r="M152" s="234"/>
      <c r="N152" s="235"/>
      <c r="O152" s="236"/>
      <c r="P152" s="236"/>
      <c r="Q152" s="237">
        <f>Q153</f>
        <v>0</v>
      </c>
      <c r="R152" s="237">
        <f>R153</f>
        <v>0</v>
      </c>
      <c r="S152" s="236"/>
      <c r="T152" s="238">
        <f>T153</f>
        <v>0</v>
      </c>
      <c r="U152" s="236"/>
      <c r="V152" s="238">
        <f>V153</f>
        <v>0</v>
      </c>
      <c r="W152" s="236"/>
      <c r="X152" s="239">
        <f>X153</f>
        <v>0</v>
      </c>
      <c r="Y152" s="12"/>
      <c r="Z152" s="12"/>
      <c r="AA152" s="12"/>
      <c r="AB152" s="12"/>
      <c r="AC152" s="12"/>
      <c r="AD152" s="12"/>
      <c r="AE152" s="12"/>
      <c r="AR152" s="240" t="s">
        <v>89</v>
      </c>
      <c r="AT152" s="241" t="s">
        <v>80</v>
      </c>
      <c r="AU152" s="241" t="s">
        <v>89</v>
      </c>
      <c r="AY152" s="240" t="s">
        <v>156</v>
      </c>
      <c r="BK152" s="242">
        <f>BK153</f>
        <v>0</v>
      </c>
    </row>
    <row r="153" s="2" customFormat="1" ht="24.15" customHeight="1">
      <c r="A153" s="35"/>
      <c r="B153" s="36"/>
      <c r="C153" s="245" t="s">
        <v>178</v>
      </c>
      <c r="D153" s="245" t="s">
        <v>159</v>
      </c>
      <c r="E153" s="246" t="s">
        <v>588</v>
      </c>
      <c r="F153" s="247" t="s">
        <v>589</v>
      </c>
      <c r="G153" s="248" t="s">
        <v>162</v>
      </c>
      <c r="H153" s="249">
        <v>2</v>
      </c>
      <c r="I153" s="250"/>
      <c r="J153" s="250"/>
      <c r="K153" s="251">
        <f>ROUND(P153*H153,2)</f>
        <v>0</v>
      </c>
      <c r="L153" s="252"/>
      <c r="M153" s="41"/>
      <c r="N153" s="253" t="s">
        <v>1</v>
      </c>
      <c r="O153" s="254" t="s">
        <v>45</v>
      </c>
      <c r="P153" s="255">
        <f>I153+J153</f>
        <v>0</v>
      </c>
      <c r="Q153" s="255">
        <f>ROUND(I153*H153,2)</f>
        <v>0</v>
      </c>
      <c r="R153" s="255">
        <f>ROUND(J153*H153,2)</f>
        <v>0</v>
      </c>
      <c r="S153" s="94"/>
      <c r="T153" s="256">
        <f>S153*H153</f>
        <v>0</v>
      </c>
      <c r="U153" s="256">
        <v>0</v>
      </c>
      <c r="V153" s="256">
        <f>U153*H153</f>
        <v>0</v>
      </c>
      <c r="W153" s="256">
        <v>0</v>
      </c>
      <c r="X153" s="257">
        <f>W153*H153</f>
        <v>0</v>
      </c>
      <c r="Y153" s="35"/>
      <c r="Z153" s="35"/>
      <c r="AA153" s="35"/>
      <c r="AB153" s="35"/>
      <c r="AC153" s="35"/>
      <c r="AD153" s="35"/>
      <c r="AE153" s="35"/>
      <c r="AR153" s="258" t="s">
        <v>174</v>
      </c>
      <c r="AT153" s="258" t="s">
        <v>159</v>
      </c>
      <c r="AU153" s="258" t="s">
        <v>130</v>
      </c>
      <c r="AY153" s="14" t="s">
        <v>156</v>
      </c>
      <c r="BE153" s="259">
        <f>IF(O153="základná",K153,0)</f>
        <v>0</v>
      </c>
      <c r="BF153" s="259">
        <f>IF(O153="znížená",K153,0)</f>
        <v>0</v>
      </c>
      <c r="BG153" s="259">
        <f>IF(O153="zákl. prenesená",K153,0)</f>
        <v>0</v>
      </c>
      <c r="BH153" s="259">
        <f>IF(O153="zníž. prenesená",K153,0)</f>
        <v>0</v>
      </c>
      <c r="BI153" s="259">
        <f>IF(O153="nulová",K153,0)</f>
        <v>0</v>
      </c>
      <c r="BJ153" s="14" t="s">
        <v>130</v>
      </c>
      <c r="BK153" s="259">
        <f>ROUND(P153*H153,2)</f>
        <v>0</v>
      </c>
      <c r="BL153" s="14" t="s">
        <v>174</v>
      </c>
      <c r="BM153" s="258" t="s">
        <v>590</v>
      </c>
    </row>
    <row r="154" s="12" customFormat="1" ht="22.8" customHeight="1">
      <c r="A154" s="12"/>
      <c r="B154" s="229"/>
      <c r="C154" s="230"/>
      <c r="D154" s="231" t="s">
        <v>80</v>
      </c>
      <c r="E154" s="243" t="s">
        <v>591</v>
      </c>
      <c r="F154" s="243" t="s">
        <v>592</v>
      </c>
      <c r="G154" s="230"/>
      <c r="H154" s="230"/>
      <c r="I154" s="233"/>
      <c r="J154" s="233"/>
      <c r="K154" s="244">
        <f>BK154</f>
        <v>0</v>
      </c>
      <c r="L154" s="230"/>
      <c r="M154" s="234"/>
      <c r="N154" s="235"/>
      <c r="O154" s="236"/>
      <c r="P154" s="236"/>
      <c r="Q154" s="237">
        <f>SUM(Q155:Q156)</f>
        <v>0</v>
      </c>
      <c r="R154" s="237">
        <f>SUM(R155:R156)</f>
        <v>0</v>
      </c>
      <c r="S154" s="236"/>
      <c r="T154" s="238">
        <f>SUM(T155:T156)</f>
        <v>0</v>
      </c>
      <c r="U154" s="236"/>
      <c r="V154" s="238">
        <f>SUM(V155:V156)</f>
        <v>0</v>
      </c>
      <c r="W154" s="236"/>
      <c r="X154" s="239">
        <f>SUM(X155:X156)</f>
        <v>0</v>
      </c>
      <c r="Y154" s="12"/>
      <c r="Z154" s="12"/>
      <c r="AA154" s="12"/>
      <c r="AB154" s="12"/>
      <c r="AC154" s="12"/>
      <c r="AD154" s="12"/>
      <c r="AE154" s="12"/>
      <c r="AR154" s="240" t="s">
        <v>89</v>
      </c>
      <c r="AT154" s="241" t="s">
        <v>80</v>
      </c>
      <c r="AU154" s="241" t="s">
        <v>89</v>
      </c>
      <c r="AY154" s="240" t="s">
        <v>156</v>
      </c>
      <c r="BK154" s="242">
        <f>SUM(BK155:BK156)</f>
        <v>0</v>
      </c>
    </row>
    <row r="155" s="2" customFormat="1" ht="16.5" customHeight="1">
      <c r="A155" s="35"/>
      <c r="B155" s="36"/>
      <c r="C155" s="245" t="s">
        <v>182</v>
      </c>
      <c r="D155" s="245" t="s">
        <v>159</v>
      </c>
      <c r="E155" s="246" t="s">
        <v>593</v>
      </c>
      <c r="F155" s="247" t="s">
        <v>594</v>
      </c>
      <c r="G155" s="248" t="s">
        <v>162</v>
      </c>
      <c r="H155" s="249">
        <v>1</v>
      </c>
      <c r="I155" s="250"/>
      <c r="J155" s="250"/>
      <c r="K155" s="251">
        <f>ROUND(P155*H155,2)</f>
        <v>0</v>
      </c>
      <c r="L155" s="252"/>
      <c r="M155" s="41"/>
      <c r="N155" s="253" t="s">
        <v>1</v>
      </c>
      <c r="O155" s="254" t="s">
        <v>45</v>
      </c>
      <c r="P155" s="255">
        <f>I155+J155</f>
        <v>0</v>
      </c>
      <c r="Q155" s="255">
        <f>ROUND(I155*H155,2)</f>
        <v>0</v>
      </c>
      <c r="R155" s="255">
        <f>ROUND(J155*H155,2)</f>
        <v>0</v>
      </c>
      <c r="S155" s="94"/>
      <c r="T155" s="256">
        <f>S155*H155</f>
        <v>0</v>
      </c>
      <c r="U155" s="256">
        <v>0</v>
      </c>
      <c r="V155" s="256">
        <f>U155*H155</f>
        <v>0</v>
      </c>
      <c r="W155" s="256">
        <v>0</v>
      </c>
      <c r="X155" s="257">
        <f>W155*H155</f>
        <v>0</v>
      </c>
      <c r="Y155" s="35"/>
      <c r="Z155" s="35"/>
      <c r="AA155" s="35"/>
      <c r="AB155" s="35"/>
      <c r="AC155" s="35"/>
      <c r="AD155" s="35"/>
      <c r="AE155" s="35"/>
      <c r="AR155" s="258" t="s">
        <v>174</v>
      </c>
      <c r="AT155" s="258" t="s">
        <v>159</v>
      </c>
      <c r="AU155" s="258" t="s">
        <v>130</v>
      </c>
      <c r="AY155" s="14" t="s">
        <v>156</v>
      </c>
      <c r="BE155" s="259">
        <f>IF(O155="základná",K155,0)</f>
        <v>0</v>
      </c>
      <c r="BF155" s="259">
        <f>IF(O155="znížená",K155,0)</f>
        <v>0</v>
      </c>
      <c r="BG155" s="259">
        <f>IF(O155="zákl. prenesená",K155,0)</f>
        <v>0</v>
      </c>
      <c r="BH155" s="259">
        <f>IF(O155="zníž. prenesená",K155,0)</f>
        <v>0</v>
      </c>
      <c r="BI155" s="259">
        <f>IF(O155="nulová",K155,0)</f>
        <v>0</v>
      </c>
      <c r="BJ155" s="14" t="s">
        <v>130</v>
      </c>
      <c r="BK155" s="259">
        <f>ROUND(P155*H155,2)</f>
        <v>0</v>
      </c>
      <c r="BL155" s="14" t="s">
        <v>174</v>
      </c>
      <c r="BM155" s="258" t="s">
        <v>595</v>
      </c>
    </row>
    <row r="156" s="2" customFormat="1" ht="16.5" customHeight="1">
      <c r="A156" s="35"/>
      <c r="B156" s="36"/>
      <c r="C156" s="245" t="s">
        <v>186</v>
      </c>
      <c r="D156" s="245" t="s">
        <v>159</v>
      </c>
      <c r="E156" s="246" t="s">
        <v>596</v>
      </c>
      <c r="F156" s="247" t="s">
        <v>597</v>
      </c>
      <c r="G156" s="248" t="s">
        <v>162</v>
      </c>
      <c r="H156" s="249">
        <v>1</v>
      </c>
      <c r="I156" s="250"/>
      <c r="J156" s="250"/>
      <c r="K156" s="251">
        <f>ROUND(P156*H156,2)</f>
        <v>0</v>
      </c>
      <c r="L156" s="252"/>
      <c r="M156" s="41"/>
      <c r="N156" s="253" t="s">
        <v>1</v>
      </c>
      <c r="O156" s="254" t="s">
        <v>45</v>
      </c>
      <c r="P156" s="255">
        <f>I156+J156</f>
        <v>0</v>
      </c>
      <c r="Q156" s="255">
        <f>ROUND(I156*H156,2)</f>
        <v>0</v>
      </c>
      <c r="R156" s="255">
        <f>ROUND(J156*H156,2)</f>
        <v>0</v>
      </c>
      <c r="S156" s="94"/>
      <c r="T156" s="256">
        <f>S156*H156</f>
        <v>0</v>
      </c>
      <c r="U156" s="256">
        <v>0</v>
      </c>
      <c r="V156" s="256">
        <f>U156*H156</f>
        <v>0</v>
      </c>
      <c r="W156" s="256">
        <v>0</v>
      </c>
      <c r="X156" s="257">
        <f>W156*H156</f>
        <v>0</v>
      </c>
      <c r="Y156" s="35"/>
      <c r="Z156" s="35"/>
      <c r="AA156" s="35"/>
      <c r="AB156" s="35"/>
      <c r="AC156" s="35"/>
      <c r="AD156" s="35"/>
      <c r="AE156" s="35"/>
      <c r="AR156" s="258" t="s">
        <v>174</v>
      </c>
      <c r="AT156" s="258" t="s">
        <v>159</v>
      </c>
      <c r="AU156" s="258" t="s">
        <v>130</v>
      </c>
      <c r="AY156" s="14" t="s">
        <v>156</v>
      </c>
      <c r="BE156" s="259">
        <f>IF(O156="základná",K156,0)</f>
        <v>0</v>
      </c>
      <c r="BF156" s="259">
        <f>IF(O156="znížená",K156,0)</f>
        <v>0</v>
      </c>
      <c r="BG156" s="259">
        <f>IF(O156="zákl. prenesená",K156,0)</f>
        <v>0</v>
      </c>
      <c r="BH156" s="259">
        <f>IF(O156="zníž. prenesená",K156,0)</f>
        <v>0</v>
      </c>
      <c r="BI156" s="259">
        <f>IF(O156="nulová",K156,0)</f>
        <v>0</v>
      </c>
      <c r="BJ156" s="14" t="s">
        <v>130</v>
      </c>
      <c r="BK156" s="259">
        <f>ROUND(P156*H156,2)</f>
        <v>0</v>
      </c>
      <c r="BL156" s="14" t="s">
        <v>174</v>
      </c>
      <c r="BM156" s="258" t="s">
        <v>598</v>
      </c>
    </row>
    <row r="157" s="12" customFormat="1" ht="22.8" customHeight="1">
      <c r="A157" s="12"/>
      <c r="B157" s="229"/>
      <c r="C157" s="230"/>
      <c r="D157" s="231" t="s">
        <v>80</v>
      </c>
      <c r="E157" s="243" t="s">
        <v>599</v>
      </c>
      <c r="F157" s="243" t="s">
        <v>600</v>
      </c>
      <c r="G157" s="230"/>
      <c r="H157" s="230"/>
      <c r="I157" s="233"/>
      <c r="J157" s="233"/>
      <c r="K157" s="244">
        <f>BK157</f>
        <v>0</v>
      </c>
      <c r="L157" s="230"/>
      <c r="M157" s="234"/>
      <c r="N157" s="235"/>
      <c r="O157" s="236"/>
      <c r="P157" s="236"/>
      <c r="Q157" s="237">
        <f>SUM(Q158:Q172)</f>
        <v>0</v>
      </c>
      <c r="R157" s="237">
        <f>SUM(R158:R172)</f>
        <v>0</v>
      </c>
      <c r="S157" s="236"/>
      <c r="T157" s="238">
        <f>SUM(T158:T172)</f>
        <v>0</v>
      </c>
      <c r="U157" s="236"/>
      <c r="V157" s="238">
        <f>SUM(V158:V172)</f>
        <v>0</v>
      </c>
      <c r="W157" s="236"/>
      <c r="X157" s="239">
        <f>SUM(X158:X172)</f>
        <v>0</v>
      </c>
      <c r="Y157" s="12"/>
      <c r="Z157" s="12"/>
      <c r="AA157" s="12"/>
      <c r="AB157" s="12"/>
      <c r="AC157" s="12"/>
      <c r="AD157" s="12"/>
      <c r="AE157" s="12"/>
      <c r="AR157" s="240" t="s">
        <v>89</v>
      </c>
      <c r="AT157" s="241" t="s">
        <v>80</v>
      </c>
      <c r="AU157" s="241" t="s">
        <v>89</v>
      </c>
      <c r="AY157" s="240" t="s">
        <v>156</v>
      </c>
      <c r="BK157" s="242">
        <f>SUM(BK158:BK172)</f>
        <v>0</v>
      </c>
    </row>
    <row r="158" s="2" customFormat="1" ht="16.5" customHeight="1">
      <c r="A158" s="35"/>
      <c r="B158" s="36"/>
      <c r="C158" s="245" t="s">
        <v>190</v>
      </c>
      <c r="D158" s="245" t="s">
        <v>159</v>
      </c>
      <c r="E158" s="246" t="s">
        <v>601</v>
      </c>
      <c r="F158" s="247" t="s">
        <v>602</v>
      </c>
      <c r="G158" s="248" t="s">
        <v>172</v>
      </c>
      <c r="H158" s="249">
        <v>80</v>
      </c>
      <c r="I158" s="250"/>
      <c r="J158" s="250"/>
      <c r="K158" s="251">
        <f>ROUND(P158*H158,2)</f>
        <v>0</v>
      </c>
      <c r="L158" s="252"/>
      <c r="M158" s="41"/>
      <c r="N158" s="253" t="s">
        <v>1</v>
      </c>
      <c r="O158" s="254" t="s">
        <v>45</v>
      </c>
      <c r="P158" s="255">
        <f>I158+J158</f>
        <v>0</v>
      </c>
      <c r="Q158" s="255">
        <f>ROUND(I158*H158,2)</f>
        <v>0</v>
      </c>
      <c r="R158" s="255">
        <f>ROUND(J158*H158,2)</f>
        <v>0</v>
      </c>
      <c r="S158" s="94"/>
      <c r="T158" s="256">
        <f>S158*H158</f>
        <v>0</v>
      </c>
      <c r="U158" s="256">
        <v>0</v>
      </c>
      <c r="V158" s="256">
        <f>U158*H158</f>
        <v>0</v>
      </c>
      <c r="W158" s="256">
        <v>0</v>
      </c>
      <c r="X158" s="257">
        <f>W158*H158</f>
        <v>0</v>
      </c>
      <c r="Y158" s="35"/>
      <c r="Z158" s="35"/>
      <c r="AA158" s="35"/>
      <c r="AB158" s="35"/>
      <c r="AC158" s="35"/>
      <c r="AD158" s="35"/>
      <c r="AE158" s="35"/>
      <c r="AR158" s="258" t="s">
        <v>174</v>
      </c>
      <c r="AT158" s="258" t="s">
        <v>159</v>
      </c>
      <c r="AU158" s="258" t="s">
        <v>130</v>
      </c>
      <c r="AY158" s="14" t="s">
        <v>156</v>
      </c>
      <c r="BE158" s="259">
        <f>IF(O158="základná",K158,0)</f>
        <v>0</v>
      </c>
      <c r="BF158" s="259">
        <f>IF(O158="znížená",K158,0)</f>
        <v>0</v>
      </c>
      <c r="BG158" s="259">
        <f>IF(O158="zákl. prenesená",K158,0)</f>
        <v>0</v>
      </c>
      <c r="BH158" s="259">
        <f>IF(O158="zníž. prenesená",K158,0)</f>
        <v>0</v>
      </c>
      <c r="BI158" s="259">
        <f>IF(O158="nulová",K158,0)</f>
        <v>0</v>
      </c>
      <c r="BJ158" s="14" t="s">
        <v>130</v>
      </c>
      <c r="BK158" s="259">
        <f>ROUND(P158*H158,2)</f>
        <v>0</v>
      </c>
      <c r="BL158" s="14" t="s">
        <v>174</v>
      </c>
      <c r="BM158" s="258" t="s">
        <v>603</v>
      </c>
    </row>
    <row r="159" s="2" customFormat="1" ht="16.5" customHeight="1">
      <c r="A159" s="35"/>
      <c r="B159" s="36"/>
      <c r="C159" s="245" t="s">
        <v>157</v>
      </c>
      <c r="D159" s="245" t="s">
        <v>159</v>
      </c>
      <c r="E159" s="246" t="s">
        <v>604</v>
      </c>
      <c r="F159" s="247" t="s">
        <v>605</v>
      </c>
      <c r="G159" s="248" t="s">
        <v>172</v>
      </c>
      <c r="H159" s="249">
        <v>80</v>
      </c>
      <c r="I159" s="250"/>
      <c r="J159" s="250"/>
      <c r="K159" s="251">
        <f>ROUND(P159*H159,2)</f>
        <v>0</v>
      </c>
      <c r="L159" s="252"/>
      <c r="M159" s="41"/>
      <c r="N159" s="253" t="s">
        <v>1</v>
      </c>
      <c r="O159" s="254" t="s">
        <v>45</v>
      </c>
      <c r="P159" s="255">
        <f>I159+J159</f>
        <v>0</v>
      </c>
      <c r="Q159" s="255">
        <f>ROUND(I159*H159,2)</f>
        <v>0</v>
      </c>
      <c r="R159" s="255">
        <f>ROUND(J159*H159,2)</f>
        <v>0</v>
      </c>
      <c r="S159" s="94"/>
      <c r="T159" s="256">
        <f>S159*H159</f>
        <v>0</v>
      </c>
      <c r="U159" s="256">
        <v>0</v>
      </c>
      <c r="V159" s="256">
        <f>U159*H159</f>
        <v>0</v>
      </c>
      <c r="W159" s="256">
        <v>0</v>
      </c>
      <c r="X159" s="257">
        <f>W159*H159</f>
        <v>0</v>
      </c>
      <c r="Y159" s="35"/>
      <c r="Z159" s="35"/>
      <c r="AA159" s="35"/>
      <c r="AB159" s="35"/>
      <c r="AC159" s="35"/>
      <c r="AD159" s="35"/>
      <c r="AE159" s="35"/>
      <c r="AR159" s="258" t="s">
        <v>174</v>
      </c>
      <c r="AT159" s="258" t="s">
        <v>159</v>
      </c>
      <c r="AU159" s="258" t="s">
        <v>130</v>
      </c>
      <c r="AY159" s="14" t="s">
        <v>156</v>
      </c>
      <c r="BE159" s="259">
        <f>IF(O159="základná",K159,0)</f>
        <v>0</v>
      </c>
      <c r="BF159" s="259">
        <f>IF(O159="znížená",K159,0)</f>
        <v>0</v>
      </c>
      <c r="BG159" s="259">
        <f>IF(O159="zákl. prenesená",K159,0)</f>
        <v>0</v>
      </c>
      <c r="BH159" s="259">
        <f>IF(O159="zníž. prenesená",K159,0)</f>
        <v>0</v>
      </c>
      <c r="BI159" s="259">
        <f>IF(O159="nulová",K159,0)</f>
        <v>0</v>
      </c>
      <c r="BJ159" s="14" t="s">
        <v>130</v>
      </c>
      <c r="BK159" s="259">
        <f>ROUND(P159*H159,2)</f>
        <v>0</v>
      </c>
      <c r="BL159" s="14" t="s">
        <v>174</v>
      </c>
      <c r="BM159" s="258" t="s">
        <v>606</v>
      </c>
    </row>
    <row r="160" s="2" customFormat="1" ht="21.75" customHeight="1">
      <c r="A160" s="35"/>
      <c r="B160" s="36"/>
      <c r="C160" s="245" t="s">
        <v>197</v>
      </c>
      <c r="D160" s="245" t="s">
        <v>159</v>
      </c>
      <c r="E160" s="246" t="s">
        <v>607</v>
      </c>
      <c r="F160" s="247" t="s">
        <v>608</v>
      </c>
      <c r="G160" s="248" t="s">
        <v>172</v>
      </c>
      <c r="H160" s="249">
        <v>80</v>
      </c>
      <c r="I160" s="250"/>
      <c r="J160" s="250"/>
      <c r="K160" s="251">
        <f>ROUND(P160*H160,2)</f>
        <v>0</v>
      </c>
      <c r="L160" s="252"/>
      <c r="M160" s="41"/>
      <c r="N160" s="253" t="s">
        <v>1</v>
      </c>
      <c r="O160" s="254" t="s">
        <v>45</v>
      </c>
      <c r="P160" s="255">
        <f>I160+J160</f>
        <v>0</v>
      </c>
      <c r="Q160" s="255">
        <f>ROUND(I160*H160,2)</f>
        <v>0</v>
      </c>
      <c r="R160" s="255">
        <f>ROUND(J160*H160,2)</f>
        <v>0</v>
      </c>
      <c r="S160" s="94"/>
      <c r="T160" s="256">
        <f>S160*H160</f>
        <v>0</v>
      </c>
      <c r="U160" s="256">
        <v>0</v>
      </c>
      <c r="V160" s="256">
        <f>U160*H160</f>
        <v>0</v>
      </c>
      <c r="W160" s="256">
        <v>0</v>
      </c>
      <c r="X160" s="257">
        <f>W160*H160</f>
        <v>0</v>
      </c>
      <c r="Y160" s="35"/>
      <c r="Z160" s="35"/>
      <c r="AA160" s="35"/>
      <c r="AB160" s="35"/>
      <c r="AC160" s="35"/>
      <c r="AD160" s="35"/>
      <c r="AE160" s="35"/>
      <c r="AR160" s="258" t="s">
        <v>174</v>
      </c>
      <c r="AT160" s="258" t="s">
        <v>159</v>
      </c>
      <c r="AU160" s="258" t="s">
        <v>130</v>
      </c>
      <c r="AY160" s="14" t="s">
        <v>156</v>
      </c>
      <c r="BE160" s="259">
        <f>IF(O160="základná",K160,0)</f>
        <v>0</v>
      </c>
      <c r="BF160" s="259">
        <f>IF(O160="znížená",K160,0)</f>
        <v>0</v>
      </c>
      <c r="BG160" s="259">
        <f>IF(O160="zákl. prenesená",K160,0)</f>
        <v>0</v>
      </c>
      <c r="BH160" s="259">
        <f>IF(O160="zníž. prenesená",K160,0)</f>
        <v>0</v>
      </c>
      <c r="BI160" s="259">
        <f>IF(O160="nulová",K160,0)</f>
        <v>0</v>
      </c>
      <c r="BJ160" s="14" t="s">
        <v>130</v>
      </c>
      <c r="BK160" s="259">
        <f>ROUND(P160*H160,2)</f>
        <v>0</v>
      </c>
      <c r="BL160" s="14" t="s">
        <v>174</v>
      </c>
      <c r="BM160" s="258" t="s">
        <v>609</v>
      </c>
    </row>
    <row r="161" s="2" customFormat="1" ht="21.75" customHeight="1">
      <c r="A161" s="35"/>
      <c r="B161" s="36"/>
      <c r="C161" s="245" t="s">
        <v>201</v>
      </c>
      <c r="D161" s="245" t="s">
        <v>159</v>
      </c>
      <c r="E161" s="246" t="s">
        <v>610</v>
      </c>
      <c r="F161" s="247" t="s">
        <v>611</v>
      </c>
      <c r="G161" s="248" t="s">
        <v>172</v>
      </c>
      <c r="H161" s="249">
        <v>20</v>
      </c>
      <c r="I161" s="250"/>
      <c r="J161" s="250"/>
      <c r="K161" s="251">
        <f>ROUND(P161*H161,2)</f>
        <v>0</v>
      </c>
      <c r="L161" s="252"/>
      <c r="M161" s="41"/>
      <c r="N161" s="253" t="s">
        <v>1</v>
      </c>
      <c r="O161" s="254" t="s">
        <v>45</v>
      </c>
      <c r="P161" s="255">
        <f>I161+J161</f>
        <v>0</v>
      </c>
      <c r="Q161" s="255">
        <f>ROUND(I161*H161,2)</f>
        <v>0</v>
      </c>
      <c r="R161" s="255">
        <f>ROUND(J161*H161,2)</f>
        <v>0</v>
      </c>
      <c r="S161" s="94"/>
      <c r="T161" s="256">
        <f>S161*H161</f>
        <v>0</v>
      </c>
      <c r="U161" s="256">
        <v>0</v>
      </c>
      <c r="V161" s="256">
        <f>U161*H161</f>
        <v>0</v>
      </c>
      <c r="W161" s="256">
        <v>0</v>
      </c>
      <c r="X161" s="257">
        <f>W161*H161</f>
        <v>0</v>
      </c>
      <c r="Y161" s="35"/>
      <c r="Z161" s="35"/>
      <c r="AA161" s="35"/>
      <c r="AB161" s="35"/>
      <c r="AC161" s="35"/>
      <c r="AD161" s="35"/>
      <c r="AE161" s="35"/>
      <c r="AR161" s="258" t="s">
        <v>174</v>
      </c>
      <c r="AT161" s="258" t="s">
        <v>159</v>
      </c>
      <c r="AU161" s="258" t="s">
        <v>130</v>
      </c>
      <c r="AY161" s="14" t="s">
        <v>156</v>
      </c>
      <c r="BE161" s="259">
        <f>IF(O161="základná",K161,0)</f>
        <v>0</v>
      </c>
      <c r="BF161" s="259">
        <f>IF(O161="znížená",K161,0)</f>
        <v>0</v>
      </c>
      <c r="BG161" s="259">
        <f>IF(O161="zákl. prenesená",K161,0)</f>
        <v>0</v>
      </c>
      <c r="BH161" s="259">
        <f>IF(O161="zníž. prenesená",K161,0)</f>
        <v>0</v>
      </c>
      <c r="BI161" s="259">
        <f>IF(O161="nulová",K161,0)</f>
        <v>0</v>
      </c>
      <c r="BJ161" s="14" t="s">
        <v>130</v>
      </c>
      <c r="BK161" s="259">
        <f>ROUND(P161*H161,2)</f>
        <v>0</v>
      </c>
      <c r="BL161" s="14" t="s">
        <v>174</v>
      </c>
      <c r="BM161" s="258" t="s">
        <v>612</v>
      </c>
    </row>
    <row r="162" s="2" customFormat="1" ht="21.75" customHeight="1">
      <c r="A162" s="35"/>
      <c r="B162" s="36"/>
      <c r="C162" s="245" t="s">
        <v>205</v>
      </c>
      <c r="D162" s="245" t="s">
        <v>159</v>
      </c>
      <c r="E162" s="246" t="s">
        <v>613</v>
      </c>
      <c r="F162" s="247" t="s">
        <v>614</v>
      </c>
      <c r="G162" s="248" t="s">
        <v>172</v>
      </c>
      <c r="H162" s="249">
        <v>5</v>
      </c>
      <c r="I162" s="250"/>
      <c r="J162" s="250"/>
      <c r="K162" s="251">
        <f>ROUND(P162*H162,2)</f>
        <v>0</v>
      </c>
      <c r="L162" s="252"/>
      <c r="M162" s="41"/>
      <c r="N162" s="253" t="s">
        <v>1</v>
      </c>
      <c r="O162" s="254" t="s">
        <v>45</v>
      </c>
      <c r="P162" s="255">
        <f>I162+J162</f>
        <v>0</v>
      </c>
      <c r="Q162" s="255">
        <f>ROUND(I162*H162,2)</f>
        <v>0</v>
      </c>
      <c r="R162" s="255">
        <f>ROUND(J162*H162,2)</f>
        <v>0</v>
      </c>
      <c r="S162" s="94"/>
      <c r="T162" s="256">
        <f>S162*H162</f>
        <v>0</v>
      </c>
      <c r="U162" s="256">
        <v>0</v>
      </c>
      <c r="V162" s="256">
        <f>U162*H162</f>
        <v>0</v>
      </c>
      <c r="W162" s="256">
        <v>0</v>
      </c>
      <c r="X162" s="257">
        <f>W162*H162</f>
        <v>0</v>
      </c>
      <c r="Y162" s="35"/>
      <c r="Z162" s="35"/>
      <c r="AA162" s="35"/>
      <c r="AB162" s="35"/>
      <c r="AC162" s="35"/>
      <c r="AD162" s="35"/>
      <c r="AE162" s="35"/>
      <c r="AR162" s="258" t="s">
        <v>174</v>
      </c>
      <c r="AT162" s="258" t="s">
        <v>159</v>
      </c>
      <c r="AU162" s="258" t="s">
        <v>130</v>
      </c>
      <c r="AY162" s="14" t="s">
        <v>156</v>
      </c>
      <c r="BE162" s="259">
        <f>IF(O162="základná",K162,0)</f>
        <v>0</v>
      </c>
      <c r="BF162" s="259">
        <f>IF(O162="znížená",K162,0)</f>
        <v>0</v>
      </c>
      <c r="BG162" s="259">
        <f>IF(O162="zákl. prenesená",K162,0)</f>
        <v>0</v>
      </c>
      <c r="BH162" s="259">
        <f>IF(O162="zníž. prenesená",K162,0)</f>
        <v>0</v>
      </c>
      <c r="BI162" s="259">
        <f>IF(O162="nulová",K162,0)</f>
        <v>0</v>
      </c>
      <c r="BJ162" s="14" t="s">
        <v>130</v>
      </c>
      <c r="BK162" s="259">
        <f>ROUND(P162*H162,2)</f>
        <v>0</v>
      </c>
      <c r="BL162" s="14" t="s">
        <v>174</v>
      </c>
      <c r="BM162" s="258" t="s">
        <v>615</v>
      </c>
    </row>
    <row r="163" s="2" customFormat="1" ht="21.75" customHeight="1">
      <c r="A163" s="35"/>
      <c r="B163" s="36"/>
      <c r="C163" s="245" t="s">
        <v>209</v>
      </c>
      <c r="D163" s="245" t="s">
        <v>159</v>
      </c>
      <c r="E163" s="246" t="s">
        <v>616</v>
      </c>
      <c r="F163" s="247" t="s">
        <v>617</v>
      </c>
      <c r="G163" s="248" t="s">
        <v>162</v>
      </c>
      <c r="H163" s="249">
        <v>2</v>
      </c>
      <c r="I163" s="250"/>
      <c r="J163" s="250"/>
      <c r="K163" s="251">
        <f>ROUND(P163*H163,2)</f>
        <v>0</v>
      </c>
      <c r="L163" s="252"/>
      <c r="M163" s="41"/>
      <c r="N163" s="253" t="s">
        <v>1</v>
      </c>
      <c r="O163" s="254" t="s">
        <v>45</v>
      </c>
      <c r="P163" s="255">
        <f>I163+J163</f>
        <v>0</v>
      </c>
      <c r="Q163" s="255">
        <f>ROUND(I163*H163,2)</f>
        <v>0</v>
      </c>
      <c r="R163" s="255">
        <f>ROUND(J163*H163,2)</f>
        <v>0</v>
      </c>
      <c r="S163" s="94"/>
      <c r="T163" s="256">
        <f>S163*H163</f>
        <v>0</v>
      </c>
      <c r="U163" s="256">
        <v>0</v>
      </c>
      <c r="V163" s="256">
        <f>U163*H163</f>
        <v>0</v>
      </c>
      <c r="W163" s="256">
        <v>0</v>
      </c>
      <c r="X163" s="257">
        <f>W163*H163</f>
        <v>0</v>
      </c>
      <c r="Y163" s="35"/>
      <c r="Z163" s="35"/>
      <c r="AA163" s="35"/>
      <c r="AB163" s="35"/>
      <c r="AC163" s="35"/>
      <c r="AD163" s="35"/>
      <c r="AE163" s="35"/>
      <c r="AR163" s="258" t="s">
        <v>174</v>
      </c>
      <c r="AT163" s="258" t="s">
        <v>159</v>
      </c>
      <c r="AU163" s="258" t="s">
        <v>130</v>
      </c>
      <c r="AY163" s="14" t="s">
        <v>156</v>
      </c>
      <c r="BE163" s="259">
        <f>IF(O163="základná",K163,0)</f>
        <v>0</v>
      </c>
      <c r="BF163" s="259">
        <f>IF(O163="znížená",K163,0)</f>
        <v>0</v>
      </c>
      <c r="BG163" s="259">
        <f>IF(O163="zákl. prenesená",K163,0)</f>
        <v>0</v>
      </c>
      <c r="BH163" s="259">
        <f>IF(O163="zníž. prenesená",K163,0)</f>
        <v>0</v>
      </c>
      <c r="BI163" s="259">
        <f>IF(O163="nulová",K163,0)</f>
        <v>0</v>
      </c>
      <c r="BJ163" s="14" t="s">
        <v>130</v>
      </c>
      <c r="BK163" s="259">
        <f>ROUND(P163*H163,2)</f>
        <v>0</v>
      </c>
      <c r="BL163" s="14" t="s">
        <v>174</v>
      </c>
      <c r="BM163" s="258" t="s">
        <v>618</v>
      </c>
    </row>
    <row r="164" s="2" customFormat="1" ht="21.75" customHeight="1">
      <c r="A164" s="35"/>
      <c r="B164" s="36"/>
      <c r="C164" s="245" t="s">
        <v>213</v>
      </c>
      <c r="D164" s="245" t="s">
        <v>159</v>
      </c>
      <c r="E164" s="246" t="s">
        <v>619</v>
      </c>
      <c r="F164" s="247" t="s">
        <v>620</v>
      </c>
      <c r="G164" s="248" t="s">
        <v>162</v>
      </c>
      <c r="H164" s="249">
        <v>2</v>
      </c>
      <c r="I164" s="250"/>
      <c r="J164" s="250"/>
      <c r="K164" s="251">
        <f>ROUND(P164*H164,2)</f>
        <v>0</v>
      </c>
      <c r="L164" s="252"/>
      <c r="M164" s="41"/>
      <c r="N164" s="253" t="s">
        <v>1</v>
      </c>
      <c r="O164" s="254" t="s">
        <v>45</v>
      </c>
      <c r="P164" s="255">
        <f>I164+J164</f>
        <v>0</v>
      </c>
      <c r="Q164" s="255">
        <f>ROUND(I164*H164,2)</f>
        <v>0</v>
      </c>
      <c r="R164" s="255">
        <f>ROUND(J164*H164,2)</f>
        <v>0</v>
      </c>
      <c r="S164" s="94"/>
      <c r="T164" s="256">
        <f>S164*H164</f>
        <v>0</v>
      </c>
      <c r="U164" s="256">
        <v>0</v>
      </c>
      <c r="V164" s="256">
        <f>U164*H164</f>
        <v>0</v>
      </c>
      <c r="W164" s="256">
        <v>0</v>
      </c>
      <c r="X164" s="257">
        <f>W164*H164</f>
        <v>0</v>
      </c>
      <c r="Y164" s="35"/>
      <c r="Z164" s="35"/>
      <c r="AA164" s="35"/>
      <c r="AB164" s="35"/>
      <c r="AC164" s="35"/>
      <c r="AD164" s="35"/>
      <c r="AE164" s="35"/>
      <c r="AR164" s="258" t="s">
        <v>174</v>
      </c>
      <c r="AT164" s="258" t="s">
        <v>159</v>
      </c>
      <c r="AU164" s="258" t="s">
        <v>130</v>
      </c>
      <c r="AY164" s="14" t="s">
        <v>156</v>
      </c>
      <c r="BE164" s="259">
        <f>IF(O164="základná",K164,0)</f>
        <v>0</v>
      </c>
      <c r="BF164" s="259">
        <f>IF(O164="znížená",K164,0)</f>
        <v>0</v>
      </c>
      <c r="BG164" s="259">
        <f>IF(O164="zákl. prenesená",K164,0)</f>
        <v>0</v>
      </c>
      <c r="BH164" s="259">
        <f>IF(O164="zníž. prenesená",K164,0)</f>
        <v>0</v>
      </c>
      <c r="BI164" s="259">
        <f>IF(O164="nulová",K164,0)</f>
        <v>0</v>
      </c>
      <c r="BJ164" s="14" t="s">
        <v>130</v>
      </c>
      <c r="BK164" s="259">
        <f>ROUND(P164*H164,2)</f>
        <v>0</v>
      </c>
      <c r="BL164" s="14" t="s">
        <v>174</v>
      </c>
      <c r="BM164" s="258" t="s">
        <v>621</v>
      </c>
    </row>
    <row r="165" s="2" customFormat="1" ht="21.75" customHeight="1">
      <c r="A165" s="35"/>
      <c r="B165" s="36"/>
      <c r="C165" s="245" t="s">
        <v>217</v>
      </c>
      <c r="D165" s="245" t="s">
        <v>159</v>
      </c>
      <c r="E165" s="246" t="s">
        <v>622</v>
      </c>
      <c r="F165" s="247" t="s">
        <v>623</v>
      </c>
      <c r="G165" s="248" t="s">
        <v>162</v>
      </c>
      <c r="H165" s="249">
        <v>2</v>
      </c>
      <c r="I165" s="250"/>
      <c r="J165" s="250"/>
      <c r="K165" s="251">
        <f>ROUND(P165*H165,2)</f>
        <v>0</v>
      </c>
      <c r="L165" s="252"/>
      <c r="M165" s="41"/>
      <c r="N165" s="253" t="s">
        <v>1</v>
      </c>
      <c r="O165" s="254" t="s">
        <v>45</v>
      </c>
      <c r="P165" s="255">
        <f>I165+J165</f>
        <v>0</v>
      </c>
      <c r="Q165" s="255">
        <f>ROUND(I165*H165,2)</f>
        <v>0</v>
      </c>
      <c r="R165" s="255">
        <f>ROUND(J165*H165,2)</f>
        <v>0</v>
      </c>
      <c r="S165" s="94"/>
      <c r="T165" s="256">
        <f>S165*H165</f>
        <v>0</v>
      </c>
      <c r="U165" s="256">
        <v>0</v>
      </c>
      <c r="V165" s="256">
        <f>U165*H165</f>
        <v>0</v>
      </c>
      <c r="W165" s="256">
        <v>0</v>
      </c>
      <c r="X165" s="257">
        <f>W165*H165</f>
        <v>0</v>
      </c>
      <c r="Y165" s="35"/>
      <c r="Z165" s="35"/>
      <c r="AA165" s="35"/>
      <c r="AB165" s="35"/>
      <c r="AC165" s="35"/>
      <c r="AD165" s="35"/>
      <c r="AE165" s="35"/>
      <c r="AR165" s="258" t="s">
        <v>174</v>
      </c>
      <c r="AT165" s="258" t="s">
        <v>159</v>
      </c>
      <c r="AU165" s="258" t="s">
        <v>130</v>
      </c>
      <c r="AY165" s="14" t="s">
        <v>156</v>
      </c>
      <c r="BE165" s="259">
        <f>IF(O165="základná",K165,0)</f>
        <v>0</v>
      </c>
      <c r="BF165" s="259">
        <f>IF(O165="znížená",K165,0)</f>
        <v>0</v>
      </c>
      <c r="BG165" s="259">
        <f>IF(O165="zákl. prenesená",K165,0)</f>
        <v>0</v>
      </c>
      <c r="BH165" s="259">
        <f>IF(O165="zníž. prenesená",K165,0)</f>
        <v>0</v>
      </c>
      <c r="BI165" s="259">
        <f>IF(O165="nulová",K165,0)</f>
        <v>0</v>
      </c>
      <c r="BJ165" s="14" t="s">
        <v>130</v>
      </c>
      <c r="BK165" s="259">
        <f>ROUND(P165*H165,2)</f>
        <v>0</v>
      </c>
      <c r="BL165" s="14" t="s">
        <v>174</v>
      </c>
      <c r="BM165" s="258" t="s">
        <v>624</v>
      </c>
    </row>
    <row r="166" s="2" customFormat="1" ht="21.75" customHeight="1">
      <c r="A166" s="35"/>
      <c r="B166" s="36"/>
      <c r="C166" s="245" t="s">
        <v>163</v>
      </c>
      <c r="D166" s="245" t="s">
        <v>159</v>
      </c>
      <c r="E166" s="246" t="s">
        <v>625</v>
      </c>
      <c r="F166" s="247" t="s">
        <v>626</v>
      </c>
      <c r="G166" s="248" t="s">
        <v>162</v>
      </c>
      <c r="H166" s="249">
        <v>4</v>
      </c>
      <c r="I166" s="250"/>
      <c r="J166" s="250"/>
      <c r="K166" s="251">
        <f>ROUND(P166*H166,2)</f>
        <v>0</v>
      </c>
      <c r="L166" s="252"/>
      <c r="M166" s="41"/>
      <c r="N166" s="253" t="s">
        <v>1</v>
      </c>
      <c r="O166" s="254" t="s">
        <v>45</v>
      </c>
      <c r="P166" s="255">
        <f>I166+J166</f>
        <v>0</v>
      </c>
      <c r="Q166" s="255">
        <f>ROUND(I166*H166,2)</f>
        <v>0</v>
      </c>
      <c r="R166" s="255">
        <f>ROUND(J166*H166,2)</f>
        <v>0</v>
      </c>
      <c r="S166" s="94"/>
      <c r="T166" s="256">
        <f>S166*H166</f>
        <v>0</v>
      </c>
      <c r="U166" s="256">
        <v>0</v>
      </c>
      <c r="V166" s="256">
        <f>U166*H166</f>
        <v>0</v>
      </c>
      <c r="W166" s="256">
        <v>0</v>
      </c>
      <c r="X166" s="257">
        <f>W166*H166</f>
        <v>0</v>
      </c>
      <c r="Y166" s="35"/>
      <c r="Z166" s="35"/>
      <c r="AA166" s="35"/>
      <c r="AB166" s="35"/>
      <c r="AC166" s="35"/>
      <c r="AD166" s="35"/>
      <c r="AE166" s="35"/>
      <c r="AR166" s="258" t="s">
        <v>174</v>
      </c>
      <c r="AT166" s="258" t="s">
        <v>159</v>
      </c>
      <c r="AU166" s="258" t="s">
        <v>130</v>
      </c>
      <c r="AY166" s="14" t="s">
        <v>156</v>
      </c>
      <c r="BE166" s="259">
        <f>IF(O166="základná",K166,0)</f>
        <v>0</v>
      </c>
      <c r="BF166" s="259">
        <f>IF(O166="znížená",K166,0)</f>
        <v>0</v>
      </c>
      <c r="BG166" s="259">
        <f>IF(O166="zákl. prenesená",K166,0)</f>
        <v>0</v>
      </c>
      <c r="BH166" s="259">
        <f>IF(O166="zníž. prenesená",K166,0)</f>
        <v>0</v>
      </c>
      <c r="BI166" s="259">
        <f>IF(O166="nulová",K166,0)</f>
        <v>0</v>
      </c>
      <c r="BJ166" s="14" t="s">
        <v>130</v>
      </c>
      <c r="BK166" s="259">
        <f>ROUND(P166*H166,2)</f>
        <v>0</v>
      </c>
      <c r="BL166" s="14" t="s">
        <v>174</v>
      </c>
      <c r="BM166" s="258" t="s">
        <v>627</v>
      </c>
    </row>
    <row r="167" s="2" customFormat="1" ht="21.75" customHeight="1">
      <c r="A167" s="35"/>
      <c r="B167" s="36"/>
      <c r="C167" s="245" t="s">
        <v>224</v>
      </c>
      <c r="D167" s="245" t="s">
        <v>159</v>
      </c>
      <c r="E167" s="246" t="s">
        <v>628</v>
      </c>
      <c r="F167" s="247" t="s">
        <v>629</v>
      </c>
      <c r="G167" s="248" t="s">
        <v>162</v>
      </c>
      <c r="H167" s="249">
        <v>2</v>
      </c>
      <c r="I167" s="250"/>
      <c r="J167" s="250"/>
      <c r="K167" s="251">
        <f>ROUND(P167*H167,2)</f>
        <v>0</v>
      </c>
      <c r="L167" s="252"/>
      <c r="M167" s="41"/>
      <c r="N167" s="253" t="s">
        <v>1</v>
      </c>
      <c r="O167" s="254" t="s">
        <v>45</v>
      </c>
      <c r="P167" s="255">
        <f>I167+J167</f>
        <v>0</v>
      </c>
      <c r="Q167" s="255">
        <f>ROUND(I167*H167,2)</f>
        <v>0</v>
      </c>
      <c r="R167" s="255">
        <f>ROUND(J167*H167,2)</f>
        <v>0</v>
      </c>
      <c r="S167" s="94"/>
      <c r="T167" s="256">
        <f>S167*H167</f>
        <v>0</v>
      </c>
      <c r="U167" s="256">
        <v>0</v>
      </c>
      <c r="V167" s="256">
        <f>U167*H167</f>
        <v>0</v>
      </c>
      <c r="W167" s="256">
        <v>0</v>
      </c>
      <c r="X167" s="257">
        <f>W167*H167</f>
        <v>0</v>
      </c>
      <c r="Y167" s="35"/>
      <c r="Z167" s="35"/>
      <c r="AA167" s="35"/>
      <c r="AB167" s="35"/>
      <c r="AC167" s="35"/>
      <c r="AD167" s="35"/>
      <c r="AE167" s="35"/>
      <c r="AR167" s="258" t="s">
        <v>174</v>
      </c>
      <c r="AT167" s="258" t="s">
        <v>159</v>
      </c>
      <c r="AU167" s="258" t="s">
        <v>130</v>
      </c>
      <c r="AY167" s="14" t="s">
        <v>156</v>
      </c>
      <c r="BE167" s="259">
        <f>IF(O167="základná",K167,0)</f>
        <v>0</v>
      </c>
      <c r="BF167" s="259">
        <f>IF(O167="znížená",K167,0)</f>
        <v>0</v>
      </c>
      <c r="BG167" s="259">
        <f>IF(O167="zákl. prenesená",K167,0)</f>
        <v>0</v>
      </c>
      <c r="BH167" s="259">
        <f>IF(O167="zníž. prenesená",K167,0)</f>
        <v>0</v>
      </c>
      <c r="BI167" s="259">
        <f>IF(O167="nulová",K167,0)</f>
        <v>0</v>
      </c>
      <c r="BJ167" s="14" t="s">
        <v>130</v>
      </c>
      <c r="BK167" s="259">
        <f>ROUND(P167*H167,2)</f>
        <v>0</v>
      </c>
      <c r="BL167" s="14" t="s">
        <v>174</v>
      </c>
      <c r="BM167" s="258" t="s">
        <v>630</v>
      </c>
    </row>
    <row r="168" s="2" customFormat="1" ht="21.75" customHeight="1">
      <c r="A168" s="35"/>
      <c r="B168" s="36"/>
      <c r="C168" s="245" t="s">
        <v>228</v>
      </c>
      <c r="D168" s="245" t="s">
        <v>159</v>
      </c>
      <c r="E168" s="246" t="s">
        <v>631</v>
      </c>
      <c r="F168" s="247" t="s">
        <v>632</v>
      </c>
      <c r="G168" s="248" t="s">
        <v>162</v>
      </c>
      <c r="H168" s="249">
        <v>4</v>
      </c>
      <c r="I168" s="250"/>
      <c r="J168" s="250"/>
      <c r="K168" s="251">
        <f>ROUND(P168*H168,2)</f>
        <v>0</v>
      </c>
      <c r="L168" s="252"/>
      <c r="M168" s="41"/>
      <c r="N168" s="253" t="s">
        <v>1</v>
      </c>
      <c r="O168" s="254" t="s">
        <v>45</v>
      </c>
      <c r="P168" s="255">
        <f>I168+J168</f>
        <v>0</v>
      </c>
      <c r="Q168" s="255">
        <f>ROUND(I168*H168,2)</f>
        <v>0</v>
      </c>
      <c r="R168" s="255">
        <f>ROUND(J168*H168,2)</f>
        <v>0</v>
      </c>
      <c r="S168" s="94"/>
      <c r="T168" s="256">
        <f>S168*H168</f>
        <v>0</v>
      </c>
      <c r="U168" s="256">
        <v>0</v>
      </c>
      <c r="V168" s="256">
        <f>U168*H168</f>
        <v>0</v>
      </c>
      <c r="W168" s="256">
        <v>0</v>
      </c>
      <c r="X168" s="257">
        <f>W168*H168</f>
        <v>0</v>
      </c>
      <c r="Y168" s="35"/>
      <c r="Z168" s="35"/>
      <c r="AA168" s="35"/>
      <c r="AB168" s="35"/>
      <c r="AC168" s="35"/>
      <c r="AD168" s="35"/>
      <c r="AE168" s="35"/>
      <c r="AR168" s="258" t="s">
        <v>174</v>
      </c>
      <c r="AT168" s="258" t="s">
        <v>159</v>
      </c>
      <c r="AU168" s="258" t="s">
        <v>130</v>
      </c>
      <c r="AY168" s="14" t="s">
        <v>156</v>
      </c>
      <c r="BE168" s="259">
        <f>IF(O168="základná",K168,0)</f>
        <v>0</v>
      </c>
      <c r="BF168" s="259">
        <f>IF(O168="znížená",K168,0)</f>
        <v>0</v>
      </c>
      <c r="BG168" s="259">
        <f>IF(O168="zákl. prenesená",K168,0)</f>
        <v>0</v>
      </c>
      <c r="BH168" s="259">
        <f>IF(O168="zníž. prenesená",K168,0)</f>
        <v>0</v>
      </c>
      <c r="BI168" s="259">
        <f>IF(O168="nulová",K168,0)</f>
        <v>0</v>
      </c>
      <c r="BJ168" s="14" t="s">
        <v>130</v>
      </c>
      <c r="BK168" s="259">
        <f>ROUND(P168*H168,2)</f>
        <v>0</v>
      </c>
      <c r="BL168" s="14" t="s">
        <v>174</v>
      </c>
      <c r="BM168" s="258" t="s">
        <v>633</v>
      </c>
    </row>
    <row r="169" s="2" customFormat="1" ht="21.75" customHeight="1">
      <c r="A169" s="35"/>
      <c r="B169" s="36"/>
      <c r="C169" s="245" t="s">
        <v>236</v>
      </c>
      <c r="D169" s="245" t="s">
        <v>159</v>
      </c>
      <c r="E169" s="246" t="s">
        <v>634</v>
      </c>
      <c r="F169" s="247" t="s">
        <v>635</v>
      </c>
      <c r="G169" s="248" t="s">
        <v>162</v>
      </c>
      <c r="H169" s="249">
        <v>120</v>
      </c>
      <c r="I169" s="250"/>
      <c r="J169" s="250"/>
      <c r="K169" s="251">
        <f>ROUND(P169*H169,2)</f>
        <v>0</v>
      </c>
      <c r="L169" s="252"/>
      <c r="M169" s="41"/>
      <c r="N169" s="253" t="s">
        <v>1</v>
      </c>
      <c r="O169" s="254" t="s">
        <v>45</v>
      </c>
      <c r="P169" s="255">
        <f>I169+J169</f>
        <v>0</v>
      </c>
      <c r="Q169" s="255">
        <f>ROUND(I169*H169,2)</f>
        <v>0</v>
      </c>
      <c r="R169" s="255">
        <f>ROUND(J169*H169,2)</f>
        <v>0</v>
      </c>
      <c r="S169" s="94"/>
      <c r="T169" s="256">
        <f>S169*H169</f>
        <v>0</v>
      </c>
      <c r="U169" s="256">
        <v>0</v>
      </c>
      <c r="V169" s="256">
        <f>U169*H169</f>
        <v>0</v>
      </c>
      <c r="W169" s="256">
        <v>0</v>
      </c>
      <c r="X169" s="257">
        <f>W169*H169</f>
        <v>0</v>
      </c>
      <c r="Y169" s="35"/>
      <c r="Z169" s="35"/>
      <c r="AA169" s="35"/>
      <c r="AB169" s="35"/>
      <c r="AC169" s="35"/>
      <c r="AD169" s="35"/>
      <c r="AE169" s="35"/>
      <c r="AR169" s="258" t="s">
        <v>174</v>
      </c>
      <c r="AT169" s="258" t="s">
        <v>159</v>
      </c>
      <c r="AU169" s="258" t="s">
        <v>130</v>
      </c>
      <c r="AY169" s="14" t="s">
        <v>156</v>
      </c>
      <c r="BE169" s="259">
        <f>IF(O169="základná",K169,0)</f>
        <v>0</v>
      </c>
      <c r="BF169" s="259">
        <f>IF(O169="znížená",K169,0)</f>
        <v>0</v>
      </c>
      <c r="BG169" s="259">
        <f>IF(O169="zákl. prenesená",K169,0)</f>
        <v>0</v>
      </c>
      <c r="BH169" s="259">
        <f>IF(O169="zníž. prenesená",K169,0)</f>
        <v>0</v>
      </c>
      <c r="BI169" s="259">
        <f>IF(O169="nulová",K169,0)</f>
        <v>0</v>
      </c>
      <c r="BJ169" s="14" t="s">
        <v>130</v>
      </c>
      <c r="BK169" s="259">
        <f>ROUND(P169*H169,2)</f>
        <v>0</v>
      </c>
      <c r="BL169" s="14" t="s">
        <v>174</v>
      </c>
      <c r="BM169" s="258" t="s">
        <v>636</v>
      </c>
    </row>
    <row r="170" s="2" customFormat="1" ht="16.5" customHeight="1">
      <c r="A170" s="35"/>
      <c r="B170" s="36"/>
      <c r="C170" s="245" t="s">
        <v>8</v>
      </c>
      <c r="D170" s="245" t="s">
        <v>159</v>
      </c>
      <c r="E170" s="246" t="s">
        <v>637</v>
      </c>
      <c r="F170" s="247" t="s">
        <v>638</v>
      </c>
      <c r="G170" s="248" t="s">
        <v>162</v>
      </c>
      <c r="H170" s="249">
        <v>16</v>
      </c>
      <c r="I170" s="250"/>
      <c r="J170" s="250"/>
      <c r="K170" s="251">
        <f>ROUND(P170*H170,2)</f>
        <v>0</v>
      </c>
      <c r="L170" s="252"/>
      <c r="M170" s="41"/>
      <c r="N170" s="253" t="s">
        <v>1</v>
      </c>
      <c r="O170" s="254" t="s">
        <v>45</v>
      </c>
      <c r="P170" s="255">
        <f>I170+J170</f>
        <v>0</v>
      </c>
      <c r="Q170" s="255">
        <f>ROUND(I170*H170,2)</f>
        <v>0</v>
      </c>
      <c r="R170" s="255">
        <f>ROUND(J170*H170,2)</f>
        <v>0</v>
      </c>
      <c r="S170" s="94"/>
      <c r="T170" s="256">
        <f>S170*H170</f>
        <v>0</v>
      </c>
      <c r="U170" s="256">
        <v>0</v>
      </c>
      <c r="V170" s="256">
        <f>U170*H170</f>
        <v>0</v>
      </c>
      <c r="W170" s="256">
        <v>0</v>
      </c>
      <c r="X170" s="257">
        <f>W170*H170</f>
        <v>0</v>
      </c>
      <c r="Y170" s="35"/>
      <c r="Z170" s="35"/>
      <c r="AA170" s="35"/>
      <c r="AB170" s="35"/>
      <c r="AC170" s="35"/>
      <c r="AD170" s="35"/>
      <c r="AE170" s="35"/>
      <c r="AR170" s="258" t="s">
        <v>174</v>
      </c>
      <c r="AT170" s="258" t="s">
        <v>159</v>
      </c>
      <c r="AU170" s="258" t="s">
        <v>130</v>
      </c>
      <c r="AY170" s="14" t="s">
        <v>156</v>
      </c>
      <c r="BE170" s="259">
        <f>IF(O170="základná",K170,0)</f>
        <v>0</v>
      </c>
      <c r="BF170" s="259">
        <f>IF(O170="znížená",K170,0)</f>
        <v>0</v>
      </c>
      <c r="BG170" s="259">
        <f>IF(O170="zákl. prenesená",K170,0)</f>
        <v>0</v>
      </c>
      <c r="BH170" s="259">
        <f>IF(O170="zníž. prenesená",K170,0)</f>
        <v>0</v>
      </c>
      <c r="BI170" s="259">
        <f>IF(O170="nulová",K170,0)</f>
        <v>0</v>
      </c>
      <c r="BJ170" s="14" t="s">
        <v>130</v>
      </c>
      <c r="BK170" s="259">
        <f>ROUND(P170*H170,2)</f>
        <v>0</v>
      </c>
      <c r="BL170" s="14" t="s">
        <v>174</v>
      </c>
      <c r="BM170" s="258" t="s">
        <v>639</v>
      </c>
    </row>
    <row r="171" s="2" customFormat="1" ht="16.5" customHeight="1">
      <c r="A171" s="35"/>
      <c r="B171" s="36"/>
      <c r="C171" s="245" t="s">
        <v>246</v>
      </c>
      <c r="D171" s="245" t="s">
        <v>159</v>
      </c>
      <c r="E171" s="246" t="s">
        <v>640</v>
      </c>
      <c r="F171" s="247" t="s">
        <v>641</v>
      </c>
      <c r="G171" s="248" t="s">
        <v>162</v>
      </c>
      <c r="H171" s="249">
        <v>6</v>
      </c>
      <c r="I171" s="250"/>
      <c r="J171" s="250"/>
      <c r="K171" s="251">
        <f>ROUND(P171*H171,2)</f>
        <v>0</v>
      </c>
      <c r="L171" s="252"/>
      <c r="M171" s="41"/>
      <c r="N171" s="253" t="s">
        <v>1</v>
      </c>
      <c r="O171" s="254" t="s">
        <v>45</v>
      </c>
      <c r="P171" s="255">
        <f>I171+J171</f>
        <v>0</v>
      </c>
      <c r="Q171" s="255">
        <f>ROUND(I171*H171,2)</f>
        <v>0</v>
      </c>
      <c r="R171" s="255">
        <f>ROUND(J171*H171,2)</f>
        <v>0</v>
      </c>
      <c r="S171" s="94"/>
      <c r="T171" s="256">
        <f>S171*H171</f>
        <v>0</v>
      </c>
      <c r="U171" s="256">
        <v>0</v>
      </c>
      <c r="V171" s="256">
        <f>U171*H171</f>
        <v>0</v>
      </c>
      <c r="W171" s="256">
        <v>0</v>
      </c>
      <c r="X171" s="257">
        <f>W171*H171</f>
        <v>0</v>
      </c>
      <c r="Y171" s="35"/>
      <c r="Z171" s="35"/>
      <c r="AA171" s="35"/>
      <c r="AB171" s="35"/>
      <c r="AC171" s="35"/>
      <c r="AD171" s="35"/>
      <c r="AE171" s="35"/>
      <c r="AR171" s="258" t="s">
        <v>174</v>
      </c>
      <c r="AT171" s="258" t="s">
        <v>159</v>
      </c>
      <c r="AU171" s="258" t="s">
        <v>130</v>
      </c>
      <c r="AY171" s="14" t="s">
        <v>156</v>
      </c>
      <c r="BE171" s="259">
        <f>IF(O171="základná",K171,0)</f>
        <v>0</v>
      </c>
      <c r="BF171" s="259">
        <f>IF(O171="znížená",K171,0)</f>
        <v>0</v>
      </c>
      <c r="BG171" s="259">
        <f>IF(O171="zákl. prenesená",K171,0)</f>
        <v>0</v>
      </c>
      <c r="BH171" s="259">
        <f>IF(O171="zníž. prenesená",K171,0)</f>
        <v>0</v>
      </c>
      <c r="BI171" s="259">
        <f>IF(O171="nulová",K171,0)</f>
        <v>0</v>
      </c>
      <c r="BJ171" s="14" t="s">
        <v>130</v>
      </c>
      <c r="BK171" s="259">
        <f>ROUND(P171*H171,2)</f>
        <v>0</v>
      </c>
      <c r="BL171" s="14" t="s">
        <v>174</v>
      </c>
      <c r="BM171" s="258" t="s">
        <v>642</v>
      </c>
    </row>
    <row r="172" s="2" customFormat="1" ht="16.5" customHeight="1">
      <c r="A172" s="35"/>
      <c r="B172" s="36"/>
      <c r="C172" s="245" t="s">
        <v>252</v>
      </c>
      <c r="D172" s="245" t="s">
        <v>159</v>
      </c>
      <c r="E172" s="246" t="s">
        <v>643</v>
      </c>
      <c r="F172" s="247" t="s">
        <v>644</v>
      </c>
      <c r="G172" s="248" t="s">
        <v>172</v>
      </c>
      <c r="H172" s="249">
        <v>150</v>
      </c>
      <c r="I172" s="250"/>
      <c r="J172" s="250"/>
      <c r="K172" s="251">
        <f>ROUND(P172*H172,2)</f>
        <v>0</v>
      </c>
      <c r="L172" s="252"/>
      <c r="M172" s="41"/>
      <c r="N172" s="253" t="s">
        <v>1</v>
      </c>
      <c r="O172" s="254" t="s">
        <v>45</v>
      </c>
      <c r="P172" s="255">
        <f>I172+J172</f>
        <v>0</v>
      </c>
      <c r="Q172" s="255">
        <f>ROUND(I172*H172,2)</f>
        <v>0</v>
      </c>
      <c r="R172" s="255">
        <f>ROUND(J172*H172,2)</f>
        <v>0</v>
      </c>
      <c r="S172" s="94"/>
      <c r="T172" s="256">
        <f>S172*H172</f>
        <v>0</v>
      </c>
      <c r="U172" s="256">
        <v>0</v>
      </c>
      <c r="V172" s="256">
        <f>U172*H172</f>
        <v>0</v>
      </c>
      <c r="W172" s="256">
        <v>0</v>
      </c>
      <c r="X172" s="257">
        <f>W172*H172</f>
        <v>0</v>
      </c>
      <c r="Y172" s="35"/>
      <c r="Z172" s="35"/>
      <c r="AA172" s="35"/>
      <c r="AB172" s="35"/>
      <c r="AC172" s="35"/>
      <c r="AD172" s="35"/>
      <c r="AE172" s="35"/>
      <c r="AR172" s="258" t="s">
        <v>174</v>
      </c>
      <c r="AT172" s="258" t="s">
        <v>159</v>
      </c>
      <c r="AU172" s="258" t="s">
        <v>130</v>
      </c>
      <c r="AY172" s="14" t="s">
        <v>156</v>
      </c>
      <c r="BE172" s="259">
        <f>IF(O172="základná",K172,0)</f>
        <v>0</v>
      </c>
      <c r="BF172" s="259">
        <f>IF(O172="znížená",K172,0)</f>
        <v>0</v>
      </c>
      <c r="BG172" s="259">
        <f>IF(O172="zákl. prenesená",K172,0)</f>
        <v>0</v>
      </c>
      <c r="BH172" s="259">
        <f>IF(O172="zníž. prenesená",K172,0)</f>
        <v>0</v>
      </c>
      <c r="BI172" s="259">
        <f>IF(O172="nulová",K172,0)</f>
        <v>0</v>
      </c>
      <c r="BJ172" s="14" t="s">
        <v>130</v>
      </c>
      <c r="BK172" s="259">
        <f>ROUND(P172*H172,2)</f>
        <v>0</v>
      </c>
      <c r="BL172" s="14" t="s">
        <v>174</v>
      </c>
      <c r="BM172" s="258" t="s">
        <v>645</v>
      </c>
    </row>
    <row r="173" s="12" customFormat="1" ht="22.8" customHeight="1">
      <c r="A173" s="12"/>
      <c r="B173" s="229"/>
      <c r="C173" s="230"/>
      <c r="D173" s="231" t="s">
        <v>80</v>
      </c>
      <c r="E173" s="243" t="s">
        <v>646</v>
      </c>
      <c r="F173" s="243" t="s">
        <v>647</v>
      </c>
      <c r="G173" s="230"/>
      <c r="H173" s="230"/>
      <c r="I173" s="233"/>
      <c r="J173" s="233"/>
      <c r="K173" s="244">
        <f>BK173</f>
        <v>0</v>
      </c>
      <c r="L173" s="230"/>
      <c r="M173" s="234"/>
      <c r="N173" s="235"/>
      <c r="O173" s="236"/>
      <c r="P173" s="236"/>
      <c r="Q173" s="237">
        <f>SUM(Q174:Q185)</f>
        <v>0</v>
      </c>
      <c r="R173" s="237">
        <f>SUM(R174:R185)</f>
        <v>0</v>
      </c>
      <c r="S173" s="236"/>
      <c r="T173" s="238">
        <f>SUM(T174:T185)</f>
        <v>0</v>
      </c>
      <c r="U173" s="236"/>
      <c r="V173" s="238">
        <f>SUM(V174:V185)</f>
        <v>0</v>
      </c>
      <c r="W173" s="236"/>
      <c r="X173" s="239">
        <f>SUM(X174:X185)</f>
        <v>0</v>
      </c>
      <c r="Y173" s="12"/>
      <c r="Z173" s="12"/>
      <c r="AA173" s="12"/>
      <c r="AB173" s="12"/>
      <c r="AC173" s="12"/>
      <c r="AD173" s="12"/>
      <c r="AE173" s="12"/>
      <c r="AR173" s="240" t="s">
        <v>89</v>
      </c>
      <c r="AT173" s="241" t="s">
        <v>80</v>
      </c>
      <c r="AU173" s="241" t="s">
        <v>89</v>
      </c>
      <c r="AY173" s="240" t="s">
        <v>156</v>
      </c>
      <c r="BK173" s="242">
        <f>SUM(BK174:BK185)</f>
        <v>0</v>
      </c>
    </row>
    <row r="174" s="2" customFormat="1" ht="24.15" customHeight="1">
      <c r="A174" s="35"/>
      <c r="B174" s="36"/>
      <c r="C174" s="245" t="s">
        <v>257</v>
      </c>
      <c r="D174" s="245" t="s">
        <v>159</v>
      </c>
      <c r="E174" s="246" t="s">
        <v>648</v>
      </c>
      <c r="F174" s="247" t="s">
        <v>649</v>
      </c>
      <c r="G174" s="248" t="s">
        <v>172</v>
      </c>
      <c r="H174" s="249">
        <v>10</v>
      </c>
      <c r="I174" s="250"/>
      <c r="J174" s="250"/>
      <c r="K174" s="251">
        <f>ROUND(P174*H174,2)</f>
        <v>0</v>
      </c>
      <c r="L174" s="252"/>
      <c r="M174" s="41"/>
      <c r="N174" s="253" t="s">
        <v>1</v>
      </c>
      <c r="O174" s="254" t="s">
        <v>45</v>
      </c>
      <c r="P174" s="255">
        <f>I174+J174</f>
        <v>0</v>
      </c>
      <c r="Q174" s="255">
        <f>ROUND(I174*H174,2)</f>
        <v>0</v>
      </c>
      <c r="R174" s="255">
        <f>ROUND(J174*H174,2)</f>
        <v>0</v>
      </c>
      <c r="S174" s="94"/>
      <c r="T174" s="256">
        <f>S174*H174</f>
        <v>0</v>
      </c>
      <c r="U174" s="256">
        <v>0</v>
      </c>
      <c r="V174" s="256">
        <f>U174*H174</f>
        <v>0</v>
      </c>
      <c r="W174" s="256">
        <v>0</v>
      </c>
      <c r="X174" s="257">
        <f>W174*H174</f>
        <v>0</v>
      </c>
      <c r="Y174" s="35"/>
      <c r="Z174" s="35"/>
      <c r="AA174" s="35"/>
      <c r="AB174" s="35"/>
      <c r="AC174" s="35"/>
      <c r="AD174" s="35"/>
      <c r="AE174" s="35"/>
      <c r="AR174" s="258" t="s">
        <v>174</v>
      </c>
      <c r="AT174" s="258" t="s">
        <v>159</v>
      </c>
      <c r="AU174" s="258" t="s">
        <v>130</v>
      </c>
      <c r="AY174" s="14" t="s">
        <v>156</v>
      </c>
      <c r="BE174" s="259">
        <f>IF(O174="základná",K174,0)</f>
        <v>0</v>
      </c>
      <c r="BF174" s="259">
        <f>IF(O174="znížená",K174,0)</f>
        <v>0</v>
      </c>
      <c r="BG174" s="259">
        <f>IF(O174="zákl. prenesená",K174,0)</f>
        <v>0</v>
      </c>
      <c r="BH174" s="259">
        <f>IF(O174="zníž. prenesená",K174,0)</f>
        <v>0</v>
      </c>
      <c r="BI174" s="259">
        <f>IF(O174="nulová",K174,0)</f>
        <v>0</v>
      </c>
      <c r="BJ174" s="14" t="s">
        <v>130</v>
      </c>
      <c r="BK174" s="259">
        <f>ROUND(P174*H174,2)</f>
        <v>0</v>
      </c>
      <c r="BL174" s="14" t="s">
        <v>174</v>
      </c>
      <c r="BM174" s="258" t="s">
        <v>650</v>
      </c>
    </row>
    <row r="175" s="2" customFormat="1" ht="16.5" customHeight="1">
      <c r="A175" s="35"/>
      <c r="B175" s="36"/>
      <c r="C175" s="245" t="s">
        <v>262</v>
      </c>
      <c r="D175" s="245" t="s">
        <v>159</v>
      </c>
      <c r="E175" s="246" t="s">
        <v>651</v>
      </c>
      <c r="F175" s="247" t="s">
        <v>652</v>
      </c>
      <c r="G175" s="248" t="s">
        <v>172</v>
      </c>
      <c r="H175" s="249">
        <v>10</v>
      </c>
      <c r="I175" s="250"/>
      <c r="J175" s="250"/>
      <c r="K175" s="251">
        <f>ROUND(P175*H175,2)</f>
        <v>0</v>
      </c>
      <c r="L175" s="252"/>
      <c r="M175" s="41"/>
      <c r="N175" s="253" t="s">
        <v>1</v>
      </c>
      <c r="O175" s="254" t="s">
        <v>45</v>
      </c>
      <c r="P175" s="255">
        <f>I175+J175</f>
        <v>0</v>
      </c>
      <c r="Q175" s="255">
        <f>ROUND(I175*H175,2)</f>
        <v>0</v>
      </c>
      <c r="R175" s="255">
        <f>ROUND(J175*H175,2)</f>
        <v>0</v>
      </c>
      <c r="S175" s="94"/>
      <c r="T175" s="256">
        <f>S175*H175</f>
        <v>0</v>
      </c>
      <c r="U175" s="256">
        <v>0</v>
      </c>
      <c r="V175" s="256">
        <f>U175*H175</f>
        <v>0</v>
      </c>
      <c r="W175" s="256">
        <v>0</v>
      </c>
      <c r="X175" s="257">
        <f>W175*H175</f>
        <v>0</v>
      </c>
      <c r="Y175" s="35"/>
      <c r="Z175" s="35"/>
      <c r="AA175" s="35"/>
      <c r="AB175" s="35"/>
      <c r="AC175" s="35"/>
      <c r="AD175" s="35"/>
      <c r="AE175" s="35"/>
      <c r="AR175" s="258" t="s">
        <v>174</v>
      </c>
      <c r="AT175" s="258" t="s">
        <v>159</v>
      </c>
      <c r="AU175" s="258" t="s">
        <v>130</v>
      </c>
      <c r="AY175" s="14" t="s">
        <v>156</v>
      </c>
      <c r="BE175" s="259">
        <f>IF(O175="základná",K175,0)</f>
        <v>0</v>
      </c>
      <c r="BF175" s="259">
        <f>IF(O175="znížená",K175,0)</f>
        <v>0</v>
      </c>
      <c r="BG175" s="259">
        <f>IF(O175="zákl. prenesená",K175,0)</f>
        <v>0</v>
      </c>
      <c r="BH175" s="259">
        <f>IF(O175="zníž. prenesená",K175,0)</f>
        <v>0</v>
      </c>
      <c r="BI175" s="259">
        <f>IF(O175="nulová",K175,0)</f>
        <v>0</v>
      </c>
      <c r="BJ175" s="14" t="s">
        <v>130</v>
      </c>
      <c r="BK175" s="259">
        <f>ROUND(P175*H175,2)</f>
        <v>0</v>
      </c>
      <c r="BL175" s="14" t="s">
        <v>174</v>
      </c>
      <c r="BM175" s="258" t="s">
        <v>653</v>
      </c>
    </row>
    <row r="176" s="2" customFormat="1" ht="16.5" customHeight="1">
      <c r="A176" s="35"/>
      <c r="B176" s="36"/>
      <c r="C176" s="245" t="s">
        <v>266</v>
      </c>
      <c r="D176" s="245" t="s">
        <v>159</v>
      </c>
      <c r="E176" s="246" t="s">
        <v>654</v>
      </c>
      <c r="F176" s="247" t="s">
        <v>655</v>
      </c>
      <c r="G176" s="248" t="s">
        <v>656</v>
      </c>
      <c r="H176" s="249">
        <v>5</v>
      </c>
      <c r="I176" s="250"/>
      <c r="J176" s="250"/>
      <c r="K176" s="251">
        <f>ROUND(P176*H176,2)</f>
        <v>0</v>
      </c>
      <c r="L176" s="252"/>
      <c r="M176" s="41"/>
      <c r="N176" s="253" t="s">
        <v>1</v>
      </c>
      <c r="O176" s="254" t="s">
        <v>45</v>
      </c>
      <c r="P176" s="255">
        <f>I176+J176</f>
        <v>0</v>
      </c>
      <c r="Q176" s="255">
        <f>ROUND(I176*H176,2)</f>
        <v>0</v>
      </c>
      <c r="R176" s="255">
        <f>ROUND(J176*H176,2)</f>
        <v>0</v>
      </c>
      <c r="S176" s="94"/>
      <c r="T176" s="256">
        <f>S176*H176</f>
        <v>0</v>
      </c>
      <c r="U176" s="256">
        <v>0</v>
      </c>
      <c r="V176" s="256">
        <f>U176*H176</f>
        <v>0</v>
      </c>
      <c r="W176" s="256">
        <v>0</v>
      </c>
      <c r="X176" s="257">
        <f>W176*H176</f>
        <v>0</v>
      </c>
      <c r="Y176" s="35"/>
      <c r="Z176" s="35"/>
      <c r="AA176" s="35"/>
      <c r="AB176" s="35"/>
      <c r="AC176" s="35"/>
      <c r="AD176" s="35"/>
      <c r="AE176" s="35"/>
      <c r="AR176" s="258" t="s">
        <v>174</v>
      </c>
      <c r="AT176" s="258" t="s">
        <v>159</v>
      </c>
      <c r="AU176" s="258" t="s">
        <v>130</v>
      </c>
      <c r="AY176" s="14" t="s">
        <v>156</v>
      </c>
      <c r="BE176" s="259">
        <f>IF(O176="základná",K176,0)</f>
        <v>0</v>
      </c>
      <c r="BF176" s="259">
        <f>IF(O176="znížená",K176,0)</f>
        <v>0</v>
      </c>
      <c r="BG176" s="259">
        <f>IF(O176="zákl. prenesená",K176,0)</f>
        <v>0</v>
      </c>
      <c r="BH176" s="259">
        <f>IF(O176="zníž. prenesená",K176,0)</f>
        <v>0</v>
      </c>
      <c r="BI176" s="259">
        <f>IF(O176="nulová",K176,0)</f>
        <v>0</v>
      </c>
      <c r="BJ176" s="14" t="s">
        <v>130</v>
      </c>
      <c r="BK176" s="259">
        <f>ROUND(P176*H176,2)</f>
        <v>0</v>
      </c>
      <c r="BL176" s="14" t="s">
        <v>174</v>
      </c>
      <c r="BM176" s="258" t="s">
        <v>657</v>
      </c>
    </row>
    <row r="177" s="2" customFormat="1" ht="24.15" customHeight="1">
      <c r="A177" s="35"/>
      <c r="B177" s="36"/>
      <c r="C177" s="245" t="s">
        <v>270</v>
      </c>
      <c r="D177" s="245" t="s">
        <v>159</v>
      </c>
      <c r="E177" s="246" t="s">
        <v>658</v>
      </c>
      <c r="F177" s="247" t="s">
        <v>659</v>
      </c>
      <c r="G177" s="248" t="s">
        <v>172</v>
      </c>
      <c r="H177" s="249">
        <v>5</v>
      </c>
      <c r="I177" s="250"/>
      <c r="J177" s="250"/>
      <c r="K177" s="251">
        <f>ROUND(P177*H177,2)</f>
        <v>0</v>
      </c>
      <c r="L177" s="252"/>
      <c r="M177" s="41"/>
      <c r="N177" s="253" t="s">
        <v>1</v>
      </c>
      <c r="O177" s="254" t="s">
        <v>45</v>
      </c>
      <c r="P177" s="255">
        <f>I177+J177</f>
        <v>0</v>
      </c>
      <c r="Q177" s="255">
        <f>ROUND(I177*H177,2)</f>
        <v>0</v>
      </c>
      <c r="R177" s="255">
        <f>ROUND(J177*H177,2)</f>
        <v>0</v>
      </c>
      <c r="S177" s="94"/>
      <c r="T177" s="256">
        <f>S177*H177</f>
        <v>0</v>
      </c>
      <c r="U177" s="256">
        <v>0</v>
      </c>
      <c r="V177" s="256">
        <f>U177*H177</f>
        <v>0</v>
      </c>
      <c r="W177" s="256">
        <v>0</v>
      </c>
      <c r="X177" s="257">
        <f>W177*H177</f>
        <v>0</v>
      </c>
      <c r="Y177" s="35"/>
      <c r="Z177" s="35"/>
      <c r="AA177" s="35"/>
      <c r="AB177" s="35"/>
      <c r="AC177" s="35"/>
      <c r="AD177" s="35"/>
      <c r="AE177" s="35"/>
      <c r="AR177" s="258" t="s">
        <v>174</v>
      </c>
      <c r="AT177" s="258" t="s">
        <v>159</v>
      </c>
      <c r="AU177" s="258" t="s">
        <v>130</v>
      </c>
      <c r="AY177" s="14" t="s">
        <v>156</v>
      </c>
      <c r="BE177" s="259">
        <f>IF(O177="základná",K177,0)</f>
        <v>0</v>
      </c>
      <c r="BF177" s="259">
        <f>IF(O177="znížená",K177,0)</f>
        <v>0</v>
      </c>
      <c r="BG177" s="259">
        <f>IF(O177="zákl. prenesená",K177,0)</f>
        <v>0</v>
      </c>
      <c r="BH177" s="259">
        <f>IF(O177="zníž. prenesená",K177,0)</f>
        <v>0</v>
      </c>
      <c r="BI177" s="259">
        <f>IF(O177="nulová",K177,0)</f>
        <v>0</v>
      </c>
      <c r="BJ177" s="14" t="s">
        <v>130</v>
      </c>
      <c r="BK177" s="259">
        <f>ROUND(P177*H177,2)</f>
        <v>0</v>
      </c>
      <c r="BL177" s="14" t="s">
        <v>174</v>
      </c>
      <c r="BM177" s="258" t="s">
        <v>660</v>
      </c>
    </row>
    <row r="178" s="2" customFormat="1" ht="16.5" customHeight="1">
      <c r="A178" s="35"/>
      <c r="B178" s="36"/>
      <c r="C178" s="245" t="s">
        <v>274</v>
      </c>
      <c r="D178" s="245" t="s">
        <v>159</v>
      </c>
      <c r="E178" s="246" t="s">
        <v>661</v>
      </c>
      <c r="F178" s="247" t="s">
        <v>662</v>
      </c>
      <c r="G178" s="248" t="s">
        <v>162</v>
      </c>
      <c r="H178" s="249">
        <v>10</v>
      </c>
      <c r="I178" s="250"/>
      <c r="J178" s="250"/>
      <c r="K178" s="251">
        <f>ROUND(P178*H178,2)</f>
        <v>0</v>
      </c>
      <c r="L178" s="252"/>
      <c r="M178" s="41"/>
      <c r="N178" s="253" t="s">
        <v>1</v>
      </c>
      <c r="O178" s="254" t="s">
        <v>45</v>
      </c>
      <c r="P178" s="255">
        <f>I178+J178</f>
        <v>0</v>
      </c>
      <c r="Q178" s="255">
        <f>ROUND(I178*H178,2)</f>
        <v>0</v>
      </c>
      <c r="R178" s="255">
        <f>ROUND(J178*H178,2)</f>
        <v>0</v>
      </c>
      <c r="S178" s="94"/>
      <c r="T178" s="256">
        <f>S178*H178</f>
        <v>0</v>
      </c>
      <c r="U178" s="256">
        <v>0</v>
      </c>
      <c r="V178" s="256">
        <f>U178*H178</f>
        <v>0</v>
      </c>
      <c r="W178" s="256">
        <v>0</v>
      </c>
      <c r="X178" s="257">
        <f>W178*H178</f>
        <v>0</v>
      </c>
      <c r="Y178" s="35"/>
      <c r="Z178" s="35"/>
      <c r="AA178" s="35"/>
      <c r="AB178" s="35"/>
      <c r="AC178" s="35"/>
      <c r="AD178" s="35"/>
      <c r="AE178" s="35"/>
      <c r="AR178" s="258" t="s">
        <v>174</v>
      </c>
      <c r="AT178" s="258" t="s">
        <v>159</v>
      </c>
      <c r="AU178" s="258" t="s">
        <v>130</v>
      </c>
      <c r="AY178" s="14" t="s">
        <v>156</v>
      </c>
      <c r="BE178" s="259">
        <f>IF(O178="základná",K178,0)</f>
        <v>0</v>
      </c>
      <c r="BF178" s="259">
        <f>IF(O178="znížená",K178,0)</f>
        <v>0</v>
      </c>
      <c r="BG178" s="259">
        <f>IF(O178="zákl. prenesená",K178,0)</f>
        <v>0</v>
      </c>
      <c r="BH178" s="259">
        <f>IF(O178="zníž. prenesená",K178,0)</f>
        <v>0</v>
      </c>
      <c r="BI178" s="259">
        <f>IF(O178="nulová",K178,0)</f>
        <v>0</v>
      </c>
      <c r="BJ178" s="14" t="s">
        <v>130</v>
      </c>
      <c r="BK178" s="259">
        <f>ROUND(P178*H178,2)</f>
        <v>0</v>
      </c>
      <c r="BL178" s="14" t="s">
        <v>174</v>
      </c>
      <c r="BM178" s="258" t="s">
        <v>663</v>
      </c>
    </row>
    <row r="179" s="2" customFormat="1" ht="24.15" customHeight="1">
      <c r="A179" s="35"/>
      <c r="B179" s="36"/>
      <c r="C179" s="245" t="s">
        <v>278</v>
      </c>
      <c r="D179" s="245" t="s">
        <v>159</v>
      </c>
      <c r="E179" s="246" t="s">
        <v>664</v>
      </c>
      <c r="F179" s="247" t="s">
        <v>665</v>
      </c>
      <c r="G179" s="248" t="s">
        <v>172</v>
      </c>
      <c r="H179" s="249">
        <v>5</v>
      </c>
      <c r="I179" s="250"/>
      <c r="J179" s="250"/>
      <c r="K179" s="251">
        <f>ROUND(P179*H179,2)</f>
        <v>0</v>
      </c>
      <c r="L179" s="252"/>
      <c r="M179" s="41"/>
      <c r="N179" s="253" t="s">
        <v>1</v>
      </c>
      <c r="O179" s="254" t="s">
        <v>45</v>
      </c>
      <c r="P179" s="255">
        <f>I179+J179</f>
        <v>0</v>
      </c>
      <c r="Q179" s="255">
        <f>ROUND(I179*H179,2)</f>
        <v>0</v>
      </c>
      <c r="R179" s="255">
        <f>ROUND(J179*H179,2)</f>
        <v>0</v>
      </c>
      <c r="S179" s="94"/>
      <c r="T179" s="256">
        <f>S179*H179</f>
        <v>0</v>
      </c>
      <c r="U179" s="256">
        <v>0</v>
      </c>
      <c r="V179" s="256">
        <f>U179*H179</f>
        <v>0</v>
      </c>
      <c r="W179" s="256">
        <v>0</v>
      </c>
      <c r="X179" s="257">
        <f>W179*H179</f>
        <v>0</v>
      </c>
      <c r="Y179" s="35"/>
      <c r="Z179" s="35"/>
      <c r="AA179" s="35"/>
      <c r="AB179" s="35"/>
      <c r="AC179" s="35"/>
      <c r="AD179" s="35"/>
      <c r="AE179" s="35"/>
      <c r="AR179" s="258" t="s">
        <v>174</v>
      </c>
      <c r="AT179" s="258" t="s">
        <v>159</v>
      </c>
      <c r="AU179" s="258" t="s">
        <v>130</v>
      </c>
      <c r="AY179" s="14" t="s">
        <v>156</v>
      </c>
      <c r="BE179" s="259">
        <f>IF(O179="základná",K179,0)</f>
        <v>0</v>
      </c>
      <c r="BF179" s="259">
        <f>IF(O179="znížená",K179,0)</f>
        <v>0</v>
      </c>
      <c r="BG179" s="259">
        <f>IF(O179="zákl. prenesená",K179,0)</f>
        <v>0</v>
      </c>
      <c r="BH179" s="259">
        <f>IF(O179="zníž. prenesená",K179,0)</f>
        <v>0</v>
      </c>
      <c r="BI179" s="259">
        <f>IF(O179="nulová",K179,0)</f>
        <v>0</v>
      </c>
      <c r="BJ179" s="14" t="s">
        <v>130</v>
      </c>
      <c r="BK179" s="259">
        <f>ROUND(P179*H179,2)</f>
        <v>0</v>
      </c>
      <c r="BL179" s="14" t="s">
        <v>174</v>
      </c>
      <c r="BM179" s="258" t="s">
        <v>666</v>
      </c>
    </row>
    <row r="180" s="2" customFormat="1" ht="24.15" customHeight="1">
      <c r="A180" s="35"/>
      <c r="B180" s="36"/>
      <c r="C180" s="245" t="s">
        <v>282</v>
      </c>
      <c r="D180" s="245" t="s">
        <v>159</v>
      </c>
      <c r="E180" s="246" t="s">
        <v>667</v>
      </c>
      <c r="F180" s="247" t="s">
        <v>668</v>
      </c>
      <c r="G180" s="248" t="s">
        <v>162</v>
      </c>
      <c r="H180" s="249">
        <v>10</v>
      </c>
      <c r="I180" s="250"/>
      <c r="J180" s="250"/>
      <c r="K180" s="251">
        <f>ROUND(P180*H180,2)</f>
        <v>0</v>
      </c>
      <c r="L180" s="252"/>
      <c r="M180" s="41"/>
      <c r="N180" s="253" t="s">
        <v>1</v>
      </c>
      <c r="O180" s="254" t="s">
        <v>45</v>
      </c>
      <c r="P180" s="255">
        <f>I180+J180</f>
        <v>0</v>
      </c>
      <c r="Q180" s="255">
        <f>ROUND(I180*H180,2)</f>
        <v>0</v>
      </c>
      <c r="R180" s="255">
        <f>ROUND(J180*H180,2)</f>
        <v>0</v>
      </c>
      <c r="S180" s="94"/>
      <c r="T180" s="256">
        <f>S180*H180</f>
        <v>0</v>
      </c>
      <c r="U180" s="256">
        <v>0</v>
      </c>
      <c r="V180" s="256">
        <f>U180*H180</f>
        <v>0</v>
      </c>
      <c r="W180" s="256">
        <v>0</v>
      </c>
      <c r="X180" s="257">
        <f>W180*H180</f>
        <v>0</v>
      </c>
      <c r="Y180" s="35"/>
      <c r="Z180" s="35"/>
      <c r="AA180" s="35"/>
      <c r="AB180" s="35"/>
      <c r="AC180" s="35"/>
      <c r="AD180" s="35"/>
      <c r="AE180" s="35"/>
      <c r="AR180" s="258" t="s">
        <v>174</v>
      </c>
      <c r="AT180" s="258" t="s">
        <v>159</v>
      </c>
      <c r="AU180" s="258" t="s">
        <v>130</v>
      </c>
      <c r="AY180" s="14" t="s">
        <v>156</v>
      </c>
      <c r="BE180" s="259">
        <f>IF(O180="základná",K180,0)</f>
        <v>0</v>
      </c>
      <c r="BF180" s="259">
        <f>IF(O180="znížená",K180,0)</f>
        <v>0</v>
      </c>
      <c r="BG180" s="259">
        <f>IF(O180="zákl. prenesená",K180,0)</f>
        <v>0</v>
      </c>
      <c r="BH180" s="259">
        <f>IF(O180="zníž. prenesená",K180,0)</f>
        <v>0</v>
      </c>
      <c r="BI180" s="259">
        <f>IF(O180="nulová",K180,0)</f>
        <v>0</v>
      </c>
      <c r="BJ180" s="14" t="s">
        <v>130</v>
      </c>
      <c r="BK180" s="259">
        <f>ROUND(P180*H180,2)</f>
        <v>0</v>
      </c>
      <c r="BL180" s="14" t="s">
        <v>174</v>
      </c>
      <c r="BM180" s="258" t="s">
        <v>669</v>
      </c>
    </row>
    <row r="181" s="2" customFormat="1" ht="16.5" customHeight="1">
      <c r="A181" s="35"/>
      <c r="B181" s="36"/>
      <c r="C181" s="245" t="s">
        <v>286</v>
      </c>
      <c r="D181" s="245" t="s">
        <v>159</v>
      </c>
      <c r="E181" s="246" t="s">
        <v>670</v>
      </c>
      <c r="F181" s="247" t="s">
        <v>671</v>
      </c>
      <c r="G181" s="248" t="s">
        <v>172</v>
      </c>
      <c r="H181" s="249">
        <v>30</v>
      </c>
      <c r="I181" s="250"/>
      <c r="J181" s="250"/>
      <c r="K181" s="251">
        <f>ROUND(P181*H181,2)</f>
        <v>0</v>
      </c>
      <c r="L181" s="252"/>
      <c r="M181" s="41"/>
      <c r="N181" s="253" t="s">
        <v>1</v>
      </c>
      <c r="O181" s="254" t="s">
        <v>45</v>
      </c>
      <c r="P181" s="255">
        <f>I181+J181</f>
        <v>0</v>
      </c>
      <c r="Q181" s="255">
        <f>ROUND(I181*H181,2)</f>
        <v>0</v>
      </c>
      <c r="R181" s="255">
        <f>ROUND(J181*H181,2)</f>
        <v>0</v>
      </c>
      <c r="S181" s="94"/>
      <c r="T181" s="256">
        <f>S181*H181</f>
        <v>0</v>
      </c>
      <c r="U181" s="256">
        <v>0</v>
      </c>
      <c r="V181" s="256">
        <f>U181*H181</f>
        <v>0</v>
      </c>
      <c r="W181" s="256">
        <v>0</v>
      </c>
      <c r="X181" s="257">
        <f>W181*H181</f>
        <v>0</v>
      </c>
      <c r="Y181" s="35"/>
      <c r="Z181" s="35"/>
      <c r="AA181" s="35"/>
      <c r="AB181" s="35"/>
      <c r="AC181" s="35"/>
      <c r="AD181" s="35"/>
      <c r="AE181" s="35"/>
      <c r="AR181" s="258" t="s">
        <v>174</v>
      </c>
      <c r="AT181" s="258" t="s">
        <v>159</v>
      </c>
      <c r="AU181" s="258" t="s">
        <v>130</v>
      </c>
      <c r="AY181" s="14" t="s">
        <v>156</v>
      </c>
      <c r="BE181" s="259">
        <f>IF(O181="základná",K181,0)</f>
        <v>0</v>
      </c>
      <c r="BF181" s="259">
        <f>IF(O181="znížená",K181,0)</f>
        <v>0</v>
      </c>
      <c r="BG181" s="259">
        <f>IF(O181="zákl. prenesená",K181,0)</f>
        <v>0</v>
      </c>
      <c r="BH181" s="259">
        <f>IF(O181="zníž. prenesená",K181,0)</f>
        <v>0</v>
      </c>
      <c r="BI181" s="259">
        <f>IF(O181="nulová",K181,0)</f>
        <v>0</v>
      </c>
      <c r="BJ181" s="14" t="s">
        <v>130</v>
      </c>
      <c r="BK181" s="259">
        <f>ROUND(P181*H181,2)</f>
        <v>0</v>
      </c>
      <c r="BL181" s="14" t="s">
        <v>174</v>
      </c>
      <c r="BM181" s="258" t="s">
        <v>672</v>
      </c>
    </row>
    <row r="182" s="2" customFormat="1" ht="16.5" customHeight="1">
      <c r="A182" s="35"/>
      <c r="B182" s="36"/>
      <c r="C182" s="245" t="s">
        <v>290</v>
      </c>
      <c r="D182" s="245" t="s">
        <v>159</v>
      </c>
      <c r="E182" s="246" t="s">
        <v>673</v>
      </c>
      <c r="F182" s="247" t="s">
        <v>674</v>
      </c>
      <c r="G182" s="248" t="s">
        <v>675</v>
      </c>
      <c r="H182" s="249"/>
      <c r="I182" s="250"/>
      <c r="J182" s="250"/>
      <c r="K182" s="251">
        <f>ROUND(P182*H182,2)</f>
        <v>0</v>
      </c>
      <c r="L182" s="252"/>
      <c r="M182" s="41"/>
      <c r="N182" s="253" t="s">
        <v>1</v>
      </c>
      <c r="O182" s="254" t="s">
        <v>45</v>
      </c>
      <c r="P182" s="255">
        <f>I182+J182</f>
        <v>0</v>
      </c>
      <c r="Q182" s="255">
        <f>ROUND(I182*H182,2)</f>
        <v>0</v>
      </c>
      <c r="R182" s="255">
        <f>ROUND(J182*H182,2)</f>
        <v>0</v>
      </c>
      <c r="S182" s="94"/>
      <c r="T182" s="256">
        <f>S182*H182</f>
        <v>0</v>
      </c>
      <c r="U182" s="256">
        <v>0</v>
      </c>
      <c r="V182" s="256">
        <f>U182*H182</f>
        <v>0</v>
      </c>
      <c r="W182" s="256">
        <v>0</v>
      </c>
      <c r="X182" s="257">
        <f>W182*H182</f>
        <v>0</v>
      </c>
      <c r="Y182" s="35"/>
      <c r="Z182" s="35"/>
      <c r="AA182" s="35"/>
      <c r="AB182" s="35"/>
      <c r="AC182" s="35"/>
      <c r="AD182" s="35"/>
      <c r="AE182" s="35"/>
      <c r="AR182" s="258" t="s">
        <v>174</v>
      </c>
      <c r="AT182" s="258" t="s">
        <v>159</v>
      </c>
      <c r="AU182" s="258" t="s">
        <v>130</v>
      </c>
      <c r="AY182" s="14" t="s">
        <v>156</v>
      </c>
      <c r="BE182" s="259">
        <f>IF(O182="základná",K182,0)</f>
        <v>0</v>
      </c>
      <c r="BF182" s="259">
        <f>IF(O182="znížená",K182,0)</f>
        <v>0</v>
      </c>
      <c r="BG182" s="259">
        <f>IF(O182="zákl. prenesená",K182,0)</f>
        <v>0</v>
      </c>
      <c r="BH182" s="259">
        <f>IF(O182="zníž. prenesená",K182,0)</f>
        <v>0</v>
      </c>
      <c r="BI182" s="259">
        <f>IF(O182="nulová",K182,0)</f>
        <v>0</v>
      </c>
      <c r="BJ182" s="14" t="s">
        <v>130</v>
      </c>
      <c r="BK182" s="259">
        <f>ROUND(P182*H182,2)</f>
        <v>0</v>
      </c>
      <c r="BL182" s="14" t="s">
        <v>174</v>
      </c>
      <c r="BM182" s="258" t="s">
        <v>676</v>
      </c>
    </row>
    <row r="183" s="2" customFormat="1" ht="16.5" customHeight="1">
      <c r="A183" s="35"/>
      <c r="B183" s="36"/>
      <c r="C183" s="245" t="s">
        <v>260</v>
      </c>
      <c r="D183" s="245" t="s">
        <v>159</v>
      </c>
      <c r="E183" s="246" t="s">
        <v>677</v>
      </c>
      <c r="F183" s="247" t="s">
        <v>678</v>
      </c>
      <c r="G183" s="248" t="s">
        <v>675</v>
      </c>
      <c r="H183" s="249"/>
      <c r="I183" s="250"/>
      <c r="J183" s="250"/>
      <c r="K183" s="251">
        <f>ROUND(P183*H183,2)</f>
        <v>0</v>
      </c>
      <c r="L183" s="252"/>
      <c r="M183" s="41"/>
      <c r="N183" s="253" t="s">
        <v>1</v>
      </c>
      <c r="O183" s="254" t="s">
        <v>45</v>
      </c>
      <c r="P183" s="255">
        <f>I183+J183</f>
        <v>0</v>
      </c>
      <c r="Q183" s="255">
        <f>ROUND(I183*H183,2)</f>
        <v>0</v>
      </c>
      <c r="R183" s="255">
        <f>ROUND(J183*H183,2)</f>
        <v>0</v>
      </c>
      <c r="S183" s="94"/>
      <c r="T183" s="256">
        <f>S183*H183</f>
        <v>0</v>
      </c>
      <c r="U183" s="256">
        <v>0</v>
      </c>
      <c r="V183" s="256">
        <f>U183*H183</f>
        <v>0</v>
      </c>
      <c r="W183" s="256">
        <v>0</v>
      </c>
      <c r="X183" s="257">
        <f>W183*H183</f>
        <v>0</v>
      </c>
      <c r="Y183" s="35"/>
      <c r="Z183" s="35"/>
      <c r="AA183" s="35"/>
      <c r="AB183" s="35"/>
      <c r="AC183" s="35"/>
      <c r="AD183" s="35"/>
      <c r="AE183" s="35"/>
      <c r="AR183" s="258" t="s">
        <v>174</v>
      </c>
      <c r="AT183" s="258" t="s">
        <v>159</v>
      </c>
      <c r="AU183" s="258" t="s">
        <v>130</v>
      </c>
      <c r="AY183" s="14" t="s">
        <v>156</v>
      </c>
      <c r="BE183" s="259">
        <f>IF(O183="základná",K183,0)</f>
        <v>0</v>
      </c>
      <c r="BF183" s="259">
        <f>IF(O183="znížená",K183,0)</f>
        <v>0</v>
      </c>
      <c r="BG183" s="259">
        <f>IF(O183="zákl. prenesená",K183,0)</f>
        <v>0</v>
      </c>
      <c r="BH183" s="259">
        <f>IF(O183="zníž. prenesená",K183,0)</f>
        <v>0</v>
      </c>
      <c r="BI183" s="259">
        <f>IF(O183="nulová",K183,0)</f>
        <v>0</v>
      </c>
      <c r="BJ183" s="14" t="s">
        <v>130</v>
      </c>
      <c r="BK183" s="259">
        <f>ROUND(P183*H183,2)</f>
        <v>0</v>
      </c>
      <c r="BL183" s="14" t="s">
        <v>174</v>
      </c>
      <c r="BM183" s="258" t="s">
        <v>679</v>
      </c>
    </row>
    <row r="184" s="2" customFormat="1" ht="16.5" customHeight="1">
      <c r="A184" s="35"/>
      <c r="B184" s="36"/>
      <c r="C184" s="245" t="s">
        <v>297</v>
      </c>
      <c r="D184" s="245" t="s">
        <v>159</v>
      </c>
      <c r="E184" s="246" t="s">
        <v>680</v>
      </c>
      <c r="F184" s="247" t="s">
        <v>681</v>
      </c>
      <c r="G184" s="248" t="s">
        <v>675</v>
      </c>
      <c r="H184" s="249"/>
      <c r="I184" s="250"/>
      <c r="J184" s="250"/>
      <c r="K184" s="251">
        <f>ROUND(P184*H184,2)</f>
        <v>0</v>
      </c>
      <c r="L184" s="252"/>
      <c r="M184" s="41"/>
      <c r="N184" s="253" t="s">
        <v>1</v>
      </c>
      <c r="O184" s="254" t="s">
        <v>45</v>
      </c>
      <c r="P184" s="255">
        <f>I184+J184</f>
        <v>0</v>
      </c>
      <c r="Q184" s="255">
        <f>ROUND(I184*H184,2)</f>
        <v>0</v>
      </c>
      <c r="R184" s="255">
        <f>ROUND(J184*H184,2)</f>
        <v>0</v>
      </c>
      <c r="S184" s="94"/>
      <c r="T184" s="256">
        <f>S184*H184</f>
        <v>0</v>
      </c>
      <c r="U184" s="256">
        <v>0</v>
      </c>
      <c r="V184" s="256">
        <f>U184*H184</f>
        <v>0</v>
      </c>
      <c r="W184" s="256">
        <v>0</v>
      </c>
      <c r="X184" s="257">
        <f>W184*H184</f>
        <v>0</v>
      </c>
      <c r="Y184" s="35"/>
      <c r="Z184" s="35"/>
      <c r="AA184" s="35"/>
      <c r="AB184" s="35"/>
      <c r="AC184" s="35"/>
      <c r="AD184" s="35"/>
      <c r="AE184" s="35"/>
      <c r="AR184" s="258" t="s">
        <v>174</v>
      </c>
      <c r="AT184" s="258" t="s">
        <v>159</v>
      </c>
      <c r="AU184" s="258" t="s">
        <v>130</v>
      </c>
      <c r="AY184" s="14" t="s">
        <v>156</v>
      </c>
      <c r="BE184" s="259">
        <f>IF(O184="základná",K184,0)</f>
        <v>0</v>
      </c>
      <c r="BF184" s="259">
        <f>IF(O184="znížená",K184,0)</f>
        <v>0</v>
      </c>
      <c r="BG184" s="259">
        <f>IF(O184="zákl. prenesená",K184,0)</f>
        <v>0</v>
      </c>
      <c r="BH184" s="259">
        <f>IF(O184="zníž. prenesená",K184,0)</f>
        <v>0</v>
      </c>
      <c r="BI184" s="259">
        <f>IF(O184="nulová",K184,0)</f>
        <v>0</v>
      </c>
      <c r="BJ184" s="14" t="s">
        <v>130</v>
      </c>
      <c r="BK184" s="259">
        <f>ROUND(P184*H184,2)</f>
        <v>0</v>
      </c>
      <c r="BL184" s="14" t="s">
        <v>174</v>
      </c>
      <c r="BM184" s="258" t="s">
        <v>682</v>
      </c>
    </row>
    <row r="185" s="2" customFormat="1" ht="16.5" customHeight="1">
      <c r="A185" s="35"/>
      <c r="B185" s="36"/>
      <c r="C185" s="245" t="s">
        <v>301</v>
      </c>
      <c r="D185" s="245" t="s">
        <v>159</v>
      </c>
      <c r="E185" s="246" t="s">
        <v>683</v>
      </c>
      <c r="F185" s="247" t="s">
        <v>684</v>
      </c>
      <c r="G185" s="248" t="s">
        <v>675</v>
      </c>
      <c r="H185" s="249"/>
      <c r="I185" s="250"/>
      <c r="J185" s="250"/>
      <c r="K185" s="251">
        <f>ROUND(P185*H185,2)</f>
        <v>0</v>
      </c>
      <c r="L185" s="252"/>
      <c r="M185" s="41"/>
      <c r="N185" s="253" t="s">
        <v>1</v>
      </c>
      <c r="O185" s="254" t="s">
        <v>45</v>
      </c>
      <c r="P185" s="255">
        <f>I185+J185</f>
        <v>0</v>
      </c>
      <c r="Q185" s="255">
        <f>ROUND(I185*H185,2)</f>
        <v>0</v>
      </c>
      <c r="R185" s="255">
        <f>ROUND(J185*H185,2)</f>
        <v>0</v>
      </c>
      <c r="S185" s="94"/>
      <c r="T185" s="256">
        <f>S185*H185</f>
        <v>0</v>
      </c>
      <c r="U185" s="256">
        <v>0</v>
      </c>
      <c r="V185" s="256">
        <f>U185*H185</f>
        <v>0</v>
      </c>
      <c r="W185" s="256">
        <v>0</v>
      </c>
      <c r="X185" s="257">
        <f>W185*H185</f>
        <v>0</v>
      </c>
      <c r="Y185" s="35"/>
      <c r="Z185" s="35"/>
      <c r="AA185" s="35"/>
      <c r="AB185" s="35"/>
      <c r="AC185" s="35"/>
      <c r="AD185" s="35"/>
      <c r="AE185" s="35"/>
      <c r="AR185" s="258" t="s">
        <v>174</v>
      </c>
      <c r="AT185" s="258" t="s">
        <v>159</v>
      </c>
      <c r="AU185" s="258" t="s">
        <v>130</v>
      </c>
      <c r="AY185" s="14" t="s">
        <v>156</v>
      </c>
      <c r="BE185" s="259">
        <f>IF(O185="základná",K185,0)</f>
        <v>0</v>
      </c>
      <c r="BF185" s="259">
        <f>IF(O185="znížená",K185,0)</f>
        <v>0</v>
      </c>
      <c r="BG185" s="259">
        <f>IF(O185="zákl. prenesená",K185,0)</f>
        <v>0</v>
      </c>
      <c r="BH185" s="259">
        <f>IF(O185="zníž. prenesená",K185,0)</f>
        <v>0</v>
      </c>
      <c r="BI185" s="259">
        <f>IF(O185="nulová",K185,0)</f>
        <v>0</v>
      </c>
      <c r="BJ185" s="14" t="s">
        <v>130</v>
      </c>
      <c r="BK185" s="259">
        <f>ROUND(P185*H185,2)</f>
        <v>0</v>
      </c>
      <c r="BL185" s="14" t="s">
        <v>174</v>
      </c>
      <c r="BM185" s="258" t="s">
        <v>685</v>
      </c>
    </row>
    <row r="186" s="12" customFormat="1" ht="22.8" customHeight="1">
      <c r="A186" s="12"/>
      <c r="B186" s="229"/>
      <c r="C186" s="230"/>
      <c r="D186" s="231" t="s">
        <v>80</v>
      </c>
      <c r="E186" s="243" t="s">
        <v>686</v>
      </c>
      <c r="F186" s="243" t="s">
        <v>687</v>
      </c>
      <c r="G186" s="230"/>
      <c r="H186" s="230"/>
      <c r="I186" s="233"/>
      <c r="J186" s="233"/>
      <c r="K186" s="244">
        <f>BK186</f>
        <v>0</v>
      </c>
      <c r="L186" s="230"/>
      <c r="M186" s="234"/>
      <c r="N186" s="235"/>
      <c r="O186" s="236"/>
      <c r="P186" s="236"/>
      <c r="Q186" s="237">
        <f>SUM(Q187:Q188)</f>
        <v>0</v>
      </c>
      <c r="R186" s="237">
        <f>SUM(R187:R188)</f>
        <v>0</v>
      </c>
      <c r="S186" s="236"/>
      <c r="T186" s="238">
        <f>SUM(T187:T188)</f>
        <v>0</v>
      </c>
      <c r="U186" s="236"/>
      <c r="V186" s="238">
        <f>SUM(V187:V188)</f>
        <v>0</v>
      </c>
      <c r="W186" s="236"/>
      <c r="X186" s="239">
        <f>SUM(X187:X188)</f>
        <v>0</v>
      </c>
      <c r="Y186" s="12"/>
      <c r="Z186" s="12"/>
      <c r="AA186" s="12"/>
      <c r="AB186" s="12"/>
      <c r="AC186" s="12"/>
      <c r="AD186" s="12"/>
      <c r="AE186" s="12"/>
      <c r="AR186" s="240" t="s">
        <v>89</v>
      </c>
      <c r="AT186" s="241" t="s">
        <v>80</v>
      </c>
      <c r="AU186" s="241" t="s">
        <v>89</v>
      </c>
      <c r="AY186" s="240" t="s">
        <v>156</v>
      </c>
      <c r="BK186" s="242">
        <f>SUM(BK187:BK188)</f>
        <v>0</v>
      </c>
    </row>
    <row r="187" s="2" customFormat="1" ht="16.5" customHeight="1">
      <c r="A187" s="35"/>
      <c r="B187" s="36"/>
      <c r="C187" s="245" t="s">
        <v>305</v>
      </c>
      <c r="D187" s="245" t="s">
        <v>159</v>
      </c>
      <c r="E187" s="246" t="s">
        <v>688</v>
      </c>
      <c r="F187" s="247" t="s">
        <v>689</v>
      </c>
      <c r="G187" s="248" t="s">
        <v>543</v>
      </c>
      <c r="H187" s="249">
        <v>1</v>
      </c>
      <c r="I187" s="250"/>
      <c r="J187" s="250"/>
      <c r="K187" s="251">
        <f>ROUND(P187*H187,2)</f>
        <v>0</v>
      </c>
      <c r="L187" s="252"/>
      <c r="M187" s="41"/>
      <c r="N187" s="253" t="s">
        <v>1</v>
      </c>
      <c r="O187" s="254" t="s">
        <v>45</v>
      </c>
      <c r="P187" s="255">
        <f>I187+J187</f>
        <v>0</v>
      </c>
      <c r="Q187" s="255">
        <f>ROUND(I187*H187,2)</f>
        <v>0</v>
      </c>
      <c r="R187" s="255">
        <f>ROUND(J187*H187,2)</f>
        <v>0</v>
      </c>
      <c r="S187" s="94"/>
      <c r="T187" s="256">
        <f>S187*H187</f>
        <v>0</v>
      </c>
      <c r="U187" s="256">
        <v>0</v>
      </c>
      <c r="V187" s="256">
        <f>U187*H187</f>
        <v>0</v>
      </c>
      <c r="W187" s="256">
        <v>0</v>
      </c>
      <c r="X187" s="257">
        <f>W187*H187</f>
        <v>0</v>
      </c>
      <c r="Y187" s="35"/>
      <c r="Z187" s="35"/>
      <c r="AA187" s="35"/>
      <c r="AB187" s="35"/>
      <c r="AC187" s="35"/>
      <c r="AD187" s="35"/>
      <c r="AE187" s="35"/>
      <c r="AR187" s="258" t="s">
        <v>174</v>
      </c>
      <c r="AT187" s="258" t="s">
        <v>159</v>
      </c>
      <c r="AU187" s="258" t="s">
        <v>130</v>
      </c>
      <c r="AY187" s="14" t="s">
        <v>156</v>
      </c>
      <c r="BE187" s="259">
        <f>IF(O187="základná",K187,0)</f>
        <v>0</v>
      </c>
      <c r="BF187" s="259">
        <f>IF(O187="znížená",K187,0)</f>
        <v>0</v>
      </c>
      <c r="BG187" s="259">
        <f>IF(O187="zákl. prenesená",K187,0)</f>
        <v>0</v>
      </c>
      <c r="BH187" s="259">
        <f>IF(O187="zníž. prenesená",K187,0)</f>
        <v>0</v>
      </c>
      <c r="BI187" s="259">
        <f>IF(O187="nulová",K187,0)</f>
        <v>0</v>
      </c>
      <c r="BJ187" s="14" t="s">
        <v>130</v>
      </c>
      <c r="BK187" s="259">
        <f>ROUND(P187*H187,2)</f>
        <v>0</v>
      </c>
      <c r="BL187" s="14" t="s">
        <v>174</v>
      </c>
      <c r="BM187" s="258" t="s">
        <v>690</v>
      </c>
    </row>
    <row r="188" s="2" customFormat="1" ht="24.15" customHeight="1">
      <c r="A188" s="35"/>
      <c r="B188" s="36"/>
      <c r="C188" s="245" t="s">
        <v>309</v>
      </c>
      <c r="D188" s="245" t="s">
        <v>159</v>
      </c>
      <c r="E188" s="246" t="s">
        <v>691</v>
      </c>
      <c r="F188" s="247" t="s">
        <v>692</v>
      </c>
      <c r="G188" s="248" t="s">
        <v>543</v>
      </c>
      <c r="H188" s="249">
        <v>1</v>
      </c>
      <c r="I188" s="250"/>
      <c r="J188" s="250"/>
      <c r="K188" s="251">
        <f>ROUND(P188*H188,2)</f>
        <v>0</v>
      </c>
      <c r="L188" s="252"/>
      <c r="M188" s="41"/>
      <c r="N188" s="253" t="s">
        <v>1</v>
      </c>
      <c r="O188" s="254" t="s">
        <v>45</v>
      </c>
      <c r="P188" s="255">
        <f>I188+J188</f>
        <v>0</v>
      </c>
      <c r="Q188" s="255">
        <f>ROUND(I188*H188,2)</f>
        <v>0</v>
      </c>
      <c r="R188" s="255">
        <f>ROUND(J188*H188,2)</f>
        <v>0</v>
      </c>
      <c r="S188" s="94"/>
      <c r="T188" s="256">
        <f>S188*H188</f>
        <v>0</v>
      </c>
      <c r="U188" s="256">
        <v>0</v>
      </c>
      <c r="V188" s="256">
        <f>U188*H188</f>
        <v>0</v>
      </c>
      <c r="W188" s="256">
        <v>0</v>
      </c>
      <c r="X188" s="257">
        <f>W188*H188</f>
        <v>0</v>
      </c>
      <c r="Y188" s="35"/>
      <c r="Z188" s="35"/>
      <c r="AA188" s="35"/>
      <c r="AB188" s="35"/>
      <c r="AC188" s="35"/>
      <c r="AD188" s="35"/>
      <c r="AE188" s="35"/>
      <c r="AR188" s="258" t="s">
        <v>174</v>
      </c>
      <c r="AT188" s="258" t="s">
        <v>159</v>
      </c>
      <c r="AU188" s="258" t="s">
        <v>130</v>
      </c>
      <c r="AY188" s="14" t="s">
        <v>156</v>
      </c>
      <c r="BE188" s="259">
        <f>IF(O188="základná",K188,0)</f>
        <v>0</v>
      </c>
      <c r="BF188" s="259">
        <f>IF(O188="znížená",K188,0)</f>
        <v>0</v>
      </c>
      <c r="BG188" s="259">
        <f>IF(O188="zákl. prenesená",K188,0)</f>
        <v>0</v>
      </c>
      <c r="BH188" s="259">
        <f>IF(O188="zníž. prenesená",K188,0)</f>
        <v>0</v>
      </c>
      <c r="BI188" s="259">
        <f>IF(O188="nulová",K188,0)</f>
        <v>0</v>
      </c>
      <c r="BJ188" s="14" t="s">
        <v>130</v>
      </c>
      <c r="BK188" s="259">
        <f>ROUND(P188*H188,2)</f>
        <v>0</v>
      </c>
      <c r="BL188" s="14" t="s">
        <v>174</v>
      </c>
      <c r="BM188" s="258" t="s">
        <v>693</v>
      </c>
    </row>
    <row r="189" s="12" customFormat="1" ht="25.92" customHeight="1">
      <c r="A189" s="12"/>
      <c r="B189" s="229"/>
      <c r="C189" s="230"/>
      <c r="D189" s="231" t="s">
        <v>80</v>
      </c>
      <c r="E189" s="232" t="s">
        <v>169</v>
      </c>
      <c r="F189" s="232" t="s">
        <v>694</v>
      </c>
      <c r="G189" s="230"/>
      <c r="H189" s="230"/>
      <c r="I189" s="233"/>
      <c r="J189" s="233"/>
      <c r="K189" s="202">
        <f>BK189</f>
        <v>0</v>
      </c>
      <c r="L189" s="230"/>
      <c r="M189" s="234"/>
      <c r="N189" s="235"/>
      <c r="O189" s="236"/>
      <c r="P189" s="236"/>
      <c r="Q189" s="237">
        <f>SUM(Q190:Q199)</f>
        <v>0</v>
      </c>
      <c r="R189" s="237">
        <f>SUM(R190:R199)</f>
        <v>0</v>
      </c>
      <c r="S189" s="236"/>
      <c r="T189" s="238">
        <f>SUM(T190:T199)</f>
        <v>0</v>
      </c>
      <c r="U189" s="236"/>
      <c r="V189" s="238">
        <f>SUM(V190:V199)</f>
        <v>0</v>
      </c>
      <c r="W189" s="236"/>
      <c r="X189" s="239">
        <f>SUM(X190:X199)</f>
        <v>0</v>
      </c>
      <c r="Y189" s="12"/>
      <c r="Z189" s="12"/>
      <c r="AA189" s="12"/>
      <c r="AB189" s="12"/>
      <c r="AC189" s="12"/>
      <c r="AD189" s="12"/>
      <c r="AE189" s="12"/>
      <c r="AR189" s="240" t="s">
        <v>89</v>
      </c>
      <c r="AT189" s="241" t="s">
        <v>80</v>
      </c>
      <c r="AU189" s="241" t="s">
        <v>81</v>
      </c>
      <c r="AY189" s="240" t="s">
        <v>156</v>
      </c>
      <c r="BK189" s="242">
        <f>SUM(BK190:BK199)</f>
        <v>0</v>
      </c>
    </row>
    <row r="190" s="2" customFormat="1" ht="24.15" customHeight="1">
      <c r="A190" s="35"/>
      <c r="B190" s="36"/>
      <c r="C190" s="245" t="s">
        <v>313</v>
      </c>
      <c r="D190" s="245" t="s">
        <v>159</v>
      </c>
      <c r="E190" s="246" t="s">
        <v>695</v>
      </c>
      <c r="F190" s="247" t="s">
        <v>696</v>
      </c>
      <c r="G190" s="248" t="s">
        <v>697</v>
      </c>
      <c r="H190" s="249">
        <v>1</v>
      </c>
      <c r="I190" s="250"/>
      <c r="J190" s="250"/>
      <c r="K190" s="251">
        <f>ROUND(P190*H190,2)</f>
        <v>0</v>
      </c>
      <c r="L190" s="252"/>
      <c r="M190" s="41"/>
      <c r="N190" s="253" t="s">
        <v>1</v>
      </c>
      <c r="O190" s="254" t="s">
        <v>45</v>
      </c>
      <c r="P190" s="255">
        <f>I190+J190</f>
        <v>0</v>
      </c>
      <c r="Q190" s="255">
        <f>ROUND(I190*H190,2)</f>
        <v>0</v>
      </c>
      <c r="R190" s="255">
        <f>ROUND(J190*H190,2)</f>
        <v>0</v>
      </c>
      <c r="S190" s="94"/>
      <c r="T190" s="256">
        <f>S190*H190</f>
        <v>0</v>
      </c>
      <c r="U190" s="256">
        <v>0</v>
      </c>
      <c r="V190" s="256">
        <f>U190*H190</f>
        <v>0</v>
      </c>
      <c r="W190" s="256">
        <v>0</v>
      </c>
      <c r="X190" s="257">
        <f>W190*H190</f>
        <v>0</v>
      </c>
      <c r="Y190" s="35"/>
      <c r="Z190" s="35"/>
      <c r="AA190" s="35"/>
      <c r="AB190" s="35"/>
      <c r="AC190" s="35"/>
      <c r="AD190" s="35"/>
      <c r="AE190" s="35"/>
      <c r="AR190" s="258" t="s">
        <v>174</v>
      </c>
      <c r="AT190" s="258" t="s">
        <v>159</v>
      </c>
      <c r="AU190" s="258" t="s">
        <v>89</v>
      </c>
      <c r="AY190" s="14" t="s">
        <v>156</v>
      </c>
      <c r="BE190" s="259">
        <f>IF(O190="základná",K190,0)</f>
        <v>0</v>
      </c>
      <c r="BF190" s="259">
        <f>IF(O190="znížená",K190,0)</f>
        <v>0</v>
      </c>
      <c r="BG190" s="259">
        <f>IF(O190="zákl. prenesená",K190,0)</f>
        <v>0</v>
      </c>
      <c r="BH190" s="259">
        <f>IF(O190="zníž. prenesená",K190,0)</f>
        <v>0</v>
      </c>
      <c r="BI190" s="259">
        <f>IF(O190="nulová",K190,0)</f>
        <v>0</v>
      </c>
      <c r="BJ190" s="14" t="s">
        <v>130</v>
      </c>
      <c r="BK190" s="259">
        <f>ROUND(P190*H190,2)</f>
        <v>0</v>
      </c>
      <c r="BL190" s="14" t="s">
        <v>174</v>
      </c>
      <c r="BM190" s="258" t="s">
        <v>698</v>
      </c>
    </row>
    <row r="191" s="2" customFormat="1" ht="24.15" customHeight="1">
      <c r="A191" s="35"/>
      <c r="B191" s="36"/>
      <c r="C191" s="245" t="s">
        <v>317</v>
      </c>
      <c r="D191" s="245" t="s">
        <v>159</v>
      </c>
      <c r="E191" s="246" t="s">
        <v>699</v>
      </c>
      <c r="F191" s="247" t="s">
        <v>700</v>
      </c>
      <c r="G191" s="248" t="s">
        <v>697</v>
      </c>
      <c r="H191" s="249">
        <v>1</v>
      </c>
      <c r="I191" s="250"/>
      <c r="J191" s="250"/>
      <c r="K191" s="251">
        <f>ROUND(P191*H191,2)</f>
        <v>0</v>
      </c>
      <c r="L191" s="252"/>
      <c r="M191" s="41"/>
      <c r="N191" s="253" t="s">
        <v>1</v>
      </c>
      <c r="O191" s="254" t="s">
        <v>45</v>
      </c>
      <c r="P191" s="255">
        <f>I191+J191</f>
        <v>0</v>
      </c>
      <c r="Q191" s="255">
        <f>ROUND(I191*H191,2)</f>
        <v>0</v>
      </c>
      <c r="R191" s="255">
        <f>ROUND(J191*H191,2)</f>
        <v>0</v>
      </c>
      <c r="S191" s="94"/>
      <c r="T191" s="256">
        <f>S191*H191</f>
        <v>0</v>
      </c>
      <c r="U191" s="256">
        <v>0</v>
      </c>
      <c r="V191" s="256">
        <f>U191*H191</f>
        <v>0</v>
      </c>
      <c r="W191" s="256">
        <v>0</v>
      </c>
      <c r="X191" s="257">
        <f>W191*H191</f>
        <v>0</v>
      </c>
      <c r="Y191" s="35"/>
      <c r="Z191" s="35"/>
      <c r="AA191" s="35"/>
      <c r="AB191" s="35"/>
      <c r="AC191" s="35"/>
      <c r="AD191" s="35"/>
      <c r="AE191" s="35"/>
      <c r="AR191" s="258" t="s">
        <v>174</v>
      </c>
      <c r="AT191" s="258" t="s">
        <v>159</v>
      </c>
      <c r="AU191" s="258" t="s">
        <v>89</v>
      </c>
      <c r="AY191" s="14" t="s">
        <v>156</v>
      </c>
      <c r="BE191" s="259">
        <f>IF(O191="základná",K191,0)</f>
        <v>0</v>
      </c>
      <c r="BF191" s="259">
        <f>IF(O191="znížená",K191,0)</f>
        <v>0</v>
      </c>
      <c r="BG191" s="259">
        <f>IF(O191="zákl. prenesená",K191,0)</f>
        <v>0</v>
      </c>
      <c r="BH191" s="259">
        <f>IF(O191="zníž. prenesená",K191,0)</f>
        <v>0</v>
      </c>
      <c r="BI191" s="259">
        <f>IF(O191="nulová",K191,0)</f>
        <v>0</v>
      </c>
      <c r="BJ191" s="14" t="s">
        <v>130</v>
      </c>
      <c r="BK191" s="259">
        <f>ROUND(P191*H191,2)</f>
        <v>0</v>
      </c>
      <c r="BL191" s="14" t="s">
        <v>174</v>
      </c>
      <c r="BM191" s="258" t="s">
        <v>701</v>
      </c>
    </row>
    <row r="192" s="2" customFormat="1" ht="16.5" customHeight="1">
      <c r="A192" s="35"/>
      <c r="B192" s="36"/>
      <c r="C192" s="245" t="s">
        <v>321</v>
      </c>
      <c r="D192" s="245" t="s">
        <v>159</v>
      </c>
      <c r="E192" s="246" t="s">
        <v>702</v>
      </c>
      <c r="F192" s="247" t="s">
        <v>703</v>
      </c>
      <c r="G192" s="248" t="s">
        <v>697</v>
      </c>
      <c r="H192" s="249">
        <v>1</v>
      </c>
      <c r="I192" s="250"/>
      <c r="J192" s="250"/>
      <c r="K192" s="251">
        <f>ROUND(P192*H192,2)</f>
        <v>0</v>
      </c>
      <c r="L192" s="252"/>
      <c r="M192" s="41"/>
      <c r="N192" s="253" t="s">
        <v>1</v>
      </c>
      <c r="O192" s="254" t="s">
        <v>45</v>
      </c>
      <c r="P192" s="255">
        <f>I192+J192</f>
        <v>0</v>
      </c>
      <c r="Q192" s="255">
        <f>ROUND(I192*H192,2)</f>
        <v>0</v>
      </c>
      <c r="R192" s="255">
        <f>ROUND(J192*H192,2)</f>
        <v>0</v>
      </c>
      <c r="S192" s="94"/>
      <c r="T192" s="256">
        <f>S192*H192</f>
        <v>0</v>
      </c>
      <c r="U192" s="256">
        <v>0</v>
      </c>
      <c r="V192" s="256">
        <f>U192*H192</f>
        <v>0</v>
      </c>
      <c r="W192" s="256">
        <v>0</v>
      </c>
      <c r="X192" s="257">
        <f>W192*H192</f>
        <v>0</v>
      </c>
      <c r="Y192" s="35"/>
      <c r="Z192" s="35"/>
      <c r="AA192" s="35"/>
      <c r="AB192" s="35"/>
      <c r="AC192" s="35"/>
      <c r="AD192" s="35"/>
      <c r="AE192" s="35"/>
      <c r="AR192" s="258" t="s">
        <v>174</v>
      </c>
      <c r="AT192" s="258" t="s">
        <v>159</v>
      </c>
      <c r="AU192" s="258" t="s">
        <v>89</v>
      </c>
      <c r="AY192" s="14" t="s">
        <v>156</v>
      </c>
      <c r="BE192" s="259">
        <f>IF(O192="základná",K192,0)</f>
        <v>0</v>
      </c>
      <c r="BF192" s="259">
        <f>IF(O192="znížená",K192,0)</f>
        <v>0</v>
      </c>
      <c r="BG192" s="259">
        <f>IF(O192="zákl. prenesená",K192,0)</f>
        <v>0</v>
      </c>
      <c r="BH192" s="259">
        <f>IF(O192="zníž. prenesená",K192,0)</f>
        <v>0</v>
      </c>
      <c r="BI192" s="259">
        <f>IF(O192="nulová",K192,0)</f>
        <v>0</v>
      </c>
      <c r="BJ192" s="14" t="s">
        <v>130</v>
      </c>
      <c r="BK192" s="259">
        <f>ROUND(P192*H192,2)</f>
        <v>0</v>
      </c>
      <c r="BL192" s="14" t="s">
        <v>174</v>
      </c>
      <c r="BM192" s="258" t="s">
        <v>704</v>
      </c>
    </row>
    <row r="193" s="2" customFormat="1" ht="16.5" customHeight="1">
      <c r="A193" s="35"/>
      <c r="B193" s="36"/>
      <c r="C193" s="245" t="s">
        <v>325</v>
      </c>
      <c r="D193" s="245" t="s">
        <v>159</v>
      </c>
      <c r="E193" s="246" t="s">
        <v>705</v>
      </c>
      <c r="F193" s="247" t="s">
        <v>706</v>
      </c>
      <c r="G193" s="248" t="s">
        <v>697</v>
      </c>
      <c r="H193" s="249">
        <v>1</v>
      </c>
      <c r="I193" s="250"/>
      <c r="J193" s="250"/>
      <c r="K193" s="251">
        <f>ROUND(P193*H193,2)</f>
        <v>0</v>
      </c>
      <c r="L193" s="252"/>
      <c r="M193" s="41"/>
      <c r="N193" s="253" t="s">
        <v>1</v>
      </c>
      <c r="O193" s="254" t="s">
        <v>45</v>
      </c>
      <c r="P193" s="255">
        <f>I193+J193</f>
        <v>0</v>
      </c>
      <c r="Q193" s="255">
        <f>ROUND(I193*H193,2)</f>
        <v>0</v>
      </c>
      <c r="R193" s="255">
        <f>ROUND(J193*H193,2)</f>
        <v>0</v>
      </c>
      <c r="S193" s="94"/>
      <c r="T193" s="256">
        <f>S193*H193</f>
        <v>0</v>
      </c>
      <c r="U193" s="256">
        <v>0</v>
      </c>
      <c r="V193" s="256">
        <f>U193*H193</f>
        <v>0</v>
      </c>
      <c r="W193" s="256">
        <v>0</v>
      </c>
      <c r="X193" s="257">
        <f>W193*H193</f>
        <v>0</v>
      </c>
      <c r="Y193" s="35"/>
      <c r="Z193" s="35"/>
      <c r="AA193" s="35"/>
      <c r="AB193" s="35"/>
      <c r="AC193" s="35"/>
      <c r="AD193" s="35"/>
      <c r="AE193" s="35"/>
      <c r="AR193" s="258" t="s">
        <v>174</v>
      </c>
      <c r="AT193" s="258" t="s">
        <v>159</v>
      </c>
      <c r="AU193" s="258" t="s">
        <v>89</v>
      </c>
      <c r="AY193" s="14" t="s">
        <v>156</v>
      </c>
      <c r="BE193" s="259">
        <f>IF(O193="základná",K193,0)</f>
        <v>0</v>
      </c>
      <c r="BF193" s="259">
        <f>IF(O193="znížená",K193,0)</f>
        <v>0</v>
      </c>
      <c r="BG193" s="259">
        <f>IF(O193="zákl. prenesená",K193,0)</f>
        <v>0</v>
      </c>
      <c r="BH193" s="259">
        <f>IF(O193="zníž. prenesená",K193,0)</f>
        <v>0</v>
      </c>
      <c r="BI193" s="259">
        <f>IF(O193="nulová",K193,0)</f>
        <v>0</v>
      </c>
      <c r="BJ193" s="14" t="s">
        <v>130</v>
      </c>
      <c r="BK193" s="259">
        <f>ROUND(P193*H193,2)</f>
        <v>0</v>
      </c>
      <c r="BL193" s="14" t="s">
        <v>174</v>
      </c>
      <c r="BM193" s="258" t="s">
        <v>707</v>
      </c>
    </row>
    <row r="194" s="2" customFormat="1" ht="21.75" customHeight="1">
      <c r="A194" s="35"/>
      <c r="B194" s="36"/>
      <c r="C194" s="245" t="s">
        <v>329</v>
      </c>
      <c r="D194" s="245" t="s">
        <v>159</v>
      </c>
      <c r="E194" s="246" t="s">
        <v>708</v>
      </c>
      <c r="F194" s="247" t="s">
        <v>709</v>
      </c>
      <c r="G194" s="248" t="s">
        <v>697</v>
      </c>
      <c r="H194" s="249">
        <v>1</v>
      </c>
      <c r="I194" s="250"/>
      <c r="J194" s="250"/>
      <c r="K194" s="251">
        <f>ROUND(P194*H194,2)</f>
        <v>0</v>
      </c>
      <c r="L194" s="252"/>
      <c r="M194" s="41"/>
      <c r="N194" s="253" t="s">
        <v>1</v>
      </c>
      <c r="O194" s="254" t="s">
        <v>45</v>
      </c>
      <c r="P194" s="255">
        <f>I194+J194</f>
        <v>0</v>
      </c>
      <c r="Q194" s="255">
        <f>ROUND(I194*H194,2)</f>
        <v>0</v>
      </c>
      <c r="R194" s="255">
        <f>ROUND(J194*H194,2)</f>
        <v>0</v>
      </c>
      <c r="S194" s="94"/>
      <c r="T194" s="256">
        <f>S194*H194</f>
        <v>0</v>
      </c>
      <c r="U194" s="256">
        <v>0</v>
      </c>
      <c r="V194" s="256">
        <f>U194*H194</f>
        <v>0</v>
      </c>
      <c r="W194" s="256">
        <v>0</v>
      </c>
      <c r="X194" s="257">
        <f>W194*H194</f>
        <v>0</v>
      </c>
      <c r="Y194" s="35"/>
      <c r="Z194" s="35"/>
      <c r="AA194" s="35"/>
      <c r="AB194" s="35"/>
      <c r="AC194" s="35"/>
      <c r="AD194" s="35"/>
      <c r="AE194" s="35"/>
      <c r="AR194" s="258" t="s">
        <v>174</v>
      </c>
      <c r="AT194" s="258" t="s">
        <v>159</v>
      </c>
      <c r="AU194" s="258" t="s">
        <v>89</v>
      </c>
      <c r="AY194" s="14" t="s">
        <v>156</v>
      </c>
      <c r="BE194" s="259">
        <f>IF(O194="základná",K194,0)</f>
        <v>0</v>
      </c>
      <c r="BF194" s="259">
        <f>IF(O194="znížená",K194,0)</f>
        <v>0</v>
      </c>
      <c r="BG194" s="259">
        <f>IF(O194="zákl. prenesená",K194,0)</f>
        <v>0</v>
      </c>
      <c r="BH194" s="259">
        <f>IF(O194="zníž. prenesená",K194,0)</f>
        <v>0</v>
      </c>
      <c r="BI194" s="259">
        <f>IF(O194="nulová",K194,0)</f>
        <v>0</v>
      </c>
      <c r="BJ194" s="14" t="s">
        <v>130</v>
      </c>
      <c r="BK194" s="259">
        <f>ROUND(P194*H194,2)</f>
        <v>0</v>
      </c>
      <c r="BL194" s="14" t="s">
        <v>174</v>
      </c>
      <c r="BM194" s="258" t="s">
        <v>710</v>
      </c>
    </row>
    <row r="195" s="2" customFormat="1" ht="24.15" customHeight="1">
      <c r="A195" s="35"/>
      <c r="B195" s="36"/>
      <c r="C195" s="245" t="s">
        <v>333</v>
      </c>
      <c r="D195" s="245" t="s">
        <v>159</v>
      </c>
      <c r="E195" s="246" t="s">
        <v>711</v>
      </c>
      <c r="F195" s="247" t="s">
        <v>712</v>
      </c>
      <c r="G195" s="248" t="s">
        <v>697</v>
      </c>
      <c r="H195" s="249">
        <v>1</v>
      </c>
      <c r="I195" s="250"/>
      <c r="J195" s="250"/>
      <c r="K195" s="251">
        <f>ROUND(P195*H195,2)</f>
        <v>0</v>
      </c>
      <c r="L195" s="252"/>
      <c r="M195" s="41"/>
      <c r="N195" s="253" t="s">
        <v>1</v>
      </c>
      <c r="O195" s="254" t="s">
        <v>45</v>
      </c>
      <c r="P195" s="255">
        <f>I195+J195</f>
        <v>0</v>
      </c>
      <c r="Q195" s="255">
        <f>ROUND(I195*H195,2)</f>
        <v>0</v>
      </c>
      <c r="R195" s="255">
        <f>ROUND(J195*H195,2)</f>
        <v>0</v>
      </c>
      <c r="S195" s="94"/>
      <c r="T195" s="256">
        <f>S195*H195</f>
        <v>0</v>
      </c>
      <c r="U195" s="256">
        <v>0</v>
      </c>
      <c r="V195" s="256">
        <f>U195*H195</f>
        <v>0</v>
      </c>
      <c r="W195" s="256">
        <v>0</v>
      </c>
      <c r="X195" s="257">
        <f>W195*H195</f>
        <v>0</v>
      </c>
      <c r="Y195" s="35"/>
      <c r="Z195" s="35"/>
      <c r="AA195" s="35"/>
      <c r="AB195" s="35"/>
      <c r="AC195" s="35"/>
      <c r="AD195" s="35"/>
      <c r="AE195" s="35"/>
      <c r="AR195" s="258" t="s">
        <v>174</v>
      </c>
      <c r="AT195" s="258" t="s">
        <v>159</v>
      </c>
      <c r="AU195" s="258" t="s">
        <v>89</v>
      </c>
      <c r="AY195" s="14" t="s">
        <v>156</v>
      </c>
      <c r="BE195" s="259">
        <f>IF(O195="základná",K195,0)</f>
        <v>0</v>
      </c>
      <c r="BF195" s="259">
        <f>IF(O195="znížená",K195,0)</f>
        <v>0</v>
      </c>
      <c r="BG195" s="259">
        <f>IF(O195="zákl. prenesená",K195,0)</f>
        <v>0</v>
      </c>
      <c r="BH195" s="259">
        <f>IF(O195="zníž. prenesená",K195,0)</f>
        <v>0</v>
      </c>
      <c r="BI195" s="259">
        <f>IF(O195="nulová",K195,0)</f>
        <v>0</v>
      </c>
      <c r="BJ195" s="14" t="s">
        <v>130</v>
      </c>
      <c r="BK195" s="259">
        <f>ROUND(P195*H195,2)</f>
        <v>0</v>
      </c>
      <c r="BL195" s="14" t="s">
        <v>174</v>
      </c>
      <c r="BM195" s="258" t="s">
        <v>713</v>
      </c>
    </row>
    <row r="196" s="2" customFormat="1" ht="24.15" customHeight="1">
      <c r="A196" s="35"/>
      <c r="B196" s="36"/>
      <c r="C196" s="245" t="s">
        <v>337</v>
      </c>
      <c r="D196" s="245" t="s">
        <v>159</v>
      </c>
      <c r="E196" s="246" t="s">
        <v>714</v>
      </c>
      <c r="F196" s="247" t="s">
        <v>715</v>
      </c>
      <c r="G196" s="248" t="s">
        <v>697</v>
      </c>
      <c r="H196" s="249">
        <v>1</v>
      </c>
      <c r="I196" s="250"/>
      <c r="J196" s="250"/>
      <c r="K196" s="251">
        <f>ROUND(P196*H196,2)</f>
        <v>0</v>
      </c>
      <c r="L196" s="252"/>
      <c r="M196" s="41"/>
      <c r="N196" s="253" t="s">
        <v>1</v>
      </c>
      <c r="O196" s="254" t="s">
        <v>45</v>
      </c>
      <c r="P196" s="255">
        <f>I196+J196</f>
        <v>0</v>
      </c>
      <c r="Q196" s="255">
        <f>ROUND(I196*H196,2)</f>
        <v>0</v>
      </c>
      <c r="R196" s="255">
        <f>ROUND(J196*H196,2)</f>
        <v>0</v>
      </c>
      <c r="S196" s="94"/>
      <c r="T196" s="256">
        <f>S196*H196</f>
        <v>0</v>
      </c>
      <c r="U196" s="256">
        <v>0</v>
      </c>
      <c r="V196" s="256">
        <f>U196*H196</f>
        <v>0</v>
      </c>
      <c r="W196" s="256">
        <v>0</v>
      </c>
      <c r="X196" s="257">
        <f>W196*H196</f>
        <v>0</v>
      </c>
      <c r="Y196" s="35"/>
      <c r="Z196" s="35"/>
      <c r="AA196" s="35"/>
      <c r="AB196" s="35"/>
      <c r="AC196" s="35"/>
      <c r="AD196" s="35"/>
      <c r="AE196" s="35"/>
      <c r="AR196" s="258" t="s">
        <v>174</v>
      </c>
      <c r="AT196" s="258" t="s">
        <v>159</v>
      </c>
      <c r="AU196" s="258" t="s">
        <v>89</v>
      </c>
      <c r="AY196" s="14" t="s">
        <v>156</v>
      </c>
      <c r="BE196" s="259">
        <f>IF(O196="základná",K196,0)</f>
        <v>0</v>
      </c>
      <c r="BF196" s="259">
        <f>IF(O196="znížená",K196,0)</f>
        <v>0</v>
      </c>
      <c r="BG196" s="259">
        <f>IF(O196="zákl. prenesená",K196,0)</f>
        <v>0</v>
      </c>
      <c r="BH196" s="259">
        <f>IF(O196="zníž. prenesená",K196,0)</f>
        <v>0</v>
      </c>
      <c r="BI196" s="259">
        <f>IF(O196="nulová",K196,0)</f>
        <v>0</v>
      </c>
      <c r="BJ196" s="14" t="s">
        <v>130</v>
      </c>
      <c r="BK196" s="259">
        <f>ROUND(P196*H196,2)</f>
        <v>0</v>
      </c>
      <c r="BL196" s="14" t="s">
        <v>174</v>
      </c>
      <c r="BM196" s="258" t="s">
        <v>716</v>
      </c>
    </row>
    <row r="197" s="2" customFormat="1" ht="24.15" customHeight="1">
      <c r="A197" s="35"/>
      <c r="B197" s="36"/>
      <c r="C197" s="245" t="s">
        <v>341</v>
      </c>
      <c r="D197" s="245" t="s">
        <v>159</v>
      </c>
      <c r="E197" s="246" t="s">
        <v>717</v>
      </c>
      <c r="F197" s="247" t="s">
        <v>718</v>
      </c>
      <c r="G197" s="248" t="s">
        <v>697</v>
      </c>
      <c r="H197" s="249">
        <v>1</v>
      </c>
      <c r="I197" s="250"/>
      <c r="J197" s="250"/>
      <c r="K197" s="251">
        <f>ROUND(P197*H197,2)</f>
        <v>0</v>
      </c>
      <c r="L197" s="252"/>
      <c r="M197" s="41"/>
      <c r="N197" s="253" t="s">
        <v>1</v>
      </c>
      <c r="O197" s="254" t="s">
        <v>45</v>
      </c>
      <c r="P197" s="255">
        <f>I197+J197</f>
        <v>0</v>
      </c>
      <c r="Q197" s="255">
        <f>ROUND(I197*H197,2)</f>
        <v>0</v>
      </c>
      <c r="R197" s="255">
        <f>ROUND(J197*H197,2)</f>
        <v>0</v>
      </c>
      <c r="S197" s="94"/>
      <c r="T197" s="256">
        <f>S197*H197</f>
        <v>0</v>
      </c>
      <c r="U197" s="256">
        <v>0</v>
      </c>
      <c r="V197" s="256">
        <f>U197*H197</f>
        <v>0</v>
      </c>
      <c r="W197" s="256">
        <v>0</v>
      </c>
      <c r="X197" s="257">
        <f>W197*H197</f>
        <v>0</v>
      </c>
      <c r="Y197" s="35"/>
      <c r="Z197" s="35"/>
      <c r="AA197" s="35"/>
      <c r="AB197" s="35"/>
      <c r="AC197" s="35"/>
      <c r="AD197" s="35"/>
      <c r="AE197" s="35"/>
      <c r="AR197" s="258" t="s">
        <v>174</v>
      </c>
      <c r="AT197" s="258" t="s">
        <v>159</v>
      </c>
      <c r="AU197" s="258" t="s">
        <v>89</v>
      </c>
      <c r="AY197" s="14" t="s">
        <v>156</v>
      </c>
      <c r="BE197" s="259">
        <f>IF(O197="základná",K197,0)</f>
        <v>0</v>
      </c>
      <c r="BF197" s="259">
        <f>IF(O197="znížená",K197,0)</f>
        <v>0</v>
      </c>
      <c r="BG197" s="259">
        <f>IF(O197="zákl. prenesená",K197,0)</f>
        <v>0</v>
      </c>
      <c r="BH197" s="259">
        <f>IF(O197="zníž. prenesená",K197,0)</f>
        <v>0</v>
      </c>
      <c r="BI197" s="259">
        <f>IF(O197="nulová",K197,0)</f>
        <v>0</v>
      </c>
      <c r="BJ197" s="14" t="s">
        <v>130</v>
      </c>
      <c r="BK197" s="259">
        <f>ROUND(P197*H197,2)</f>
        <v>0</v>
      </c>
      <c r="BL197" s="14" t="s">
        <v>174</v>
      </c>
      <c r="BM197" s="258" t="s">
        <v>719</v>
      </c>
    </row>
    <row r="198" s="2" customFormat="1" ht="16.5" customHeight="1">
      <c r="A198" s="35"/>
      <c r="B198" s="36"/>
      <c r="C198" s="245" t="s">
        <v>345</v>
      </c>
      <c r="D198" s="245" t="s">
        <v>159</v>
      </c>
      <c r="E198" s="246" t="s">
        <v>720</v>
      </c>
      <c r="F198" s="247" t="s">
        <v>721</v>
      </c>
      <c r="G198" s="248" t="s">
        <v>697</v>
      </c>
      <c r="H198" s="249">
        <v>1</v>
      </c>
      <c r="I198" s="250"/>
      <c r="J198" s="250"/>
      <c r="K198" s="251">
        <f>ROUND(P198*H198,2)</f>
        <v>0</v>
      </c>
      <c r="L198" s="252"/>
      <c r="M198" s="41"/>
      <c r="N198" s="253" t="s">
        <v>1</v>
      </c>
      <c r="O198" s="254" t="s">
        <v>45</v>
      </c>
      <c r="P198" s="255">
        <f>I198+J198</f>
        <v>0</v>
      </c>
      <c r="Q198" s="255">
        <f>ROUND(I198*H198,2)</f>
        <v>0</v>
      </c>
      <c r="R198" s="255">
        <f>ROUND(J198*H198,2)</f>
        <v>0</v>
      </c>
      <c r="S198" s="94"/>
      <c r="T198" s="256">
        <f>S198*H198</f>
        <v>0</v>
      </c>
      <c r="U198" s="256">
        <v>0</v>
      </c>
      <c r="V198" s="256">
        <f>U198*H198</f>
        <v>0</v>
      </c>
      <c r="W198" s="256">
        <v>0</v>
      </c>
      <c r="X198" s="257">
        <f>W198*H198</f>
        <v>0</v>
      </c>
      <c r="Y198" s="35"/>
      <c r="Z198" s="35"/>
      <c r="AA198" s="35"/>
      <c r="AB198" s="35"/>
      <c r="AC198" s="35"/>
      <c r="AD198" s="35"/>
      <c r="AE198" s="35"/>
      <c r="AR198" s="258" t="s">
        <v>174</v>
      </c>
      <c r="AT198" s="258" t="s">
        <v>159</v>
      </c>
      <c r="AU198" s="258" t="s">
        <v>89</v>
      </c>
      <c r="AY198" s="14" t="s">
        <v>156</v>
      </c>
      <c r="BE198" s="259">
        <f>IF(O198="základná",K198,0)</f>
        <v>0</v>
      </c>
      <c r="BF198" s="259">
        <f>IF(O198="znížená",K198,0)</f>
        <v>0</v>
      </c>
      <c r="BG198" s="259">
        <f>IF(O198="zákl. prenesená",K198,0)</f>
        <v>0</v>
      </c>
      <c r="BH198" s="259">
        <f>IF(O198="zníž. prenesená",K198,0)</f>
        <v>0</v>
      </c>
      <c r="BI198" s="259">
        <f>IF(O198="nulová",K198,0)</f>
        <v>0</v>
      </c>
      <c r="BJ198" s="14" t="s">
        <v>130</v>
      </c>
      <c r="BK198" s="259">
        <f>ROUND(P198*H198,2)</f>
        <v>0</v>
      </c>
      <c r="BL198" s="14" t="s">
        <v>174</v>
      </c>
      <c r="BM198" s="258" t="s">
        <v>722</v>
      </c>
    </row>
    <row r="199" s="2" customFormat="1" ht="16.5" customHeight="1">
      <c r="A199" s="35"/>
      <c r="B199" s="36"/>
      <c r="C199" s="245" t="s">
        <v>351</v>
      </c>
      <c r="D199" s="245" t="s">
        <v>159</v>
      </c>
      <c r="E199" s="246" t="s">
        <v>723</v>
      </c>
      <c r="F199" s="247" t="s">
        <v>724</v>
      </c>
      <c r="G199" s="248" t="s">
        <v>697</v>
      </c>
      <c r="H199" s="249">
        <v>1</v>
      </c>
      <c r="I199" s="250"/>
      <c r="J199" s="250"/>
      <c r="K199" s="251">
        <f>ROUND(P199*H199,2)</f>
        <v>0</v>
      </c>
      <c r="L199" s="252"/>
      <c r="M199" s="41"/>
      <c r="N199" s="253" t="s">
        <v>1</v>
      </c>
      <c r="O199" s="254" t="s">
        <v>45</v>
      </c>
      <c r="P199" s="255">
        <f>I199+J199</f>
        <v>0</v>
      </c>
      <c r="Q199" s="255">
        <f>ROUND(I199*H199,2)</f>
        <v>0</v>
      </c>
      <c r="R199" s="255">
        <f>ROUND(J199*H199,2)</f>
        <v>0</v>
      </c>
      <c r="S199" s="94"/>
      <c r="T199" s="256">
        <f>S199*H199</f>
        <v>0</v>
      </c>
      <c r="U199" s="256">
        <v>0</v>
      </c>
      <c r="V199" s="256">
        <f>U199*H199</f>
        <v>0</v>
      </c>
      <c r="W199" s="256">
        <v>0</v>
      </c>
      <c r="X199" s="257">
        <f>W199*H199</f>
        <v>0</v>
      </c>
      <c r="Y199" s="35"/>
      <c r="Z199" s="35"/>
      <c r="AA199" s="35"/>
      <c r="AB199" s="35"/>
      <c r="AC199" s="35"/>
      <c r="AD199" s="35"/>
      <c r="AE199" s="35"/>
      <c r="AR199" s="258" t="s">
        <v>174</v>
      </c>
      <c r="AT199" s="258" t="s">
        <v>159</v>
      </c>
      <c r="AU199" s="258" t="s">
        <v>89</v>
      </c>
      <c r="AY199" s="14" t="s">
        <v>156</v>
      </c>
      <c r="BE199" s="259">
        <f>IF(O199="základná",K199,0)</f>
        <v>0</v>
      </c>
      <c r="BF199" s="259">
        <f>IF(O199="znížená",K199,0)</f>
        <v>0</v>
      </c>
      <c r="BG199" s="259">
        <f>IF(O199="zákl. prenesená",K199,0)</f>
        <v>0</v>
      </c>
      <c r="BH199" s="259">
        <f>IF(O199="zníž. prenesená",K199,0)</f>
        <v>0</v>
      </c>
      <c r="BI199" s="259">
        <f>IF(O199="nulová",K199,0)</f>
        <v>0</v>
      </c>
      <c r="BJ199" s="14" t="s">
        <v>130</v>
      </c>
      <c r="BK199" s="259">
        <f>ROUND(P199*H199,2)</f>
        <v>0</v>
      </c>
      <c r="BL199" s="14" t="s">
        <v>174</v>
      </c>
      <c r="BM199" s="258" t="s">
        <v>725</v>
      </c>
    </row>
    <row r="200" s="12" customFormat="1" ht="25.92" customHeight="1">
      <c r="A200" s="12"/>
      <c r="B200" s="229"/>
      <c r="C200" s="230"/>
      <c r="D200" s="231" t="s">
        <v>80</v>
      </c>
      <c r="E200" s="232" t="s">
        <v>154</v>
      </c>
      <c r="F200" s="232" t="s">
        <v>155</v>
      </c>
      <c r="G200" s="230"/>
      <c r="H200" s="230"/>
      <c r="I200" s="233"/>
      <c r="J200" s="233"/>
      <c r="K200" s="202">
        <f>BK200</f>
        <v>0</v>
      </c>
      <c r="L200" s="230"/>
      <c r="M200" s="234"/>
      <c r="N200" s="235"/>
      <c r="O200" s="236"/>
      <c r="P200" s="236"/>
      <c r="Q200" s="237">
        <f>Q201</f>
        <v>0</v>
      </c>
      <c r="R200" s="237">
        <f>R201</f>
        <v>0</v>
      </c>
      <c r="S200" s="236"/>
      <c r="T200" s="238">
        <f>T201</f>
        <v>0</v>
      </c>
      <c r="U200" s="236"/>
      <c r="V200" s="238">
        <f>V201</f>
        <v>0</v>
      </c>
      <c r="W200" s="236"/>
      <c r="X200" s="239">
        <f>X201</f>
        <v>0</v>
      </c>
      <c r="Y200" s="12"/>
      <c r="Z200" s="12"/>
      <c r="AA200" s="12"/>
      <c r="AB200" s="12"/>
      <c r="AC200" s="12"/>
      <c r="AD200" s="12"/>
      <c r="AE200" s="12"/>
      <c r="AR200" s="240" t="s">
        <v>130</v>
      </c>
      <c r="AT200" s="241" t="s">
        <v>80</v>
      </c>
      <c r="AU200" s="241" t="s">
        <v>81</v>
      </c>
      <c r="AY200" s="240" t="s">
        <v>156</v>
      </c>
      <c r="BK200" s="242">
        <f>BK201</f>
        <v>0</v>
      </c>
    </row>
    <row r="201" s="12" customFormat="1" ht="22.8" customHeight="1">
      <c r="A201" s="12"/>
      <c r="B201" s="229"/>
      <c r="C201" s="230"/>
      <c r="D201" s="231" t="s">
        <v>80</v>
      </c>
      <c r="E201" s="243" t="s">
        <v>157</v>
      </c>
      <c r="F201" s="243" t="s">
        <v>158</v>
      </c>
      <c r="G201" s="230"/>
      <c r="H201" s="230"/>
      <c r="I201" s="233"/>
      <c r="J201" s="233"/>
      <c r="K201" s="244">
        <f>BK201</f>
        <v>0</v>
      </c>
      <c r="L201" s="230"/>
      <c r="M201" s="234"/>
      <c r="N201" s="235"/>
      <c r="O201" s="236"/>
      <c r="P201" s="236"/>
      <c r="Q201" s="237">
        <f>SUM(Q202:Q211)</f>
        <v>0</v>
      </c>
      <c r="R201" s="237">
        <f>SUM(R202:R211)</f>
        <v>0</v>
      </c>
      <c r="S201" s="236"/>
      <c r="T201" s="238">
        <f>SUM(T202:T211)</f>
        <v>0</v>
      </c>
      <c r="U201" s="236"/>
      <c r="V201" s="238">
        <f>SUM(V202:V211)</f>
        <v>0</v>
      </c>
      <c r="W201" s="236"/>
      <c r="X201" s="239">
        <f>SUM(X202:X211)</f>
        <v>0</v>
      </c>
      <c r="Y201" s="12"/>
      <c r="Z201" s="12"/>
      <c r="AA201" s="12"/>
      <c r="AB201" s="12"/>
      <c r="AC201" s="12"/>
      <c r="AD201" s="12"/>
      <c r="AE201" s="12"/>
      <c r="AR201" s="240" t="s">
        <v>89</v>
      </c>
      <c r="AT201" s="241" t="s">
        <v>80</v>
      </c>
      <c r="AU201" s="241" t="s">
        <v>89</v>
      </c>
      <c r="AY201" s="240" t="s">
        <v>156</v>
      </c>
      <c r="BK201" s="242">
        <f>SUM(BK202:BK211)</f>
        <v>0</v>
      </c>
    </row>
    <row r="202" s="2" customFormat="1" ht="24.15" customHeight="1">
      <c r="A202" s="35"/>
      <c r="B202" s="36"/>
      <c r="C202" s="245" t="s">
        <v>356</v>
      </c>
      <c r="D202" s="245" t="s">
        <v>159</v>
      </c>
      <c r="E202" s="246" t="s">
        <v>198</v>
      </c>
      <c r="F202" s="247" t="s">
        <v>199</v>
      </c>
      <c r="G202" s="248" t="s">
        <v>167</v>
      </c>
      <c r="H202" s="249">
        <v>0.10000000000000001</v>
      </c>
      <c r="I202" s="250"/>
      <c r="J202" s="250"/>
      <c r="K202" s="251">
        <f>ROUND(P202*H202,2)</f>
        <v>0</v>
      </c>
      <c r="L202" s="252"/>
      <c r="M202" s="41"/>
      <c r="N202" s="253" t="s">
        <v>1</v>
      </c>
      <c r="O202" s="254" t="s">
        <v>45</v>
      </c>
      <c r="P202" s="255">
        <f>I202+J202</f>
        <v>0</v>
      </c>
      <c r="Q202" s="255">
        <f>ROUND(I202*H202,2)</f>
        <v>0</v>
      </c>
      <c r="R202" s="255">
        <f>ROUND(J202*H202,2)</f>
        <v>0</v>
      </c>
      <c r="S202" s="94"/>
      <c r="T202" s="256">
        <f>S202*H202</f>
        <v>0</v>
      </c>
      <c r="U202" s="256">
        <v>0</v>
      </c>
      <c r="V202" s="256">
        <f>U202*H202</f>
        <v>0</v>
      </c>
      <c r="W202" s="256">
        <v>0</v>
      </c>
      <c r="X202" s="257">
        <f>W202*H202</f>
        <v>0</v>
      </c>
      <c r="Y202" s="35"/>
      <c r="Z202" s="35"/>
      <c r="AA202" s="35"/>
      <c r="AB202" s="35"/>
      <c r="AC202" s="35"/>
      <c r="AD202" s="35"/>
      <c r="AE202" s="35"/>
      <c r="AR202" s="258" t="s">
        <v>174</v>
      </c>
      <c r="AT202" s="258" t="s">
        <v>159</v>
      </c>
      <c r="AU202" s="258" t="s">
        <v>130</v>
      </c>
      <c r="AY202" s="14" t="s">
        <v>156</v>
      </c>
      <c r="BE202" s="259">
        <f>IF(O202="základná",K202,0)</f>
        <v>0</v>
      </c>
      <c r="BF202" s="259">
        <f>IF(O202="znížená",K202,0)</f>
        <v>0</v>
      </c>
      <c r="BG202" s="259">
        <f>IF(O202="zákl. prenesená",K202,0)</f>
        <v>0</v>
      </c>
      <c r="BH202" s="259">
        <f>IF(O202="zníž. prenesená",K202,0)</f>
        <v>0</v>
      </c>
      <c r="BI202" s="259">
        <f>IF(O202="nulová",K202,0)</f>
        <v>0</v>
      </c>
      <c r="BJ202" s="14" t="s">
        <v>130</v>
      </c>
      <c r="BK202" s="259">
        <f>ROUND(P202*H202,2)</f>
        <v>0</v>
      </c>
      <c r="BL202" s="14" t="s">
        <v>174</v>
      </c>
      <c r="BM202" s="258" t="s">
        <v>726</v>
      </c>
    </row>
    <row r="203" s="2" customFormat="1" ht="21.75" customHeight="1">
      <c r="A203" s="35"/>
      <c r="B203" s="36"/>
      <c r="C203" s="245" t="s">
        <v>360</v>
      </c>
      <c r="D203" s="245" t="s">
        <v>159</v>
      </c>
      <c r="E203" s="246" t="s">
        <v>202</v>
      </c>
      <c r="F203" s="247" t="s">
        <v>203</v>
      </c>
      <c r="G203" s="248" t="s">
        <v>167</v>
      </c>
      <c r="H203" s="249">
        <v>0.10000000000000001</v>
      </c>
      <c r="I203" s="250"/>
      <c r="J203" s="250"/>
      <c r="K203" s="251">
        <f>ROUND(P203*H203,2)</f>
        <v>0</v>
      </c>
      <c r="L203" s="252"/>
      <c r="M203" s="41"/>
      <c r="N203" s="253" t="s">
        <v>1</v>
      </c>
      <c r="O203" s="254" t="s">
        <v>45</v>
      </c>
      <c r="P203" s="255">
        <f>I203+J203</f>
        <v>0</v>
      </c>
      <c r="Q203" s="255">
        <f>ROUND(I203*H203,2)</f>
        <v>0</v>
      </c>
      <c r="R203" s="255">
        <f>ROUND(J203*H203,2)</f>
        <v>0</v>
      </c>
      <c r="S203" s="94"/>
      <c r="T203" s="256">
        <f>S203*H203</f>
        <v>0</v>
      </c>
      <c r="U203" s="256">
        <v>0</v>
      </c>
      <c r="V203" s="256">
        <f>U203*H203</f>
        <v>0</v>
      </c>
      <c r="W203" s="256">
        <v>0</v>
      </c>
      <c r="X203" s="257">
        <f>W203*H203</f>
        <v>0</v>
      </c>
      <c r="Y203" s="35"/>
      <c r="Z203" s="35"/>
      <c r="AA203" s="35"/>
      <c r="AB203" s="35"/>
      <c r="AC203" s="35"/>
      <c r="AD203" s="35"/>
      <c r="AE203" s="35"/>
      <c r="AR203" s="258" t="s">
        <v>174</v>
      </c>
      <c r="AT203" s="258" t="s">
        <v>159</v>
      </c>
      <c r="AU203" s="258" t="s">
        <v>130</v>
      </c>
      <c r="AY203" s="14" t="s">
        <v>156</v>
      </c>
      <c r="BE203" s="259">
        <f>IF(O203="základná",K203,0)</f>
        <v>0</v>
      </c>
      <c r="BF203" s="259">
        <f>IF(O203="znížená",K203,0)</f>
        <v>0</v>
      </c>
      <c r="BG203" s="259">
        <f>IF(O203="zákl. prenesená",K203,0)</f>
        <v>0</v>
      </c>
      <c r="BH203" s="259">
        <f>IF(O203="zníž. prenesená",K203,0)</f>
        <v>0</v>
      </c>
      <c r="BI203" s="259">
        <f>IF(O203="nulová",K203,0)</f>
        <v>0</v>
      </c>
      <c r="BJ203" s="14" t="s">
        <v>130</v>
      </c>
      <c r="BK203" s="259">
        <f>ROUND(P203*H203,2)</f>
        <v>0</v>
      </c>
      <c r="BL203" s="14" t="s">
        <v>174</v>
      </c>
      <c r="BM203" s="258" t="s">
        <v>727</v>
      </c>
    </row>
    <row r="204" s="2" customFormat="1" ht="24.15" customHeight="1">
      <c r="A204" s="35"/>
      <c r="B204" s="36"/>
      <c r="C204" s="245" t="s">
        <v>364</v>
      </c>
      <c r="D204" s="245" t="s">
        <v>159</v>
      </c>
      <c r="E204" s="246" t="s">
        <v>206</v>
      </c>
      <c r="F204" s="247" t="s">
        <v>207</v>
      </c>
      <c r="G204" s="248" t="s">
        <v>167</v>
      </c>
      <c r="H204" s="249">
        <v>0.10000000000000001</v>
      </c>
      <c r="I204" s="250"/>
      <c r="J204" s="250"/>
      <c r="K204" s="251">
        <f>ROUND(P204*H204,2)</f>
        <v>0</v>
      </c>
      <c r="L204" s="252"/>
      <c r="M204" s="41"/>
      <c r="N204" s="253" t="s">
        <v>1</v>
      </c>
      <c r="O204" s="254" t="s">
        <v>45</v>
      </c>
      <c r="P204" s="255">
        <f>I204+J204</f>
        <v>0</v>
      </c>
      <c r="Q204" s="255">
        <f>ROUND(I204*H204,2)</f>
        <v>0</v>
      </c>
      <c r="R204" s="255">
        <f>ROUND(J204*H204,2)</f>
        <v>0</v>
      </c>
      <c r="S204" s="94"/>
      <c r="T204" s="256">
        <f>S204*H204</f>
        <v>0</v>
      </c>
      <c r="U204" s="256">
        <v>0</v>
      </c>
      <c r="V204" s="256">
        <f>U204*H204</f>
        <v>0</v>
      </c>
      <c r="W204" s="256">
        <v>0</v>
      </c>
      <c r="X204" s="257">
        <f>W204*H204</f>
        <v>0</v>
      </c>
      <c r="Y204" s="35"/>
      <c r="Z204" s="35"/>
      <c r="AA204" s="35"/>
      <c r="AB204" s="35"/>
      <c r="AC204" s="35"/>
      <c r="AD204" s="35"/>
      <c r="AE204" s="35"/>
      <c r="AR204" s="258" t="s">
        <v>174</v>
      </c>
      <c r="AT204" s="258" t="s">
        <v>159</v>
      </c>
      <c r="AU204" s="258" t="s">
        <v>130</v>
      </c>
      <c r="AY204" s="14" t="s">
        <v>156</v>
      </c>
      <c r="BE204" s="259">
        <f>IF(O204="základná",K204,0)</f>
        <v>0</v>
      </c>
      <c r="BF204" s="259">
        <f>IF(O204="znížená",K204,0)</f>
        <v>0</v>
      </c>
      <c r="BG204" s="259">
        <f>IF(O204="zákl. prenesená",K204,0)</f>
        <v>0</v>
      </c>
      <c r="BH204" s="259">
        <f>IF(O204="zníž. prenesená",K204,0)</f>
        <v>0</v>
      </c>
      <c r="BI204" s="259">
        <f>IF(O204="nulová",K204,0)</f>
        <v>0</v>
      </c>
      <c r="BJ204" s="14" t="s">
        <v>130</v>
      </c>
      <c r="BK204" s="259">
        <f>ROUND(P204*H204,2)</f>
        <v>0</v>
      </c>
      <c r="BL204" s="14" t="s">
        <v>174</v>
      </c>
      <c r="BM204" s="258" t="s">
        <v>728</v>
      </c>
    </row>
    <row r="205" s="2" customFormat="1" ht="21.75" customHeight="1">
      <c r="A205" s="35"/>
      <c r="B205" s="36"/>
      <c r="C205" s="245" t="s">
        <v>368</v>
      </c>
      <c r="D205" s="245" t="s">
        <v>159</v>
      </c>
      <c r="E205" s="246" t="s">
        <v>210</v>
      </c>
      <c r="F205" s="247" t="s">
        <v>211</v>
      </c>
      <c r="G205" s="248" t="s">
        <v>167</v>
      </c>
      <c r="H205" s="249">
        <v>0.10000000000000001</v>
      </c>
      <c r="I205" s="250"/>
      <c r="J205" s="250"/>
      <c r="K205" s="251">
        <f>ROUND(P205*H205,2)</f>
        <v>0</v>
      </c>
      <c r="L205" s="252"/>
      <c r="M205" s="41"/>
      <c r="N205" s="253" t="s">
        <v>1</v>
      </c>
      <c r="O205" s="254" t="s">
        <v>45</v>
      </c>
      <c r="P205" s="255">
        <f>I205+J205</f>
        <v>0</v>
      </c>
      <c r="Q205" s="255">
        <f>ROUND(I205*H205,2)</f>
        <v>0</v>
      </c>
      <c r="R205" s="255">
        <f>ROUND(J205*H205,2)</f>
        <v>0</v>
      </c>
      <c r="S205" s="94"/>
      <c r="T205" s="256">
        <f>S205*H205</f>
        <v>0</v>
      </c>
      <c r="U205" s="256">
        <v>0</v>
      </c>
      <c r="V205" s="256">
        <f>U205*H205</f>
        <v>0</v>
      </c>
      <c r="W205" s="256">
        <v>0</v>
      </c>
      <c r="X205" s="257">
        <f>W205*H205</f>
        <v>0</v>
      </c>
      <c r="Y205" s="35"/>
      <c r="Z205" s="35"/>
      <c r="AA205" s="35"/>
      <c r="AB205" s="35"/>
      <c r="AC205" s="35"/>
      <c r="AD205" s="35"/>
      <c r="AE205" s="35"/>
      <c r="AR205" s="258" t="s">
        <v>174</v>
      </c>
      <c r="AT205" s="258" t="s">
        <v>159</v>
      </c>
      <c r="AU205" s="258" t="s">
        <v>130</v>
      </c>
      <c r="AY205" s="14" t="s">
        <v>156</v>
      </c>
      <c r="BE205" s="259">
        <f>IF(O205="základná",K205,0)</f>
        <v>0</v>
      </c>
      <c r="BF205" s="259">
        <f>IF(O205="znížená",K205,0)</f>
        <v>0</v>
      </c>
      <c r="BG205" s="259">
        <f>IF(O205="zákl. prenesená",K205,0)</f>
        <v>0</v>
      </c>
      <c r="BH205" s="259">
        <f>IF(O205="zníž. prenesená",K205,0)</f>
        <v>0</v>
      </c>
      <c r="BI205" s="259">
        <f>IF(O205="nulová",K205,0)</f>
        <v>0</v>
      </c>
      <c r="BJ205" s="14" t="s">
        <v>130</v>
      </c>
      <c r="BK205" s="259">
        <f>ROUND(P205*H205,2)</f>
        <v>0</v>
      </c>
      <c r="BL205" s="14" t="s">
        <v>174</v>
      </c>
      <c r="BM205" s="258" t="s">
        <v>729</v>
      </c>
    </row>
    <row r="206" s="2" customFormat="1" ht="24.15" customHeight="1">
      <c r="A206" s="35"/>
      <c r="B206" s="36"/>
      <c r="C206" s="245" t="s">
        <v>372</v>
      </c>
      <c r="D206" s="245" t="s">
        <v>159</v>
      </c>
      <c r="E206" s="246" t="s">
        <v>214</v>
      </c>
      <c r="F206" s="247" t="s">
        <v>215</v>
      </c>
      <c r="G206" s="248" t="s">
        <v>167</v>
      </c>
      <c r="H206" s="249">
        <v>0.10000000000000001</v>
      </c>
      <c r="I206" s="250"/>
      <c r="J206" s="250"/>
      <c r="K206" s="251">
        <f>ROUND(P206*H206,2)</f>
        <v>0</v>
      </c>
      <c r="L206" s="252"/>
      <c r="M206" s="41"/>
      <c r="N206" s="253" t="s">
        <v>1</v>
      </c>
      <c r="O206" s="254" t="s">
        <v>45</v>
      </c>
      <c r="P206" s="255">
        <f>I206+J206</f>
        <v>0</v>
      </c>
      <c r="Q206" s="255">
        <f>ROUND(I206*H206,2)</f>
        <v>0</v>
      </c>
      <c r="R206" s="255">
        <f>ROUND(J206*H206,2)</f>
        <v>0</v>
      </c>
      <c r="S206" s="94"/>
      <c r="T206" s="256">
        <f>S206*H206</f>
        <v>0</v>
      </c>
      <c r="U206" s="256">
        <v>0</v>
      </c>
      <c r="V206" s="256">
        <f>U206*H206</f>
        <v>0</v>
      </c>
      <c r="W206" s="256">
        <v>0</v>
      </c>
      <c r="X206" s="257">
        <f>W206*H206</f>
        <v>0</v>
      </c>
      <c r="Y206" s="35"/>
      <c r="Z206" s="35"/>
      <c r="AA206" s="35"/>
      <c r="AB206" s="35"/>
      <c r="AC206" s="35"/>
      <c r="AD206" s="35"/>
      <c r="AE206" s="35"/>
      <c r="AR206" s="258" t="s">
        <v>174</v>
      </c>
      <c r="AT206" s="258" t="s">
        <v>159</v>
      </c>
      <c r="AU206" s="258" t="s">
        <v>130</v>
      </c>
      <c r="AY206" s="14" t="s">
        <v>156</v>
      </c>
      <c r="BE206" s="259">
        <f>IF(O206="základná",K206,0)</f>
        <v>0</v>
      </c>
      <c r="BF206" s="259">
        <f>IF(O206="znížená",K206,0)</f>
        <v>0</v>
      </c>
      <c r="BG206" s="259">
        <f>IF(O206="zákl. prenesená",K206,0)</f>
        <v>0</v>
      </c>
      <c r="BH206" s="259">
        <f>IF(O206="zníž. prenesená",K206,0)</f>
        <v>0</v>
      </c>
      <c r="BI206" s="259">
        <f>IF(O206="nulová",K206,0)</f>
        <v>0</v>
      </c>
      <c r="BJ206" s="14" t="s">
        <v>130</v>
      </c>
      <c r="BK206" s="259">
        <f>ROUND(P206*H206,2)</f>
        <v>0</v>
      </c>
      <c r="BL206" s="14" t="s">
        <v>174</v>
      </c>
      <c r="BM206" s="258" t="s">
        <v>730</v>
      </c>
    </row>
    <row r="207" s="2" customFormat="1" ht="24.15" customHeight="1">
      <c r="A207" s="35"/>
      <c r="B207" s="36"/>
      <c r="C207" s="245" t="s">
        <v>377</v>
      </c>
      <c r="D207" s="245" t="s">
        <v>159</v>
      </c>
      <c r="E207" s="246" t="s">
        <v>218</v>
      </c>
      <c r="F207" s="247" t="s">
        <v>219</v>
      </c>
      <c r="G207" s="248" t="s">
        <v>167</v>
      </c>
      <c r="H207" s="249">
        <v>0.10000000000000001</v>
      </c>
      <c r="I207" s="250"/>
      <c r="J207" s="250"/>
      <c r="K207" s="251">
        <f>ROUND(P207*H207,2)</f>
        <v>0</v>
      </c>
      <c r="L207" s="252"/>
      <c r="M207" s="41"/>
      <c r="N207" s="253" t="s">
        <v>1</v>
      </c>
      <c r="O207" s="254" t="s">
        <v>45</v>
      </c>
      <c r="P207" s="255">
        <f>I207+J207</f>
        <v>0</v>
      </c>
      <c r="Q207" s="255">
        <f>ROUND(I207*H207,2)</f>
        <v>0</v>
      </c>
      <c r="R207" s="255">
        <f>ROUND(J207*H207,2)</f>
        <v>0</v>
      </c>
      <c r="S207" s="94"/>
      <c r="T207" s="256">
        <f>S207*H207</f>
        <v>0</v>
      </c>
      <c r="U207" s="256">
        <v>0</v>
      </c>
      <c r="V207" s="256">
        <f>U207*H207</f>
        <v>0</v>
      </c>
      <c r="W207" s="256">
        <v>0</v>
      </c>
      <c r="X207" s="257">
        <f>W207*H207</f>
        <v>0</v>
      </c>
      <c r="Y207" s="35"/>
      <c r="Z207" s="35"/>
      <c r="AA207" s="35"/>
      <c r="AB207" s="35"/>
      <c r="AC207" s="35"/>
      <c r="AD207" s="35"/>
      <c r="AE207" s="35"/>
      <c r="AR207" s="258" t="s">
        <v>174</v>
      </c>
      <c r="AT207" s="258" t="s">
        <v>159</v>
      </c>
      <c r="AU207" s="258" t="s">
        <v>130</v>
      </c>
      <c r="AY207" s="14" t="s">
        <v>156</v>
      </c>
      <c r="BE207" s="259">
        <f>IF(O207="základná",K207,0)</f>
        <v>0</v>
      </c>
      <c r="BF207" s="259">
        <f>IF(O207="znížená",K207,0)</f>
        <v>0</v>
      </c>
      <c r="BG207" s="259">
        <f>IF(O207="zákl. prenesená",K207,0)</f>
        <v>0</v>
      </c>
      <c r="BH207" s="259">
        <f>IF(O207="zníž. prenesená",K207,0)</f>
        <v>0</v>
      </c>
      <c r="BI207" s="259">
        <f>IF(O207="nulová",K207,0)</f>
        <v>0</v>
      </c>
      <c r="BJ207" s="14" t="s">
        <v>130</v>
      </c>
      <c r="BK207" s="259">
        <f>ROUND(P207*H207,2)</f>
        <v>0</v>
      </c>
      <c r="BL207" s="14" t="s">
        <v>174</v>
      </c>
      <c r="BM207" s="258" t="s">
        <v>731</v>
      </c>
    </row>
    <row r="208" s="2" customFormat="1" ht="16.5" customHeight="1">
      <c r="A208" s="35"/>
      <c r="B208" s="36"/>
      <c r="C208" s="245" t="s">
        <v>381</v>
      </c>
      <c r="D208" s="245" t="s">
        <v>159</v>
      </c>
      <c r="E208" s="246" t="s">
        <v>221</v>
      </c>
      <c r="F208" s="247" t="s">
        <v>222</v>
      </c>
      <c r="G208" s="248" t="s">
        <v>162</v>
      </c>
      <c r="H208" s="249">
        <v>1</v>
      </c>
      <c r="I208" s="250"/>
      <c r="J208" s="250"/>
      <c r="K208" s="251">
        <f>ROUND(P208*H208,2)</f>
        <v>0</v>
      </c>
      <c r="L208" s="252"/>
      <c r="M208" s="41"/>
      <c r="N208" s="253" t="s">
        <v>1</v>
      </c>
      <c r="O208" s="254" t="s">
        <v>45</v>
      </c>
      <c r="P208" s="255">
        <f>I208+J208</f>
        <v>0</v>
      </c>
      <c r="Q208" s="255">
        <f>ROUND(I208*H208,2)</f>
        <v>0</v>
      </c>
      <c r="R208" s="255">
        <f>ROUND(J208*H208,2)</f>
        <v>0</v>
      </c>
      <c r="S208" s="94"/>
      <c r="T208" s="256">
        <f>S208*H208</f>
        <v>0</v>
      </c>
      <c r="U208" s="256">
        <v>0</v>
      </c>
      <c r="V208" s="256">
        <f>U208*H208</f>
        <v>0</v>
      </c>
      <c r="W208" s="256">
        <v>0</v>
      </c>
      <c r="X208" s="257">
        <f>W208*H208</f>
        <v>0</v>
      </c>
      <c r="Y208" s="35"/>
      <c r="Z208" s="35"/>
      <c r="AA208" s="35"/>
      <c r="AB208" s="35"/>
      <c r="AC208" s="35"/>
      <c r="AD208" s="35"/>
      <c r="AE208" s="35"/>
      <c r="AR208" s="258" t="s">
        <v>174</v>
      </c>
      <c r="AT208" s="258" t="s">
        <v>159</v>
      </c>
      <c r="AU208" s="258" t="s">
        <v>130</v>
      </c>
      <c r="AY208" s="14" t="s">
        <v>156</v>
      </c>
      <c r="BE208" s="259">
        <f>IF(O208="základná",K208,0)</f>
        <v>0</v>
      </c>
      <c r="BF208" s="259">
        <f>IF(O208="znížená",K208,0)</f>
        <v>0</v>
      </c>
      <c r="BG208" s="259">
        <f>IF(O208="zákl. prenesená",K208,0)</f>
        <v>0</v>
      </c>
      <c r="BH208" s="259">
        <f>IF(O208="zníž. prenesená",K208,0)</f>
        <v>0</v>
      </c>
      <c r="BI208" s="259">
        <f>IF(O208="nulová",K208,0)</f>
        <v>0</v>
      </c>
      <c r="BJ208" s="14" t="s">
        <v>130</v>
      </c>
      <c r="BK208" s="259">
        <f>ROUND(P208*H208,2)</f>
        <v>0</v>
      </c>
      <c r="BL208" s="14" t="s">
        <v>174</v>
      </c>
      <c r="BM208" s="258" t="s">
        <v>732</v>
      </c>
    </row>
    <row r="209" s="2" customFormat="1" ht="24.15" customHeight="1">
      <c r="A209" s="35"/>
      <c r="B209" s="36"/>
      <c r="C209" s="245" t="s">
        <v>387</v>
      </c>
      <c r="D209" s="245" t="s">
        <v>159</v>
      </c>
      <c r="E209" s="246" t="s">
        <v>733</v>
      </c>
      <c r="F209" s="247" t="s">
        <v>734</v>
      </c>
      <c r="G209" s="248" t="s">
        <v>167</v>
      </c>
      <c r="H209" s="249">
        <v>0.10000000000000001</v>
      </c>
      <c r="I209" s="250"/>
      <c r="J209" s="250"/>
      <c r="K209" s="251">
        <f>ROUND(P209*H209,2)</f>
        <v>0</v>
      </c>
      <c r="L209" s="252"/>
      <c r="M209" s="41"/>
      <c r="N209" s="253" t="s">
        <v>1</v>
      </c>
      <c r="O209" s="254" t="s">
        <v>45</v>
      </c>
      <c r="P209" s="255">
        <f>I209+J209</f>
        <v>0</v>
      </c>
      <c r="Q209" s="255">
        <f>ROUND(I209*H209,2)</f>
        <v>0</v>
      </c>
      <c r="R209" s="255">
        <f>ROUND(J209*H209,2)</f>
        <v>0</v>
      </c>
      <c r="S209" s="94"/>
      <c r="T209" s="256">
        <f>S209*H209</f>
        <v>0</v>
      </c>
      <c r="U209" s="256">
        <v>0</v>
      </c>
      <c r="V209" s="256">
        <f>U209*H209</f>
        <v>0</v>
      </c>
      <c r="W209" s="256">
        <v>0</v>
      </c>
      <c r="X209" s="257">
        <f>W209*H209</f>
        <v>0</v>
      </c>
      <c r="Y209" s="35"/>
      <c r="Z209" s="35"/>
      <c r="AA209" s="35"/>
      <c r="AB209" s="35"/>
      <c r="AC209" s="35"/>
      <c r="AD209" s="35"/>
      <c r="AE209" s="35"/>
      <c r="AR209" s="258" t="s">
        <v>174</v>
      </c>
      <c r="AT209" s="258" t="s">
        <v>159</v>
      </c>
      <c r="AU209" s="258" t="s">
        <v>130</v>
      </c>
      <c r="AY209" s="14" t="s">
        <v>156</v>
      </c>
      <c r="BE209" s="259">
        <f>IF(O209="základná",K209,0)</f>
        <v>0</v>
      </c>
      <c r="BF209" s="259">
        <f>IF(O209="znížená",K209,0)</f>
        <v>0</v>
      </c>
      <c r="BG209" s="259">
        <f>IF(O209="zákl. prenesená",K209,0)</f>
        <v>0</v>
      </c>
      <c r="BH209" s="259">
        <f>IF(O209="zníž. prenesená",K209,0)</f>
        <v>0</v>
      </c>
      <c r="BI209" s="259">
        <f>IF(O209="nulová",K209,0)</f>
        <v>0</v>
      </c>
      <c r="BJ209" s="14" t="s">
        <v>130</v>
      </c>
      <c r="BK209" s="259">
        <f>ROUND(P209*H209,2)</f>
        <v>0</v>
      </c>
      <c r="BL209" s="14" t="s">
        <v>174</v>
      </c>
      <c r="BM209" s="258" t="s">
        <v>735</v>
      </c>
    </row>
    <row r="210" s="2" customFormat="1" ht="24.15" customHeight="1">
      <c r="A210" s="35"/>
      <c r="B210" s="36"/>
      <c r="C210" s="245" t="s">
        <v>392</v>
      </c>
      <c r="D210" s="245" t="s">
        <v>159</v>
      </c>
      <c r="E210" s="246" t="s">
        <v>736</v>
      </c>
      <c r="F210" s="247" t="s">
        <v>737</v>
      </c>
      <c r="G210" s="248" t="s">
        <v>167</v>
      </c>
      <c r="H210" s="249">
        <v>0.10000000000000001</v>
      </c>
      <c r="I210" s="250"/>
      <c r="J210" s="250"/>
      <c r="K210" s="251">
        <f>ROUND(P210*H210,2)</f>
        <v>0</v>
      </c>
      <c r="L210" s="252"/>
      <c r="M210" s="41"/>
      <c r="N210" s="253" t="s">
        <v>1</v>
      </c>
      <c r="O210" s="254" t="s">
        <v>45</v>
      </c>
      <c r="P210" s="255">
        <f>I210+J210</f>
        <v>0</v>
      </c>
      <c r="Q210" s="255">
        <f>ROUND(I210*H210,2)</f>
        <v>0</v>
      </c>
      <c r="R210" s="255">
        <f>ROUND(J210*H210,2)</f>
        <v>0</v>
      </c>
      <c r="S210" s="94"/>
      <c r="T210" s="256">
        <f>S210*H210</f>
        <v>0</v>
      </c>
      <c r="U210" s="256">
        <v>0</v>
      </c>
      <c r="V210" s="256">
        <f>U210*H210</f>
        <v>0</v>
      </c>
      <c r="W210" s="256">
        <v>0</v>
      </c>
      <c r="X210" s="257">
        <f>W210*H210</f>
        <v>0</v>
      </c>
      <c r="Y210" s="35"/>
      <c r="Z210" s="35"/>
      <c r="AA210" s="35"/>
      <c r="AB210" s="35"/>
      <c r="AC210" s="35"/>
      <c r="AD210" s="35"/>
      <c r="AE210" s="35"/>
      <c r="AR210" s="258" t="s">
        <v>174</v>
      </c>
      <c r="AT210" s="258" t="s">
        <v>159</v>
      </c>
      <c r="AU210" s="258" t="s">
        <v>130</v>
      </c>
      <c r="AY210" s="14" t="s">
        <v>156</v>
      </c>
      <c r="BE210" s="259">
        <f>IF(O210="základná",K210,0)</f>
        <v>0</v>
      </c>
      <c r="BF210" s="259">
        <f>IF(O210="znížená",K210,0)</f>
        <v>0</v>
      </c>
      <c r="BG210" s="259">
        <f>IF(O210="zákl. prenesená",K210,0)</f>
        <v>0</v>
      </c>
      <c r="BH210" s="259">
        <f>IF(O210="zníž. prenesená",K210,0)</f>
        <v>0</v>
      </c>
      <c r="BI210" s="259">
        <f>IF(O210="nulová",K210,0)</f>
        <v>0</v>
      </c>
      <c r="BJ210" s="14" t="s">
        <v>130</v>
      </c>
      <c r="BK210" s="259">
        <f>ROUND(P210*H210,2)</f>
        <v>0</v>
      </c>
      <c r="BL210" s="14" t="s">
        <v>174</v>
      </c>
      <c r="BM210" s="258" t="s">
        <v>738</v>
      </c>
    </row>
    <row r="211" s="2" customFormat="1" ht="24.15" customHeight="1">
      <c r="A211" s="35"/>
      <c r="B211" s="36"/>
      <c r="C211" s="245" t="s">
        <v>396</v>
      </c>
      <c r="D211" s="245" t="s">
        <v>159</v>
      </c>
      <c r="E211" s="246" t="s">
        <v>739</v>
      </c>
      <c r="F211" s="247" t="s">
        <v>740</v>
      </c>
      <c r="G211" s="248" t="s">
        <v>167</v>
      </c>
      <c r="H211" s="249">
        <v>0.10000000000000001</v>
      </c>
      <c r="I211" s="250"/>
      <c r="J211" s="250"/>
      <c r="K211" s="251">
        <f>ROUND(P211*H211,2)</f>
        <v>0</v>
      </c>
      <c r="L211" s="252"/>
      <c r="M211" s="41"/>
      <c r="N211" s="253" t="s">
        <v>1</v>
      </c>
      <c r="O211" s="254" t="s">
        <v>45</v>
      </c>
      <c r="P211" s="255">
        <f>I211+J211</f>
        <v>0</v>
      </c>
      <c r="Q211" s="255">
        <f>ROUND(I211*H211,2)</f>
        <v>0</v>
      </c>
      <c r="R211" s="255">
        <f>ROUND(J211*H211,2)</f>
        <v>0</v>
      </c>
      <c r="S211" s="94"/>
      <c r="T211" s="256">
        <f>S211*H211</f>
        <v>0</v>
      </c>
      <c r="U211" s="256">
        <v>0</v>
      </c>
      <c r="V211" s="256">
        <f>U211*H211</f>
        <v>0</v>
      </c>
      <c r="W211" s="256">
        <v>0</v>
      </c>
      <c r="X211" s="257">
        <f>W211*H211</f>
        <v>0</v>
      </c>
      <c r="Y211" s="35"/>
      <c r="Z211" s="35"/>
      <c r="AA211" s="35"/>
      <c r="AB211" s="35"/>
      <c r="AC211" s="35"/>
      <c r="AD211" s="35"/>
      <c r="AE211" s="35"/>
      <c r="AR211" s="258" t="s">
        <v>174</v>
      </c>
      <c r="AT211" s="258" t="s">
        <v>159</v>
      </c>
      <c r="AU211" s="258" t="s">
        <v>130</v>
      </c>
      <c r="AY211" s="14" t="s">
        <v>156</v>
      </c>
      <c r="BE211" s="259">
        <f>IF(O211="základná",K211,0)</f>
        <v>0</v>
      </c>
      <c r="BF211" s="259">
        <f>IF(O211="znížená",K211,0)</f>
        <v>0</v>
      </c>
      <c r="BG211" s="259">
        <f>IF(O211="zákl. prenesená",K211,0)</f>
        <v>0</v>
      </c>
      <c r="BH211" s="259">
        <f>IF(O211="zníž. prenesená",K211,0)</f>
        <v>0</v>
      </c>
      <c r="BI211" s="259">
        <f>IF(O211="nulová",K211,0)</f>
        <v>0</v>
      </c>
      <c r="BJ211" s="14" t="s">
        <v>130</v>
      </c>
      <c r="BK211" s="259">
        <f>ROUND(P211*H211,2)</f>
        <v>0</v>
      </c>
      <c r="BL211" s="14" t="s">
        <v>174</v>
      </c>
      <c r="BM211" s="258" t="s">
        <v>741</v>
      </c>
    </row>
    <row r="212" s="12" customFormat="1" ht="25.92" customHeight="1">
      <c r="A212" s="12"/>
      <c r="B212" s="229"/>
      <c r="C212" s="230"/>
      <c r="D212" s="231" t="s">
        <v>80</v>
      </c>
      <c r="E212" s="232" t="s">
        <v>241</v>
      </c>
      <c r="F212" s="232" t="s">
        <v>742</v>
      </c>
      <c r="G212" s="230"/>
      <c r="H212" s="230"/>
      <c r="I212" s="233"/>
      <c r="J212" s="233"/>
      <c r="K212" s="202">
        <f>BK212</f>
        <v>0</v>
      </c>
      <c r="L212" s="230"/>
      <c r="M212" s="234"/>
      <c r="N212" s="235"/>
      <c r="O212" s="236"/>
      <c r="P212" s="236"/>
      <c r="Q212" s="237">
        <f>Q213</f>
        <v>0</v>
      </c>
      <c r="R212" s="237">
        <f>R213</f>
        <v>0</v>
      </c>
      <c r="S212" s="236"/>
      <c r="T212" s="238">
        <f>T213</f>
        <v>0</v>
      </c>
      <c r="U212" s="236"/>
      <c r="V212" s="238">
        <f>V213</f>
        <v>0</v>
      </c>
      <c r="W212" s="236"/>
      <c r="X212" s="239">
        <f>X213</f>
        <v>0.0012200000000000002</v>
      </c>
      <c r="Y212" s="12"/>
      <c r="Z212" s="12"/>
      <c r="AA212" s="12"/>
      <c r="AB212" s="12"/>
      <c r="AC212" s="12"/>
      <c r="AD212" s="12"/>
      <c r="AE212" s="12"/>
      <c r="AR212" s="240" t="s">
        <v>169</v>
      </c>
      <c r="AT212" s="241" t="s">
        <v>80</v>
      </c>
      <c r="AU212" s="241" t="s">
        <v>81</v>
      </c>
      <c r="AY212" s="240" t="s">
        <v>156</v>
      </c>
      <c r="BK212" s="242">
        <f>BK213</f>
        <v>0</v>
      </c>
    </row>
    <row r="213" s="12" customFormat="1" ht="22.8" customHeight="1">
      <c r="A213" s="12"/>
      <c r="B213" s="229"/>
      <c r="C213" s="230"/>
      <c r="D213" s="231" t="s">
        <v>80</v>
      </c>
      <c r="E213" s="243" t="s">
        <v>743</v>
      </c>
      <c r="F213" s="243" t="s">
        <v>744</v>
      </c>
      <c r="G213" s="230"/>
      <c r="H213" s="230"/>
      <c r="I213" s="233"/>
      <c r="J213" s="233"/>
      <c r="K213" s="244">
        <f>BK213</f>
        <v>0</v>
      </c>
      <c r="L213" s="230"/>
      <c r="M213" s="234"/>
      <c r="N213" s="235"/>
      <c r="O213" s="236"/>
      <c r="P213" s="236"/>
      <c r="Q213" s="237">
        <f>SUM(Q214:Q220)</f>
        <v>0</v>
      </c>
      <c r="R213" s="237">
        <f>SUM(R214:R220)</f>
        <v>0</v>
      </c>
      <c r="S213" s="236"/>
      <c r="T213" s="238">
        <f>SUM(T214:T220)</f>
        <v>0</v>
      </c>
      <c r="U213" s="236"/>
      <c r="V213" s="238">
        <f>SUM(V214:V220)</f>
        <v>0</v>
      </c>
      <c r="W213" s="236"/>
      <c r="X213" s="239">
        <f>SUM(X214:X220)</f>
        <v>0.0012200000000000002</v>
      </c>
      <c r="Y213" s="12"/>
      <c r="Z213" s="12"/>
      <c r="AA213" s="12"/>
      <c r="AB213" s="12"/>
      <c r="AC213" s="12"/>
      <c r="AD213" s="12"/>
      <c r="AE213" s="12"/>
      <c r="AR213" s="240" t="s">
        <v>169</v>
      </c>
      <c r="AT213" s="241" t="s">
        <v>80</v>
      </c>
      <c r="AU213" s="241" t="s">
        <v>89</v>
      </c>
      <c r="AY213" s="240" t="s">
        <v>156</v>
      </c>
      <c r="BK213" s="242">
        <f>SUM(BK214:BK220)</f>
        <v>0</v>
      </c>
    </row>
    <row r="214" s="2" customFormat="1" ht="33" customHeight="1">
      <c r="A214" s="35"/>
      <c r="B214" s="36"/>
      <c r="C214" s="245" t="s">
        <v>400</v>
      </c>
      <c r="D214" s="245" t="s">
        <v>159</v>
      </c>
      <c r="E214" s="246" t="s">
        <v>745</v>
      </c>
      <c r="F214" s="247" t="s">
        <v>746</v>
      </c>
      <c r="G214" s="248" t="s">
        <v>162</v>
      </c>
      <c r="H214" s="249">
        <v>1</v>
      </c>
      <c r="I214" s="250"/>
      <c r="J214" s="250"/>
      <c r="K214" s="251">
        <f>ROUND(P214*H214,2)</f>
        <v>0</v>
      </c>
      <c r="L214" s="252"/>
      <c r="M214" s="41"/>
      <c r="N214" s="253" t="s">
        <v>1</v>
      </c>
      <c r="O214" s="254" t="s">
        <v>45</v>
      </c>
      <c r="P214" s="255">
        <f>I214+J214</f>
        <v>0</v>
      </c>
      <c r="Q214" s="255">
        <f>ROUND(I214*H214,2)</f>
        <v>0</v>
      </c>
      <c r="R214" s="255">
        <f>ROUND(J214*H214,2)</f>
        <v>0</v>
      </c>
      <c r="S214" s="94"/>
      <c r="T214" s="256">
        <f>S214*H214</f>
        <v>0</v>
      </c>
      <c r="U214" s="256">
        <v>0</v>
      </c>
      <c r="V214" s="256">
        <f>U214*H214</f>
        <v>0</v>
      </c>
      <c r="W214" s="256">
        <v>0.00020000000000000001</v>
      </c>
      <c r="X214" s="257">
        <f>W214*H214</f>
        <v>0.00020000000000000001</v>
      </c>
      <c r="Y214" s="35"/>
      <c r="Z214" s="35"/>
      <c r="AA214" s="35"/>
      <c r="AB214" s="35"/>
      <c r="AC214" s="35"/>
      <c r="AD214" s="35"/>
      <c r="AE214" s="35"/>
      <c r="AR214" s="258" t="s">
        <v>239</v>
      </c>
      <c r="AT214" s="258" t="s">
        <v>159</v>
      </c>
      <c r="AU214" s="258" t="s">
        <v>130</v>
      </c>
      <c r="AY214" s="14" t="s">
        <v>156</v>
      </c>
      <c r="BE214" s="259">
        <f>IF(O214="základná",K214,0)</f>
        <v>0</v>
      </c>
      <c r="BF214" s="259">
        <f>IF(O214="znížená",K214,0)</f>
        <v>0</v>
      </c>
      <c r="BG214" s="259">
        <f>IF(O214="zákl. prenesená",K214,0)</f>
        <v>0</v>
      </c>
      <c r="BH214" s="259">
        <f>IF(O214="zníž. prenesená",K214,0)</f>
        <v>0</v>
      </c>
      <c r="BI214" s="259">
        <f>IF(O214="nulová",K214,0)</f>
        <v>0</v>
      </c>
      <c r="BJ214" s="14" t="s">
        <v>130</v>
      </c>
      <c r="BK214" s="259">
        <f>ROUND(P214*H214,2)</f>
        <v>0</v>
      </c>
      <c r="BL214" s="14" t="s">
        <v>239</v>
      </c>
      <c r="BM214" s="258" t="s">
        <v>747</v>
      </c>
    </row>
    <row r="215" s="2" customFormat="1" ht="16.5" customHeight="1">
      <c r="A215" s="35"/>
      <c r="B215" s="36"/>
      <c r="C215" s="245" t="s">
        <v>404</v>
      </c>
      <c r="D215" s="245" t="s">
        <v>159</v>
      </c>
      <c r="E215" s="246" t="s">
        <v>748</v>
      </c>
      <c r="F215" s="247" t="s">
        <v>749</v>
      </c>
      <c r="G215" s="248" t="s">
        <v>162</v>
      </c>
      <c r="H215" s="249">
        <v>1</v>
      </c>
      <c r="I215" s="250"/>
      <c r="J215" s="250"/>
      <c r="K215" s="251">
        <f>ROUND(P215*H215,2)</f>
        <v>0</v>
      </c>
      <c r="L215" s="252"/>
      <c r="M215" s="41"/>
      <c r="N215" s="253" t="s">
        <v>1</v>
      </c>
      <c r="O215" s="254" t="s">
        <v>45</v>
      </c>
      <c r="P215" s="255">
        <f>I215+J215</f>
        <v>0</v>
      </c>
      <c r="Q215" s="255">
        <f>ROUND(I215*H215,2)</f>
        <v>0</v>
      </c>
      <c r="R215" s="255">
        <f>ROUND(J215*H215,2)</f>
        <v>0</v>
      </c>
      <c r="S215" s="94"/>
      <c r="T215" s="256">
        <f>S215*H215</f>
        <v>0</v>
      </c>
      <c r="U215" s="256">
        <v>0</v>
      </c>
      <c r="V215" s="256">
        <f>U215*H215</f>
        <v>0</v>
      </c>
      <c r="W215" s="256">
        <v>0</v>
      </c>
      <c r="X215" s="257">
        <f>W215*H215</f>
        <v>0</v>
      </c>
      <c r="Y215" s="35"/>
      <c r="Z215" s="35"/>
      <c r="AA215" s="35"/>
      <c r="AB215" s="35"/>
      <c r="AC215" s="35"/>
      <c r="AD215" s="35"/>
      <c r="AE215" s="35"/>
      <c r="AR215" s="258" t="s">
        <v>239</v>
      </c>
      <c r="AT215" s="258" t="s">
        <v>159</v>
      </c>
      <c r="AU215" s="258" t="s">
        <v>130</v>
      </c>
      <c r="AY215" s="14" t="s">
        <v>156</v>
      </c>
      <c r="BE215" s="259">
        <f>IF(O215="základná",K215,0)</f>
        <v>0</v>
      </c>
      <c r="BF215" s="259">
        <f>IF(O215="znížená",K215,0)</f>
        <v>0</v>
      </c>
      <c r="BG215" s="259">
        <f>IF(O215="zákl. prenesená",K215,0)</f>
        <v>0</v>
      </c>
      <c r="BH215" s="259">
        <f>IF(O215="zníž. prenesená",K215,0)</f>
        <v>0</v>
      </c>
      <c r="BI215" s="259">
        <f>IF(O215="nulová",K215,0)</f>
        <v>0</v>
      </c>
      <c r="BJ215" s="14" t="s">
        <v>130</v>
      </c>
      <c r="BK215" s="259">
        <f>ROUND(P215*H215,2)</f>
        <v>0</v>
      </c>
      <c r="BL215" s="14" t="s">
        <v>239</v>
      </c>
      <c r="BM215" s="258" t="s">
        <v>750</v>
      </c>
    </row>
    <row r="216" s="2" customFormat="1" ht="16.5" customHeight="1">
      <c r="A216" s="35"/>
      <c r="B216" s="36"/>
      <c r="C216" s="245" t="s">
        <v>408</v>
      </c>
      <c r="D216" s="245" t="s">
        <v>159</v>
      </c>
      <c r="E216" s="246" t="s">
        <v>751</v>
      </c>
      <c r="F216" s="247" t="s">
        <v>752</v>
      </c>
      <c r="G216" s="248" t="s">
        <v>162</v>
      </c>
      <c r="H216" s="249">
        <v>1</v>
      </c>
      <c r="I216" s="250"/>
      <c r="J216" s="250"/>
      <c r="K216" s="251">
        <f>ROUND(P216*H216,2)</f>
        <v>0</v>
      </c>
      <c r="L216" s="252"/>
      <c r="M216" s="41"/>
      <c r="N216" s="253" t="s">
        <v>1</v>
      </c>
      <c r="O216" s="254" t="s">
        <v>45</v>
      </c>
      <c r="P216" s="255">
        <f>I216+J216</f>
        <v>0</v>
      </c>
      <c r="Q216" s="255">
        <f>ROUND(I216*H216,2)</f>
        <v>0</v>
      </c>
      <c r="R216" s="255">
        <f>ROUND(J216*H216,2)</f>
        <v>0</v>
      </c>
      <c r="S216" s="94"/>
      <c r="T216" s="256">
        <f>S216*H216</f>
        <v>0</v>
      </c>
      <c r="U216" s="256">
        <v>0</v>
      </c>
      <c r="V216" s="256">
        <f>U216*H216</f>
        <v>0</v>
      </c>
      <c r="W216" s="256">
        <v>0</v>
      </c>
      <c r="X216" s="257">
        <f>W216*H216</f>
        <v>0</v>
      </c>
      <c r="Y216" s="35"/>
      <c r="Z216" s="35"/>
      <c r="AA216" s="35"/>
      <c r="AB216" s="35"/>
      <c r="AC216" s="35"/>
      <c r="AD216" s="35"/>
      <c r="AE216" s="35"/>
      <c r="AR216" s="258" t="s">
        <v>239</v>
      </c>
      <c r="AT216" s="258" t="s">
        <v>159</v>
      </c>
      <c r="AU216" s="258" t="s">
        <v>130</v>
      </c>
      <c r="AY216" s="14" t="s">
        <v>156</v>
      </c>
      <c r="BE216" s="259">
        <f>IF(O216="základná",K216,0)</f>
        <v>0</v>
      </c>
      <c r="BF216" s="259">
        <f>IF(O216="znížená",K216,0)</f>
        <v>0</v>
      </c>
      <c r="BG216" s="259">
        <f>IF(O216="zákl. prenesená",K216,0)</f>
        <v>0</v>
      </c>
      <c r="BH216" s="259">
        <f>IF(O216="zníž. prenesená",K216,0)</f>
        <v>0</v>
      </c>
      <c r="BI216" s="259">
        <f>IF(O216="nulová",K216,0)</f>
        <v>0</v>
      </c>
      <c r="BJ216" s="14" t="s">
        <v>130</v>
      </c>
      <c r="BK216" s="259">
        <f>ROUND(P216*H216,2)</f>
        <v>0</v>
      </c>
      <c r="BL216" s="14" t="s">
        <v>239</v>
      </c>
      <c r="BM216" s="258" t="s">
        <v>753</v>
      </c>
    </row>
    <row r="217" s="2" customFormat="1" ht="24.15" customHeight="1">
      <c r="A217" s="35"/>
      <c r="B217" s="36"/>
      <c r="C217" s="245" t="s">
        <v>412</v>
      </c>
      <c r="D217" s="245" t="s">
        <v>159</v>
      </c>
      <c r="E217" s="246" t="s">
        <v>754</v>
      </c>
      <c r="F217" s="247" t="s">
        <v>755</v>
      </c>
      <c r="G217" s="248" t="s">
        <v>172</v>
      </c>
      <c r="H217" s="249">
        <v>1</v>
      </c>
      <c r="I217" s="250"/>
      <c r="J217" s="250"/>
      <c r="K217" s="251">
        <f>ROUND(P217*H217,2)</f>
        <v>0</v>
      </c>
      <c r="L217" s="252"/>
      <c r="M217" s="41"/>
      <c r="N217" s="253" t="s">
        <v>1</v>
      </c>
      <c r="O217" s="254" t="s">
        <v>45</v>
      </c>
      <c r="P217" s="255">
        <f>I217+J217</f>
        <v>0</v>
      </c>
      <c r="Q217" s="255">
        <f>ROUND(I217*H217,2)</f>
        <v>0</v>
      </c>
      <c r="R217" s="255">
        <f>ROUND(J217*H217,2)</f>
        <v>0</v>
      </c>
      <c r="S217" s="94"/>
      <c r="T217" s="256">
        <f>S217*H217</f>
        <v>0</v>
      </c>
      <c r="U217" s="256">
        <v>0</v>
      </c>
      <c r="V217" s="256">
        <f>U217*H217</f>
        <v>0</v>
      </c>
      <c r="W217" s="256">
        <v>0.001</v>
      </c>
      <c r="X217" s="257">
        <f>W217*H217</f>
        <v>0.001</v>
      </c>
      <c r="Y217" s="35"/>
      <c r="Z217" s="35"/>
      <c r="AA217" s="35"/>
      <c r="AB217" s="35"/>
      <c r="AC217" s="35"/>
      <c r="AD217" s="35"/>
      <c r="AE217" s="35"/>
      <c r="AR217" s="258" t="s">
        <v>239</v>
      </c>
      <c r="AT217" s="258" t="s">
        <v>159</v>
      </c>
      <c r="AU217" s="258" t="s">
        <v>130</v>
      </c>
      <c r="AY217" s="14" t="s">
        <v>156</v>
      </c>
      <c r="BE217" s="259">
        <f>IF(O217="základná",K217,0)</f>
        <v>0</v>
      </c>
      <c r="BF217" s="259">
        <f>IF(O217="znížená",K217,0)</f>
        <v>0</v>
      </c>
      <c r="BG217" s="259">
        <f>IF(O217="zákl. prenesená",K217,0)</f>
        <v>0</v>
      </c>
      <c r="BH217" s="259">
        <f>IF(O217="zníž. prenesená",K217,0)</f>
        <v>0</v>
      </c>
      <c r="BI217" s="259">
        <f>IF(O217="nulová",K217,0)</f>
        <v>0</v>
      </c>
      <c r="BJ217" s="14" t="s">
        <v>130</v>
      </c>
      <c r="BK217" s="259">
        <f>ROUND(P217*H217,2)</f>
        <v>0</v>
      </c>
      <c r="BL217" s="14" t="s">
        <v>239</v>
      </c>
      <c r="BM217" s="258" t="s">
        <v>756</v>
      </c>
    </row>
    <row r="218" s="2" customFormat="1" ht="16.5" customHeight="1">
      <c r="A218" s="35"/>
      <c r="B218" s="36"/>
      <c r="C218" s="245" t="s">
        <v>416</v>
      </c>
      <c r="D218" s="245" t="s">
        <v>159</v>
      </c>
      <c r="E218" s="246" t="s">
        <v>757</v>
      </c>
      <c r="F218" s="247" t="s">
        <v>758</v>
      </c>
      <c r="G218" s="248" t="s">
        <v>172</v>
      </c>
      <c r="H218" s="249">
        <v>1</v>
      </c>
      <c r="I218" s="250"/>
      <c r="J218" s="250"/>
      <c r="K218" s="251">
        <f>ROUND(P218*H218,2)</f>
        <v>0</v>
      </c>
      <c r="L218" s="252"/>
      <c r="M218" s="41"/>
      <c r="N218" s="253" t="s">
        <v>1</v>
      </c>
      <c r="O218" s="254" t="s">
        <v>45</v>
      </c>
      <c r="P218" s="255">
        <f>I218+J218</f>
        <v>0</v>
      </c>
      <c r="Q218" s="255">
        <f>ROUND(I218*H218,2)</f>
        <v>0</v>
      </c>
      <c r="R218" s="255">
        <f>ROUND(J218*H218,2)</f>
        <v>0</v>
      </c>
      <c r="S218" s="94"/>
      <c r="T218" s="256">
        <f>S218*H218</f>
        <v>0</v>
      </c>
      <c r="U218" s="256">
        <v>0</v>
      </c>
      <c r="V218" s="256">
        <f>U218*H218</f>
        <v>0</v>
      </c>
      <c r="W218" s="256">
        <v>2.0000000000000002E-05</v>
      </c>
      <c r="X218" s="257">
        <f>W218*H218</f>
        <v>2.0000000000000002E-05</v>
      </c>
      <c r="Y218" s="35"/>
      <c r="Z218" s="35"/>
      <c r="AA218" s="35"/>
      <c r="AB218" s="35"/>
      <c r="AC218" s="35"/>
      <c r="AD218" s="35"/>
      <c r="AE218" s="35"/>
      <c r="AR218" s="258" t="s">
        <v>239</v>
      </c>
      <c r="AT218" s="258" t="s">
        <v>159</v>
      </c>
      <c r="AU218" s="258" t="s">
        <v>130</v>
      </c>
      <c r="AY218" s="14" t="s">
        <v>156</v>
      </c>
      <c r="BE218" s="259">
        <f>IF(O218="základná",K218,0)</f>
        <v>0</v>
      </c>
      <c r="BF218" s="259">
        <f>IF(O218="znížená",K218,0)</f>
        <v>0</v>
      </c>
      <c r="BG218" s="259">
        <f>IF(O218="zákl. prenesená",K218,0)</f>
        <v>0</v>
      </c>
      <c r="BH218" s="259">
        <f>IF(O218="zníž. prenesená",K218,0)</f>
        <v>0</v>
      </c>
      <c r="BI218" s="259">
        <f>IF(O218="nulová",K218,0)</f>
        <v>0</v>
      </c>
      <c r="BJ218" s="14" t="s">
        <v>130</v>
      </c>
      <c r="BK218" s="259">
        <f>ROUND(P218*H218,2)</f>
        <v>0</v>
      </c>
      <c r="BL218" s="14" t="s">
        <v>239</v>
      </c>
      <c r="BM218" s="258" t="s">
        <v>759</v>
      </c>
    </row>
    <row r="219" s="2" customFormat="1" ht="24.15" customHeight="1">
      <c r="A219" s="35"/>
      <c r="B219" s="36"/>
      <c r="C219" s="245" t="s">
        <v>420</v>
      </c>
      <c r="D219" s="245" t="s">
        <v>159</v>
      </c>
      <c r="E219" s="246" t="s">
        <v>760</v>
      </c>
      <c r="F219" s="247" t="s">
        <v>761</v>
      </c>
      <c r="G219" s="248" t="s">
        <v>675</v>
      </c>
      <c r="H219" s="249"/>
      <c r="I219" s="250"/>
      <c r="J219" s="250"/>
      <c r="K219" s="251">
        <f>ROUND(P219*H219,2)</f>
        <v>0</v>
      </c>
      <c r="L219" s="252"/>
      <c r="M219" s="41"/>
      <c r="N219" s="253" t="s">
        <v>1</v>
      </c>
      <c r="O219" s="254" t="s">
        <v>45</v>
      </c>
      <c r="P219" s="255">
        <f>I219+J219</f>
        <v>0</v>
      </c>
      <c r="Q219" s="255">
        <f>ROUND(I219*H219,2)</f>
        <v>0</v>
      </c>
      <c r="R219" s="255">
        <f>ROUND(J219*H219,2)</f>
        <v>0</v>
      </c>
      <c r="S219" s="94"/>
      <c r="T219" s="256">
        <f>S219*H219</f>
        <v>0</v>
      </c>
      <c r="U219" s="256">
        <v>0</v>
      </c>
      <c r="V219" s="256">
        <f>U219*H219</f>
        <v>0</v>
      </c>
      <c r="W219" s="256">
        <v>0</v>
      </c>
      <c r="X219" s="257">
        <f>W219*H219</f>
        <v>0</v>
      </c>
      <c r="Y219" s="35"/>
      <c r="Z219" s="35"/>
      <c r="AA219" s="35"/>
      <c r="AB219" s="35"/>
      <c r="AC219" s="35"/>
      <c r="AD219" s="35"/>
      <c r="AE219" s="35"/>
      <c r="AR219" s="258" t="s">
        <v>239</v>
      </c>
      <c r="AT219" s="258" t="s">
        <v>159</v>
      </c>
      <c r="AU219" s="258" t="s">
        <v>130</v>
      </c>
      <c r="AY219" s="14" t="s">
        <v>156</v>
      </c>
      <c r="BE219" s="259">
        <f>IF(O219="základná",K219,0)</f>
        <v>0</v>
      </c>
      <c r="BF219" s="259">
        <f>IF(O219="znížená",K219,0)</f>
        <v>0</v>
      </c>
      <c r="BG219" s="259">
        <f>IF(O219="zákl. prenesená",K219,0)</f>
        <v>0</v>
      </c>
      <c r="BH219" s="259">
        <f>IF(O219="zníž. prenesená",K219,0)</f>
        <v>0</v>
      </c>
      <c r="BI219" s="259">
        <f>IF(O219="nulová",K219,0)</f>
        <v>0</v>
      </c>
      <c r="BJ219" s="14" t="s">
        <v>130</v>
      </c>
      <c r="BK219" s="259">
        <f>ROUND(P219*H219,2)</f>
        <v>0</v>
      </c>
      <c r="BL219" s="14" t="s">
        <v>239</v>
      </c>
      <c r="BM219" s="258" t="s">
        <v>762</v>
      </c>
    </row>
    <row r="220" s="2" customFormat="1" ht="44.25" customHeight="1">
      <c r="A220" s="35"/>
      <c r="B220" s="36"/>
      <c r="C220" s="245" t="s">
        <v>426</v>
      </c>
      <c r="D220" s="245" t="s">
        <v>159</v>
      </c>
      <c r="E220" s="246" t="s">
        <v>763</v>
      </c>
      <c r="F220" s="247" t="s">
        <v>764</v>
      </c>
      <c r="G220" s="248" t="s">
        <v>675</v>
      </c>
      <c r="H220" s="249"/>
      <c r="I220" s="250"/>
      <c r="J220" s="250"/>
      <c r="K220" s="251">
        <f>ROUND(P220*H220,2)</f>
        <v>0</v>
      </c>
      <c r="L220" s="252"/>
      <c r="M220" s="41"/>
      <c r="N220" s="253" t="s">
        <v>1</v>
      </c>
      <c r="O220" s="254" t="s">
        <v>45</v>
      </c>
      <c r="P220" s="255">
        <f>I220+J220</f>
        <v>0</v>
      </c>
      <c r="Q220" s="255">
        <f>ROUND(I220*H220,2)</f>
        <v>0</v>
      </c>
      <c r="R220" s="255">
        <f>ROUND(J220*H220,2)</f>
        <v>0</v>
      </c>
      <c r="S220" s="94"/>
      <c r="T220" s="256">
        <f>S220*H220</f>
        <v>0</v>
      </c>
      <c r="U220" s="256">
        <v>0</v>
      </c>
      <c r="V220" s="256">
        <f>U220*H220</f>
        <v>0</v>
      </c>
      <c r="W220" s="256">
        <v>0</v>
      </c>
      <c r="X220" s="257">
        <f>W220*H220</f>
        <v>0</v>
      </c>
      <c r="Y220" s="35"/>
      <c r="Z220" s="35"/>
      <c r="AA220" s="35"/>
      <c r="AB220" s="35"/>
      <c r="AC220" s="35"/>
      <c r="AD220" s="35"/>
      <c r="AE220" s="35"/>
      <c r="AR220" s="258" t="s">
        <v>239</v>
      </c>
      <c r="AT220" s="258" t="s">
        <v>159</v>
      </c>
      <c r="AU220" s="258" t="s">
        <v>130</v>
      </c>
      <c r="AY220" s="14" t="s">
        <v>156</v>
      </c>
      <c r="BE220" s="259">
        <f>IF(O220="základná",K220,0)</f>
        <v>0</v>
      </c>
      <c r="BF220" s="259">
        <f>IF(O220="znížená",K220,0)</f>
        <v>0</v>
      </c>
      <c r="BG220" s="259">
        <f>IF(O220="zákl. prenesená",K220,0)</f>
        <v>0</v>
      </c>
      <c r="BH220" s="259">
        <f>IF(O220="zníž. prenesená",K220,0)</f>
        <v>0</v>
      </c>
      <c r="BI220" s="259">
        <f>IF(O220="nulová",K220,0)</f>
        <v>0</v>
      </c>
      <c r="BJ220" s="14" t="s">
        <v>130</v>
      </c>
      <c r="BK220" s="259">
        <f>ROUND(P220*H220,2)</f>
        <v>0</v>
      </c>
      <c r="BL220" s="14" t="s">
        <v>239</v>
      </c>
      <c r="BM220" s="258" t="s">
        <v>765</v>
      </c>
    </row>
    <row r="221" s="12" customFormat="1" ht="25.92" customHeight="1">
      <c r="A221" s="12"/>
      <c r="B221" s="229"/>
      <c r="C221" s="230"/>
      <c r="D221" s="231" t="s">
        <v>80</v>
      </c>
      <c r="E221" s="232" t="s">
        <v>441</v>
      </c>
      <c r="F221" s="232" t="s">
        <v>442</v>
      </c>
      <c r="G221" s="230"/>
      <c r="H221" s="230"/>
      <c r="I221" s="233"/>
      <c r="J221" s="233"/>
      <c r="K221" s="202">
        <f>BK221</f>
        <v>0</v>
      </c>
      <c r="L221" s="230"/>
      <c r="M221" s="234"/>
      <c r="N221" s="235"/>
      <c r="O221" s="236"/>
      <c r="P221" s="236"/>
      <c r="Q221" s="237">
        <f>SUM(Q222:Q224)</f>
        <v>0</v>
      </c>
      <c r="R221" s="237">
        <f>SUM(R222:R224)</f>
        <v>0</v>
      </c>
      <c r="S221" s="236"/>
      <c r="T221" s="238">
        <f>SUM(T222:T224)</f>
        <v>0</v>
      </c>
      <c r="U221" s="236"/>
      <c r="V221" s="238">
        <f>SUM(V222:V224)</f>
        <v>0</v>
      </c>
      <c r="W221" s="236"/>
      <c r="X221" s="239">
        <f>SUM(X222:X224)</f>
        <v>0</v>
      </c>
      <c r="Y221" s="12"/>
      <c r="Z221" s="12"/>
      <c r="AA221" s="12"/>
      <c r="AB221" s="12"/>
      <c r="AC221" s="12"/>
      <c r="AD221" s="12"/>
      <c r="AE221" s="12"/>
      <c r="AR221" s="240" t="s">
        <v>174</v>
      </c>
      <c r="AT221" s="241" t="s">
        <v>80</v>
      </c>
      <c r="AU221" s="241" t="s">
        <v>81</v>
      </c>
      <c r="AY221" s="240" t="s">
        <v>156</v>
      </c>
      <c r="BK221" s="242">
        <f>SUM(BK222:BK224)</f>
        <v>0</v>
      </c>
    </row>
    <row r="222" s="2" customFormat="1" ht="33" customHeight="1">
      <c r="A222" s="35"/>
      <c r="B222" s="36"/>
      <c r="C222" s="245" t="s">
        <v>239</v>
      </c>
      <c r="D222" s="245" t="s">
        <v>159</v>
      </c>
      <c r="E222" s="246" t="s">
        <v>766</v>
      </c>
      <c r="F222" s="247" t="s">
        <v>767</v>
      </c>
      <c r="G222" s="248" t="s">
        <v>446</v>
      </c>
      <c r="H222" s="249">
        <v>16</v>
      </c>
      <c r="I222" s="250"/>
      <c r="J222" s="250"/>
      <c r="K222" s="251">
        <f>ROUND(P222*H222,2)</f>
        <v>0</v>
      </c>
      <c r="L222" s="252"/>
      <c r="M222" s="41"/>
      <c r="N222" s="253" t="s">
        <v>1</v>
      </c>
      <c r="O222" s="254" t="s">
        <v>45</v>
      </c>
      <c r="P222" s="255">
        <f>I222+J222</f>
        <v>0</v>
      </c>
      <c r="Q222" s="255">
        <f>ROUND(I222*H222,2)</f>
        <v>0</v>
      </c>
      <c r="R222" s="255">
        <f>ROUND(J222*H222,2)</f>
        <v>0</v>
      </c>
      <c r="S222" s="94"/>
      <c r="T222" s="256">
        <f>S222*H222</f>
        <v>0</v>
      </c>
      <c r="U222" s="256">
        <v>0</v>
      </c>
      <c r="V222" s="256">
        <f>U222*H222</f>
        <v>0</v>
      </c>
      <c r="W222" s="256">
        <v>0</v>
      </c>
      <c r="X222" s="257">
        <f>W222*H222</f>
        <v>0</v>
      </c>
      <c r="Y222" s="35"/>
      <c r="Z222" s="35"/>
      <c r="AA222" s="35"/>
      <c r="AB222" s="35"/>
      <c r="AC222" s="35"/>
      <c r="AD222" s="35"/>
      <c r="AE222" s="35"/>
      <c r="AR222" s="258" t="s">
        <v>525</v>
      </c>
      <c r="AT222" s="258" t="s">
        <v>159</v>
      </c>
      <c r="AU222" s="258" t="s">
        <v>89</v>
      </c>
      <c r="AY222" s="14" t="s">
        <v>156</v>
      </c>
      <c r="BE222" s="259">
        <f>IF(O222="základná",K222,0)</f>
        <v>0</v>
      </c>
      <c r="BF222" s="259">
        <f>IF(O222="znížená",K222,0)</f>
        <v>0</v>
      </c>
      <c r="BG222" s="259">
        <f>IF(O222="zákl. prenesená",K222,0)</f>
        <v>0</v>
      </c>
      <c r="BH222" s="259">
        <f>IF(O222="zníž. prenesená",K222,0)</f>
        <v>0</v>
      </c>
      <c r="BI222" s="259">
        <f>IF(O222="nulová",K222,0)</f>
        <v>0</v>
      </c>
      <c r="BJ222" s="14" t="s">
        <v>130</v>
      </c>
      <c r="BK222" s="259">
        <f>ROUND(P222*H222,2)</f>
        <v>0</v>
      </c>
      <c r="BL222" s="14" t="s">
        <v>525</v>
      </c>
      <c r="BM222" s="258" t="s">
        <v>768</v>
      </c>
    </row>
    <row r="223" s="2" customFormat="1" ht="37.8" customHeight="1">
      <c r="A223" s="35"/>
      <c r="B223" s="36"/>
      <c r="C223" s="245" t="s">
        <v>433</v>
      </c>
      <c r="D223" s="245" t="s">
        <v>159</v>
      </c>
      <c r="E223" s="246" t="s">
        <v>769</v>
      </c>
      <c r="F223" s="247" t="s">
        <v>770</v>
      </c>
      <c r="G223" s="248" t="s">
        <v>446</v>
      </c>
      <c r="H223" s="249">
        <v>16</v>
      </c>
      <c r="I223" s="250"/>
      <c r="J223" s="250"/>
      <c r="K223" s="251">
        <f>ROUND(P223*H223,2)</f>
        <v>0</v>
      </c>
      <c r="L223" s="252"/>
      <c r="M223" s="41"/>
      <c r="N223" s="253" t="s">
        <v>1</v>
      </c>
      <c r="O223" s="254" t="s">
        <v>45</v>
      </c>
      <c r="P223" s="255">
        <f>I223+J223</f>
        <v>0</v>
      </c>
      <c r="Q223" s="255">
        <f>ROUND(I223*H223,2)</f>
        <v>0</v>
      </c>
      <c r="R223" s="255">
        <f>ROUND(J223*H223,2)</f>
        <v>0</v>
      </c>
      <c r="S223" s="94"/>
      <c r="T223" s="256">
        <f>S223*H223</f>
        <v>0</v>
      </c>
      <c r="U223" s="256">
        <v>0</v>
      </c>
      <c r="V223" s="256">
        <f>U223*H223</f>
        <v>0</v>
      </c>
      <c r="W223" s="256">
        <v>0</v>
      </c>
      <c r="X223" s="257">
        <f>W223*H223</f>
        <v>0</v>
      </c>
      <c r="Y223" s="35"/>
      <c r="Z223" s="35"/>
      <c r="AA223" s="35"/>
      <c r="AB223" s="35"/>
      <c r="AC223" s="35"/>
      <c r="AD223" s="35"/>
      <c r="AE223" s="35"/>
      <c r="AR223" s="258" t="s">
        <v>525</v>
      </c>
      <c r="AT223" s="258" t="s">
        <v>159</v>
      </c>
      <c r="AU223" s="258" t="s">
        <v>89</v>
      </c>
      <c r="AY223" s="14" t="s">
        <v>156</v>
      </c>
      <c r="BE223" s="259">
        <f>IF(O223="základná",K223,0)</f>
        <v>0</v>
      </c>
      <c r="BF223" s="259">
        <f>IF(O223="znížená",K223,0)</f>
        <v>0</v>
      </c>
      <c r="BG223" s="259">
        <f>IF(O223="zákl. prenesená",K223,0)</f>
        <v>0</v>
      </c>
      <c r="BH223" s="259">
        <f>IF(O223="zníž. prenesená",K223,0)</f>
        <v>0</v>
      </c>
      <c r="BI223" s="259">
        <f>IF(O223="nulová",K223,0)</f>
        <v>0</v>
      </c>
      <c r="BJ223" s="14" t="s">
        <v>130</v>
      </c>
      <c r="BK223" s="259">
        <f>ROUND(P223*H223,2)</f>
        <v>0</v>
      </c>
      <c r="BL223" s="14" t="s">
        <v>525</v>
      </c>
      <c r="BM223" s="258" t="s">
        <v>771</v>
      </c>
    </row>
    <row r="224" s="2" customFormat="1" ht="24.15" customHeight="1">
      <c r="A224" s="35"/>
      <c r="B224" s="36"/>
      <c r="C224" s="245" t="s">
        <v>437</v>
      </c>
      <c r="D224" s="245" t="s">
        <v>159</v>
      </c>
      <c r="E224" s="246" t="s">
        <v>772</v>
      </c>
      <c r="F224" s="247" t="s">
        <v>773</v>
      </c>
      <c r="G224" s="248" t="s">
        <v>446</v>
      </c>
      <c r="H224" s="249">
        <v>16</v>
      </c>
      <c r="I224" s="250"/>
      <c r="J224" s="250"/>
      <c r="K224" s="251">
        <f>ROUND(P224*H224,2)</f>
        <v>0</v>
      </c>
      <c r="L224" s="252"/>
      <c r="M224" s="41"/>
      <c r="N224" s="253" t="s">
        <v>1</v>
      </c>
      <c r="O224" s="254" t="s">
        <v>45</v>
      </c>
      <c r="P224" s="255">
        <f>I224+J224</f>
        <v>0</v>
      </c>
      <c r="Q224" s="255">
        <f>ROUND(I224*H224,2)</f>
        <v>0</v>
      </c>
      <c r="R224" s="255">
        <f>ROUND(J224*H224,2)</f>
        <v>0</v>
      </c>
      <c r="S224" s="94"/>
      <c r="T224" s="256">
        <f>S224*H224</f>
        <v>0</v>
      </c>
      <c r="U224" s="256">
        <v>0</v>
      </c>
      <c r="V224" s="256">
        <f>U224*H224</f>
        <v>0</v>
      </c>
      <c r="W224" s="256">
        <v>0</v>
      </c>
      <c r="X224" s="257">
        <f>W224*H224</f>
        <v>0</v>
      </c>
      <c r="Y224" s="35"/>
      <c r="Z224" s="35"/>
      <c r="AA224" s="35"/>
      <c r="AB224" s="35"/>
      <c r="AC224" s="35"/>
      <c r="AD224" s="35"/>
      <c r="AE224" s="35"/>
      <c r="AR224" s="258" t="s">
        <v>525</v>
      </c>
      <c r="AT224" s="258" t="s">
        <v>159</v>
      </c>
      <c r="AU224" s="258" t="s">
        <v>89</v>
      </c>
      <c r="AY224" s="14" t="s">
        <v>156</v>
      </c>
      <c r="BE224" s="259">
        <f>IF(O224="základná",K224,0)</f>
        <v>0</v>
      </c>
      <c r="BF224" s="259">
        <f>IF(O224="znížená",K224,0)</f>
        <v>0</v>
      </c>
      <c r="BG224" s="259">
        <f>IF(O224="zákl. prenesená",K224,0)</f>
        <v>0</v>
      </c>
      <c r="BH224" s="259">
        <f>IF(O224="zníž. prenesená",K224,0)</f>
        <v>0</v>
      </c>
      <c r="BI224" s="259">
        <f>IF(O224="nulová",K224,0)</f>
        <v>0</v>
      </c>
      <c r="BJ224" s="14" t="s">
        <v>130</v>
      </c>
      <c r="BK224" s="259">
        <f>ROUND(P224*H224,2)</f>
        <v>0</v>
      </c>
      <c r="BL224" s="14" t="s">
        <v>525</v>
      </c>
      <c r="BM224" s="258" t="s">
        <v>774</v>
      </c>
    </row>
    <row r="225" s="12" customFormat="1" ht="25.92" customHeight="1">
      <c r="A225" s="12"/>
      <c r="B225" s="229"/>
      <c r="C225" s="230"/>
      <c r="D225" s="231" t="s">
        <v>80</v>
      </c>
      <c r="E225" s="232" t="s">
        <v>516</v>
      </c>
      <c r="F225" s="232" t="s">
        <v>517</v>
      </c>
      <c r="G225" s="230"/>
      <c r="H225" s="230"/>
      <c r="I225" s="233"/>
      <c r="J225" s="233"/>
      <c r="K225" s="202">
        <f>BK225</f>
        <v>0</v>
      </c>
      <c r="L225" s="230"/>
      <c r="M225" s="234"/>
      <c r="N225" s="235"/>
      <c r="O225" s="236"/>
      <c r="P225" s="236"/>
      <c r="Q225" s="237">
        <f>Q226</f>
        <v>0</v>
      </c>
      <c r="R225" s="237">
        <f>R226</f>
        <v>0</v>
      </c>
      <c r="S225" s="236"/>
      <c r="T225" s="238">
        <f>T226</f>
        <v>0</v>
      </c>
      <c r="U225" s="236"/>
      <c r="V225" s="238">
        <f>V226</f>
        <v>0</v>
      </c>
      <c r="W225" s="236"/>
      <c r="X225" s="239">
        <f>X226</f>
        <v>0</v>
      </c>
      <c r="Y225" s="12"/>
      <c r="Z225" s="12"/>
      <c r="AA225" s="12"/>
      <c r="AB225" s="12"/>
      <c r="AC225" s="12"/>
      <c r="AD225" s="12"/>
      <c r="AE225" s="12"/>
      <c r="AR225" s="240" t="s">
        <v>174</v>
      </c>
      <c r="AT225" s="241" t="s">
        <v>80</v>
      </c>
      <c r="AU225" s="241" t="s">
        <v>81</v>
      </c>
      <c r="AY225" s="240" t="s">
        <v>156</v>
      </c>
      <c r="BK225" s="242">
        <f>BK226</f>
        <v>0</v>
      </c>
    </row>
    <row r="226" s="2" customFormat="1" ht="24.15" customHeight="1">
      <c r="A226" s="35"/>
      <c r="B226" s="36"/>
      <c r="C226" s="245" t="s">
        <v>443</v>
      </c>
      <c r="D226" s="245" t="s">
        <v>159</v>
      </c>
      <c r="E226" s="246" t="s">
        <v>775</v>
      </c>
      <c r="F226" s="247" t="s">
        <v>776</v>
      </c>
      <c r="G226" s="248" t="s">
        <v>777</v>
      </c>
      <c r="H226" s="249">
        <v>1</v>
      </c>
      <c r="I226" s="250"/>
      <c r="J226" s="250"/>
      <c r="K226" s="251">
        <f>ROUND(P226*H226,2)</f>
        <v>0</v>
      </c>
      <c r="L226" s="252"/>
      <c r="M226" s="41"/>
      <c r="N226" s="253" t="s">
        <v>1</v>
      </c>
      <c r="O226" s="254" t="s">
        <v>45</v>
      </c>
      <c r="P226" s="255">
        <f>I226+J226</f>
        <v>0</v>
      </c>
      <c r="Q226" s="255">
        <f>ROUND(I226*H226,2)</f>
        <v>0</v>
      </c>
      <c r="R226" s="255">
        <f>ROUND(J226*H226,2)</f>
        <v>0</v>
      </c>
      <c r="S226" s="94"/>
      <c r="T226" s="256">
        <f>S226*H226</f>
        <v>0</v>
      </c>
      <c r="U226" s="256">
        <v>0</v>
      </c>
      <c r="V226" s="256">
        <f>U226*H226</f>
        <v>0</v>
      </c>
      <c r="W226" s="256">
        <v>0</v>
      </c>
      <c r="X226" s="257">
        <f>W226*H226</f>
        <v>0</v>
      </c>
      <c r="Y226" s="35"/>
      <c r="Z226" s="35"/>
      <c r="AA226" s="35"/>
      <c r="AB226" s="35"/>
      <c r="AC226" s="35"/>
      <c r="AD226" s="35"/>
      <c r="AE226" s="35"/>
      <c r="AR226" s="258" t="s">
        <v>525</v>
      </c>
      <c r="AT226" s="258" t="s">
        <v>159</v>
      </c>
      <c r="AU226" s="258" t="s">
        <v>89</v>
      </c>
      <c r="AY226" s="14" t="s">
        <v>156</v>
      </c>
      <c r="BE226" s="259">
        <f>IF(O226="základná",K226,0)</f>
        <v>0</v>
      </c>
      <c r="BF226" s="259">
        <f>IF(O226="znížená",K226,0)</f>
        <v>0</v>
      </c>
      <c r="BG226" s="259">
        <f>IF(O226="zákl. prenesená",K226,0)</f>
        <v>0</v>
      </c>
      <c r="BH226" s="259">
        <f>IF(O226="zníž. prenesená",K226,0)</f>
        <v>0</v>
      </c>
      <c r="BI226" s="259">
        <f>IF(O226="nulová",K226,0)</f>
        <v>0</v>
      </c>
      <c r="BJ226" s="14" t="s">
        <v>130</v>
      </c>
      <c r="BK226" s="259">
        <f>ROUND(P226*H226,2)</f>
        <v>0</v>
      </c>
      <c r="BL226" s="14" t="s">
        <v>525</v>
      </c>
      <c r="BM226" s="258" t="s">
        <v>778</v>
      </c>
    </row>
    <row r="227" s="2" customFormat="1" ht="49.92" customHeight="1">
      <c r="A227" s="35"/>
      <c r="B227" s="36"/>
      <c r="C227" s="37"/>
      <c r="D227" s="37"/>
      <c r="E227" s="232" t="s">
        <v>551</v>
      </c>
      <c r="F227" s="232" t="s">
        <v>552</v>
      </c>
      <c r="G227" s="37"/>
      <c r="H227" s="37"/>
      <c r="I227" s="37"/>
      <c r="J227" s="37"/>
      <c r="K227" s="202">
        <f>BK227</f>
        <v>0</v>
      </c>
      <c r="L227" s="37"/>
      <c r="M227" s="41"/>
      <c r="N227" s="270"/>
      <c r="O227" s="271"/>
      <c r="P227" s="94"/>
      <c r="Q227" s="237">
        <f>SUM(Q228:Q232)</f>
        <v>0</v>
      </c>
      <c r="R227" s="237">
        <f>SUM(R228:R232)</f>
        <v>0</v>
      </c>
      <c r="S227" s="94"/>
      <c r="T227" s="94"/>
      <c r="U227" s="94"/>
      <c r="V227" s="94"/>
      <c r="W227" s="94"/>
      <c r="X227" s="95"/>
      <c r="Y227" s="35"/>
      <c r="Z227" s="35"/>
      <c r="AA227" s="35"/>
      <c r="AB227" s="35"/>
      <c r="AC227" s="35"/>
      <c r="AD227" s="35"/>
      <c r="AE227" s="35"/>
      <c r="AT227" s="14" t="s">
        <v>80</v>
      </c>
      <c r="AU227" s="14" t="s">
        <v>81</v>
      </c>
      <c r="AY227" s="14" t="s">
        <v>553</v>
      </c>
      <c r="BK227" s="259">
        <f>SUM(BK228:BK232)</f>
        <v>0</v>
      </c>
    </row>
    <row r="228" s="2" customFormat="1" ht="16.32" customHeight="1">
      <c r="A228" s="35"/>
      <c r="B228" s="36"/>
      <c r="C228" s="272" t="s">
        <v>1</v>
      </c>
      <c r="D228" s="272" t="s">
        <v>159</v>
      </c>
      <c r="E228" s="273" t="s">
        <v>1</v>
      </c>
      <c r="F228" s="274" t="s">
        <v>1</v>
      </c>
      <c r="G228" s="275" t="s">
        <v>1</v>
      </c>
      <c r="H228" s="276"/>
      <c r="I228" s="276"/>
      <c r="J228" s="276"/>
      <c r="K228" s="277">
        <f>BK228</f>
        <v>0</v>
      </c>
      <c r="L228" s="252"/>
      <c r="M228" s="41"/>
      <c r="N228" s="278" t="s">
        <v>1</v>
      </c>
      <c r="O228" s="279" t="s">
        <v>45</v>
      </c>
      <c r="P228" s="280">
        <f>I228+J228</f>
        <v>0</v>
      </c>
      <c r="Q228" s="281">
        <f>I228*H228</f>
        <v>0</v>
      </c>
      <c r="R228" s="281">
        <f>J228*H228</f>
        <v>0</v>
      </c>
      <c r="S228" s="94"/>
      <c r="T228" s="94"/>
      <c r="U228" s="94"/>
      <c r="V228" s="94"/>
      <c r="W228" s="94"/>
      <c r="X228" s="95"/>
      <c r="Y228" s="35"/>
      <c r="Z228" s="35"/>
      <c r="AA228" s="35"/>
      <c r="AB228" s="35"/>
      <c r="AC228" s="35"/>
      <c r="AD228" s="35"/>
      <c r="AE228" s="35"/>
      <c r="AT228" s="14" t="s">
        <v>553</v>
      </c>
      <c r="AU228" s="14" t="s">
        <v>89</v>
      </c>
      <c r="AY228" s="14" t="s">
        <v>553</v>
      </c>
      <c r="BE228" s="259">
        <f>IF(O228="základná",K228,0)</f>
        <v>0</v>
      </c>
      <c r="BF228" s="259">
        <f>IF(O228="znížená",K228,0)</f>
        <v>0</v>
      </c>
      <c r="BG228" s="259">
        <f>IF(O228="zákl. prenesená",K228,0)</f>
        <v>0</v>
      </c>
      <c r="BH228" s="259">
        <f>IF(O228="zníž. prenesená",K228,0)</f>
        <v>0</v>
      </c>
      <c r="BI228" s="259">
        <f>IF(O228="nulová",K228,0)</f>
        <v>0</v>
      </c>
      <c r="BJ228" s="14" t="s">
        <v>130</v>
      </c>
      <c r="BK228" s="259">
        <f>P228*H228</f>
        <v>0</v>
      </c>
    </row>
    <row r="229" s="2" customFormat="1" ht="16.32" customHeight="1">
      <c r="A229" s="35"/>
      <c r="B229" s="36"/>
      <c r="C229" s="272" t="s">
        <v>1</v>
      </c>
      <c r="D229" s="272" t="s">
        <v>159</v>
      </c>
      <c r="E229" s="273" t="s">
        <v>1</v>
      </c>
      <c r="F229" s="274" t="s">
        <v>1</v>
      </c>
      <c r="G229" s="275" t="s">
        <v>1</v>
      </c>
      <c r="H229" s="276"/>
      <c r="I229" s="276"/>
      <c r="J229" s="276"/>
      <c r="K229" s="277">
        <f>BK229</f>
        <v>0</v>
      </c>
      <c r="L229" s="252"/>
      <c r="M229" s="41"/>
      <c r="N229" s="278" t="s">
        <v>1</v>
      </c>
      <c r="O229" s="279" t="s">
        <v>45</v>
      </c>
      <c r="P229" s="280">
        <f>I229+J229</f>
        <v>0</v>
      </c>
      <c r="Q229" s="281">
        <f>I229*H229</f>
        <v>0</v>
      </c>
      <c r="R229" s="281">
        <f>J229*H229</f>
        <v>0</v>
      </c>
      <c r="S229" s="94"/>
      <c r="T229" s="94"/>
      <c r="U229" s="94"/>
      <c r="V229" s="94"/>
      <c r="W229" s="94"/>
      <c r="X229" s="95"/>
      <c r="Y229" s="35"/>
      <c r="Z229" s="35"/>
      <c r="AA229" s="35"/>
      <c r="AB229" s="35"/>
      <c r="AC229" s="35"/>
      <c r="AD229" s="35"/>
      <c r="AE229" s="35"/>
      <c r="AT229" s="14" t="s">
        <v>553</v>
      </c>
      <c r="AU229" s="14" t="s">
        <v>89</v>
      </c>
      <c r="AY229" s="14" t="s">
        <v>553</v>
      </c>
      <c r="BE229" s="259">
        <f>IF(O229="základná",K229,0)</f>
        <v>0</v>
      </c>
      <c r="BF229" s="259">
        <f>IF(O229="znížená",K229,0)</f>
        <v>0</v>
      </c>
      <c r="BG229" s="259">
        <f>IF(O229="zákl. prenesená",K229,0)</f>
        <v>0</v>
      </c>
      <c r="BH229" s="259">
        <f>IF(O229="zníž. prenesená",K229,0)</f>
        <v>0</v>
      </c>
      <c r="BI229" s="259">
        <f>IF(O229="nulová",K229,0)</f>
        <v>0</v>
      </c>
      <c r="BJ229" s="14" t="s">
        <v>130</v>
      </c>
      <c r="BK229" s="259">
        <f>P229*H229</f>
        <v>0</v>
      </c>
    </row>
    <row r="230" s="2" customFormat="1" ht="16.32" customHeight="1">
      <c r="A230" s="35"/>
      <c r="B230" s="36"/>
      <c r="C230" s="272" t="s">
        <v>1</v>
      </c>
      <c r="D230" s="272" t="s">
        <v>159</v>
      </c>
      <c r="E230" s="273" t="s">
        <v>1</v>
      </c>
      <c r="F230" s="274" t="s">
        <v>1</v>
      </c>
      <c r="G230" s="275" t="s">
        <v>1</v>
      </c>
      <c r="H230" s="276"/>
      <c r="I230" s="276"/>
      <c r="J230" s="276"/>
      <c r="K230" s="277">
        <f>BK230</f>
        <v>0</v>
      </c>
      <c r="L230" s="252"/>
      <c r="M230" s="41"/>
      <c r="N230" s="278" t="s">
        <v>1</v>
      </c>
      <c r="O230" s="279" t="s">
        <v>45</v>
      </c>
      <c r="P230" s="280">
        <f>I230+J230</f>
        <v>0</v>
      </c>
      <c r="Q230" s="281">
        <f>I230*H230</f>
        <v>0</v>
      </c>
      <c r="R230" s="281">
        <f>J230*H230</f>
        <v>0</v>
      </c>
      <c r="S230" s="94"/>
      <c r="T230" s="94"/>
      <c r="U230" s="94"/>
      <c r="V230" s="94"/>
      <c r="W230" s="94"/>
      <c r="X230" s="95"/>
      <c r="Y230" s="35"/>
      <c r="Z230" s="35"/>
      <c r="AA230" s="35"/>
      <c r="AB230" s="35"/>
      <c r="AC230" s="35"/>
      <c r="AD230" s="35"/>
      <c r="AE230" s="35"/>
      <c r="AT230" s="14" t="s">
        <v>553</v>
      </c>
      <c r="AU230" s="14" t="s">
        <v>89</v>
      </c>
      <c r="AY230" s="14" t="s">
        <v>553</v>
      </c>
      <c r="BE230" s="259">
        <f>IF(O230="základná",K230,0)</f>
        <v>0</v>
      </c>
      <c r="BF230" s="259">
        <f>IF(O230="znížená",K230,0)</f>
        <v>0</v>
      </c>
      <c r="BG230" s="259">
        <f>IF(O230="zákl. prenesená",K230,0)</f>
        <v>0</v>
      </c>
      <c r="BH230" s="259">
        <f>IF(O230="zníž. prenesená",K230,0)</f>
        <v>0</v>
      </c>
      <c r="BI230" s="259">
        <f>IF(O230="nulová",K230,0)</f>
        <v>0</v>
      </c>
      <c r="BJ230" s="14" t="s">
        <v>130</v>
      </c>
      <c r="BK230" s="259">
        <f>P230*H230</f>
        <v>0</v>
      </c>
    </row>
    <row r="231" s="2" customFormat="1" ht="16.32" customHeight="1">
      <c r="A231" s="35"/>
      <c r="B231" s="36"/>
      <c r="C231" s="272" t="s">
        <v>1</v>
      </c>
      <c r="D231" s="272" t="s">
        <v>159</v>
      </c>
      <c r="E231" s="273" t="s">
        <v>1</v>
      </c>
      <c r="F231" s="274" t="s">
        <v>1</v>
      </c>
      <c r="G231" s="275" t="s">
        <v>1</v>
      </c>
      <c r="H231" s="276"/>
      <c r="I231" s="276"/>
      <c r="J231" s="276"/>
      <c r="K231" s="277">
        <f>BK231</f>
        <v>0</v>
      </c>
      <c r="L231" s="252"/>
      <c r="M231" s="41"/>
      <c r="N231" s="278" t="s">
        <v>1</v>
      </c>
      <c r="O231" s="279" t="s">
        <v>45</v>
      </c>
      <c r="P231" s="280">
        <f>I231+J231</f>
        <v>0</v>
      </c>
      <c r="Q231" s="281">
        <f>I231*H231</f>
        <v>0</v>
      </c>
      <c r="R231" s="281">
        <f>J231*H231</f>
        <v>0</v>
      </c>
      <c r="S231" s="94"/>
      <c r="T231" s="94"/>
      <c r="U231" s="94"/>
      <c r="V231" s="94"/>
      <c r="W231" s="94"/>
      <c r="X231" s="95"/>
      <c r="Y231" s="35"/>
      <c r="Z231" s="35"/>
      <c r="AA231" s="35"/>
      <c r="AB231" s="35"/>
      <c r="AC231" s="35"/>
      <c r="AD231" s="35"/>
      <c r="AE231" s="35"/>
      <c r="AT231" s="14" t="s">
        <v>553</v>
      </c>
      <c r="AU231" s="14" t="s">
        <v>89</v>
      </c>
      <c r="AY231" s="14" t="s">
        <v>553</v>
      </c>
      <c r="BE231" s="259">
        <f>IF(O231="základná",K231,0)</f>
        <v>0</v>
      </c>
      <c r="BF231" s="259">
        <f>IF(O231="znížená",K231,0)</f>
        <v>0</v>
      </c>
      <c r="BG231" s="259">
        <f>IF(O231="zákl. prenesená",K231,0)</f>
        <v>0</v>
      </c>
      <c r="BH231" s="259">
        <f>IF(O231="zníž. prenesená",K231,0)</f>
        <v>0</v>
      </c>
      <c r="BI231" s="259">
        <f>IF(O231="nulová",K231,0)</f>
        <v>0</v>
      </c>
      <c r="BJ231" s="14" t="s">
        <v>130</v>
      </c>
      <c r="BK231" s="259">
        <f>P231*H231</f>
        <v>0</v>
      </c>
    </row>
    <row r="232" s="2" customFormat="1" ht="16.32" customHeight="1">
      <c r="A232" s="35"/>
      <c r="B232" s="36"/>
      <c r="C232" s="272" t="s">
        <v>1</v>
      </c>
      <c r="D232" s="272" t="s">
        <v>159</v>
      </c>
      <c r="E232" s="273" t="s">
        <v>1</v>
      </c>
      <c r="F232" s="274" t="s">
        <v>1</v>
      </c>
      <c r="G232" s="275" t="s">
        <v>1</v>
      </c>
      <c r="H232" s="276"/>
      <c r="I232" s="276"/>
      <c r="J232" s="276"/>
      <c r="K232" s="277">
        <f>BK232</f>
        <v>0</v>
      </c>
      <c r="L232" s="252"/>
      <c r="M232" s="41"/>
      <c r="N232" s="278" t="s">
        <v>1</v>
      </c>
      <c r="O232" s="279" t="s">
        <v>45</v>
      </c>
      <c r="P232" s="282">
        <f>I232+J232</f>
        <v>0</v>
      </c>
      <c r="Q232" s="283">
        <f>I232*H232</f>
        <v>0</v>
      </c>
      <c r="R232" s="283">
        <f>J232*H232</f>
        <v>0</v>
      </c>
      <c r="S232" s="284"/>
      <c r="T232" s="284"/>
      <c r="U232" s="284"/>
      <c r="V232" s="284"/>
      <c r="W232" s="284"/>
      <c r="X232" s="285"/>
      <c r="Y232" s="35"/>
      <c r="Z232" s="35"/>
      <c r="AA232" s="35"/>
      <c r="AB232" s="35"/>
      <c r="AC232" s="35"/>
      <c r="AD232" s="35"/>
      <c r="AE232" s="35"/>
      <c r="AT232" s="14" t="s">
        <v>553</v>
      </c>
      <c r="AU232" s="14" t="s">
        <v>89</v>
      </c>
      <c r="AY232" s="14" t="s">
        <v>553</v>
      </c>
      <c r="BE232" s="259">
        <f>IF(O232="základná",K232,0)</f>
        <v>0</v>
      </c>
      <c r="BF232" s="259">
        <f>IF(O232="znížená",K232,0)</f>
        <v>0</v>
      </c>
      <c r="BG232" s="259">
        <f>IF(O232="zákl. prenesená",K232,0)</f>
        <v>0</v>
      </c>
      <c r="BH232" s="259">
        <f>IF(O232="zníž. prenesená",K232,0)</f>
        <v>0</v>
      </c>
      <c r="BI232" s="259">
        <f>IF(O232="nulová",K232,0)</f>
        <v>0</v>
      </c>
      <c r="BJ232" s="14" t="s">
        <v>130</v>
      </c>
      <c r="BK232" s="259">
        <f>P232*H232</f>
        <v>0</v>
      </c>
    </row>
    <row r="233" s="2" customFormat="1" ht="6.96" customHeight="1">
      <c r="A233" s="35"/>
      <c r="B233" s="69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41"/>
      <c r="N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</row>
  </sheetData>
  <sheetProtection sheet="1" autoFilter="0" formatColumns="0" formatRows="0" objects="1" scenarios="1" spinCount="100000" saltValue="9yWLFh4SeR7A6EywCXfv86eoxMT+eBv6cd/z8+YHaU/8Lnv3g7AE+gS75KyM2/0vRe4hYYhaesWAo7AFr5iIuw==" hashValue="jNLyEDKobYd9T8UAchwI0kNQ150QKqS0wVnQF7KkKpdazNbJojV+IRDkDKGgCnGi7OzOuq2ZgmjqHGzy2C9Hgg==" algorithmName="SHA-512" password="CC81"/>
  <autoFilter ref="C142:L232"/>
  <mergeCells count="14">
    <mergeCell ref="E7:H7"/>
    <mergeCell ref="E9:H9"/>
    <mergeCell ref="E18:H18"/>
    <mergeCell ref="E27:H27"/>
    <mergeCell ref="E85:H85"/>
    <mergeCell ref="E87:H87"/>
    <mergeCell ref="D117:F117"/>
    <mergeCell ref="D118:F118"/>
    <mergeCell ref="D119:F119"/>
    <mergeCell ref="D120:F120"/>
    <mergeCell ref="D121:F121"/>
    <mergeCell ref="E133:H133"/>
    <mergeCell ref="E135:H135"/>
    <mergeCell ref="M2:Z2"/>
  </mergeCells>
  <dataValidations count="2">
    <dataValidation type="list" allowBlank="1" showInputMessage="1" showErrorMessage="1" error="Povolené sú hodnoty K, M." sqref="D228:D233">
      <formula1>"K, M"</formula1>
    </dataValidation>
    <dataValidation type="list" allowBlank="1" showInputMessage="1" showErrorMessage="1" error="Povolené sú hodnoty základná, znížená, nulová." sqref="O228:O233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96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7"/>
      <c r="AT3" s="14" t="s">
        <v>81</v>
      </c>
    </row>
    <row r="4" s="1" customFormat="1" ht="24.96" customHeight="1">
      <c r="B4" s="17"/>
      <c r="D4" s="142" t="s">
        <v>97</v>
      </c>
      <c r="M4" s="17"/>
      <c r="N4" s="143" t="s">
        <v>10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44" t="s">
        <v>16</v>
      </c>
      <c r="M6" s="17"/>
    </row>
    <row r="7" s="1" customFormat="1" ht="16.5" customHeight="1">
      <c r="B7" s="17"/>
      <c r="E7" s="145" t="str">
        <f>'Rekapitulácia stavby'!K6</f>
        <v>Vypracovanie PD pre výmenu KČ202</v>
      </c>
      <c r="F7" s="144"/>
      <c r="G7" s="144"/>
      <c r="H7" s="144"/>
      <c r="M7" s="17"/>
    </row>
    <row r="8" s="2" customFormat="1" ht="12" customHeight="1">
      <c r="A8" s="35"/>
      <c r="B8" s="41"/>
      <c r="C8" s="35"/>
      <c r="D8" s="144" t="s">
        <v>98</v>
      </c>
      <c r="E8" s="35"/>
      <c r="F8" s="35"/>
      <c r="G8" s="35"/>
      <c r="H8" s="35"/>
      <c r="I8" s="35"/>
      <c r="J8" s="35"/>
      <c r="K8" s="35"/>
      <c r="L8" s="35"/>
      <c r="M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6" t="s">
        <v>779</v>
      </c>
      <c r="F9" s="35"/>
      <c r="G9" s="35"/>
      <c r="H9" s="35"/>
      <c r="I9" s="35"/>
      <c r="J9" s="35"/>
      <c r="K9" s="35"/>
      <c r="L9" s="35"/>
      <c r="M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4" t="s">
        <v>18</v>
      </c>
      <c r="E11" s="35"/>
      <c r="F11" s="147" t="s">
        <v>1</v>
      </c>
      <c r="G11" s="35"/>
      <c r="H11" s="35"/>
      <c r="I11" s="144" t="s">
        <v>19</v>
      </c>
      <c r="J11" s="147" t="s">
        <v>1</v>
      </c>
      <c r="K11" s="35"/>
      <c r="L11" s="35"/>
      <c r="M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4" t="s">
        <v>20</v>
      </c>
      <c r="E12" s="35"/>
      <c r="F12" s="147" t="s">
        <v>21</v>
      </c>
      <c r="G12" s="35"/>
      <c r="H12" s="35"/>
      <c r="I12" s="144" t="s">
        <v>22</v>
      </c>
      <c r="J12" s="148" t="str">
        <f>'Rekapitulácia stavby'!AN8</f>
        <v>21. 11. 2024</v>
      </c>
      <c r="K12" s="35"/>
      <c r="L12" s="35"/>
      <c r="M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4" t="s">
        <v>24</v>
      </c>
      <c r="E14" s="35"/>
      <c r="F14" s="35"/>
      <c r="G14" s="35"/>
      <c r="H14" s="35"/>
      <c r="I14" s="144" t="s">
        <v>25</v>
      </c>
      <c r="J14" s="147" t="s">
        <v>26</v>
      </c>
      <c r="K14" s="35"/>
      <c r="L14" s="35"/>
      <c r="M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7" t="s">
        <v>27</v>
      </c>
      <c r="F15" s="35"/>
      <c r="G15" s="35"/>
      <c r="H15" s="35"/>
      <c r="I15" s="144" t="s">
        <v>28</v>
      </c>
      <c r="J15" s="147" t="s">
        <v>29</v>
      </c>
      <c r="K15" s="35"/>
      <c r="L15" s="35"/>
      <c r="M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4" t="s">
        <v>30</v>
      </c>
      <c r="E17" s="35"/>
      <c r="F17" s="35"/>
      <c r="G17" s="35"/>
      <c r="H17" s="35"/>
      <c r="I17" s="144" t="s">
        <v>25</v>
      </c>
      <c r="J17" s="30" t="str">
        <f>'Rekapitulácia stavby'!AN13</f>
        <v>Vyplň údaj</v>
      </c>
      <c r="K17" s="35"/>
      <c r="L17" s="35"/>
      <c r="M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7"/>
      <c r="G18" s="147"/>
      <c r="H18" s="147"/>
      <c r="I18" s="144" t="s">
        <v>28</v>
      </c>
      <c r="J18" s="30" t="str">
        <f>'Rekapitulácia stavby'!AN14</f>
        <v>Vyplň údaj</v>
      </c>
      <c r="K18" s="35"/>
      <c r="L18" s="35"/>
      <c r="M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4" t="s">
        <v>32</v>
      </c>
      <c r="E20" s="35"/>
      <c r="F20" s="35"/>
      <c r="G20" s="35"/>
      <c r="H20" s="35"/>
      <c r="I20" s="144" t="s">
        <v>25</v>
      </c>
      <c r="J20" s="147" t="s">
        <v>33</v>
      </c>
      <c r="K20" s="35"/>
      <c r="L20" s="35"/>
      <c r="M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7" t="s">
        <v>34</v>
      </c>
      <c r="F21" s="35"/>
      <c r="G21" s="35"/>
      <c r="H21" s="35"/>
      <c r="I21" s="144" t="s">
        <v>28</v>
      </c>
      <c r="J21" s="147" t="s">
        <v>35</v>
      </c>
      <c r="K21" s="35"/>
      <c r="L21" s="35"/>
      <c r="M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4" t="s">
        <v>36</v>
      </c>
      <c r="E23" s="35"/>
      <c r="F23" s="35"/>
      <c r="G23" s="35"/>
      <c r="H23" s="35"/>
      <c r="I23" s="144" t="s">
        <v>25</v>
      </c>
      <c r="J23" s="147" t="s">
        <v>1</v>
      </c>
      <c r="K23" s="35"/>
      <c r="L23" s="35"/>
      <c r="M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7" t="s">
        <v>37</v>
      </c>
      <c r="F24" s="35"/>
      <c r="G24" s="35"/>
      <c r="H24" s="35"/>
      <c r="I24" s="144" t="s">
        <v>28</v>
      </c>
      <c r="J24" s="147" t="s">
        <v>1</v>
      </c>
      <c r="K24" s="35"/>
      <c r="L24" s="35"/>
      <c r="M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4" t="s">
        <v>38</v>
      </c>
      <c r="E26" s="35"/>
      <c r="F26" s="35"/>
      <c r="G26" s="35"/>
      <c r="H26" s="35"/>
      <c r="I26" s="35"/>
      <c r="J26" s="35"/>
      <c r="K26" s="35"/>
      <c r="L26" s="35"/>
      <c r="M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49"/>
      <c r="M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3"/>
      <c r="E29" s="153"/>
      <c r="F29" s="153"/>
      <c r="G29" s="153"/>
      <c r="H29" s="153"/>
      <c r="I29" s="153"/>
      <c r="J29" s="153"/>
      <c r="K29" s="153"/>
      <c r="L29" s="153"/>
      <c r="M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147" t="s">
        <v>100</v>
      </c>
      <c r="E30" s="35"/>
      <c r="F30" s="35"/>
      <c r="G30" s="35"/>
      <c r="H30" s="35"/>
      <c r="I30" s="35"/>
      <c r="J30" s="35"/>
      <c r="K30" s="154">
        <f>K96</f>
        <v>0</v>
      </c>
      <c r="L30" s="35"/>
      <c r="M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>
      <c r="A31" s="35"/>
      <c r="B31" s="41"/>
      <c r="C31" s="35"/>
      <c r="D31" s="35"/>
      <c r="E31" s="144" t="s">
        <v>101</v>
      </c>
      <c r="F31" s="35"/>
      <c r="G31" s="35"/>
      <c r="H31" s="35"/>
      <c r="I31" s="35"/>
      <c r="J31" s="35"/>
      <c r="K31" s="155">
        <f>I96</f>
        <v>0</v>
      </c>
      <c r="L31" s="35"/>
      <c r="M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>
      <c r="A32" s="35"/>
      <c r="B32" s="41"/>
      <c r="C32" s="35"/>
      <c r="D32" s="35"/>
      <c r="E32" s="144" t="s">
        <v>102</v>
      </c>
      <c r="F32" s="35"/>
      <c r="G32" s="35"/>
      <c r="H32" s="35"/>
      <c r="I32" s="35"/>
      <c r="J32" s="35"/>
      <c r="K32" s="155">
        <f>J96</f>
        <v>0</v>
      </c>
      <c r="L32" s="35"/>
      <c r="M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103</v>
      </c>
      <c r="E33" s="35"/>
      <c r="F33" s="35"/>
      <c r="G33" s="35"/>
      <c r="H33" s="35"/>
      <c r="I33" s="35"/>
      <c r="J33" s="35"/>
      <c r="K33" s="154">
        <f>K104</f>
        <v>0</v>
      </c>
      <c r="L33" s="35"/>
      <c r="M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57" t="s">
        <v>39</v>
      </c>
      <c r="E34" s="35"/>
      <c r="F34" s="35"/>
      <c r="G34" s="35"/>
      <c r="H34" s="35"/>
      <c r="I34" s="35"/>
      <c r="J34" s="35"/>
      <c r="K34" s="158">
        <f>ROUND(K30 + K33, 2)</f>
        <v>0</v>
      </c>
      <c r="L34" s="35"/>
      <c r="M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53"/>
      <c r="E35" s="153"/>
      <c r="F35" s="153"/>
      <c r="G35" s="153"/>
      <c r="H35" s="153"/>
      <c r="I35" s="153"/>
      <c r="J35" s="153"/>
      <c r="K35" s="153"/>
      <c r="L35" s="153"/>
      <c r="M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59" t="s">
        <v>41</v>
      </c>
      <c r="G36" s="35"/>
      <c r="H36" s="35"/>
      <c r="I36" s="159" t="s">
        <v>40</v>
      </c>
      <c r="J36" s="35"/>
      <c r="K36" s="159" t="s">
        <v>42</v>
      </c>
      <c r="L36" s="35"/>
      <c r="M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0" t="s">
        <v>43</v>
      </c>
      <c r="E37" s="161" t="s">
        <v>44</v>
      </c>
      <c r="F37" s="162">
        <f>ROUND((ROUND((SUM(BE104:BE111) + SUM(BE131:BE169)),  2) + SUM(BE171:BE175)), 2)</f>
        <v>0</v>
      </c>
      <c r="G37" s="163"/>
      <c r="H37" s="163"/>
      <c r="I37" s="164">
        <v>0.20000000000000001</v>
      </c>
      <c r="J37" s="163"/>
      <c r="K37" s="162">
        <f>ROUND((ROUND(((SUM(BE104:BE111) + SUM(BE131:BE169))*I37),  2) + (SUM(BE171:BE175)*I37)), 2)</f>
        <v>0</v>
      </c>
      <c r="L37" s="35"/>
      <c r="M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1" t="s">
        <v>45</v>
      </c>
      <c r="F38" s="162">
        <f>ROUND((ROUND((SUM(BF104:BF111) + SUM(BF131:BF169)),  2) + SUM(BF171:BF175)), 2)</f>
        <v>0</v>
      </c>
      <c r="G38" s="163"/>
      <c r="H38" s="163"/>
      <c r="I38" s="164">
        <v>0.20000000000000001</v>
      </c>
      <c r="J38" s="163"/>
      <c r="K38" s="162">
        <f>ROUND((ROUND(((SUM(BF104:BF111) + SUM(BF131:BF169))*I38),  2) + (SUM(BF171:BF175)*I38)), 2)</f>
        <v>0</v>
      </c>
      <c r="L38" s="35"/>
      <c r="M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4" t="s">
        <v>46</v>
      </c>
      <c r="F39" s="155">
        <f>ROUND((ROUND((SUM(BG104:BG111) + SUM(BG131:BG169)),  2) + SUM(BG171:BG175)), 2)</f>
        <v>0</v>
      </c>
      <c r="G39" s="35"/>
      <c r="H39" s="35"/>
      <c r="I39" s="165">
        <v>0.20000000000000001</v>
      </c>
      <c r="J39" s="35"/>
      <c r="K39" s="155">
        <f>0</f>
        <v>0</v>
      </c>
      <c r="L39" s="35"/>
      <c r="M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44" t="s">
        <v>47</v>
      </c>
      <c r="F40" s="155">
        <f>ROUND((ROUND((SUM(BH104:BH111) + SUM(BH131:BH169)),  2) + SUM(BH171:BH175)), 2)</f>
        <v>0</v>
      </c>
      <c r="G40" s="35"/>
      <c r="H40" s="35"/>
      <c r="I40" s="165">
        <v>0.20000000000000001</v>
      </c>
      <c r="J40" s="35"/>
      <c r="K40" s="155">
        <f>0</f>
        <v>0</v>
      </c>
      <c r="L40" s="35"/>
      <c r="M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1" t="s">
        <v>48</v>
      </c>
      <c r="F41" s="162">
        <f>ROUND((ROUND((SUM(BI104:BI111) + SUM(BI131:BI169)),  2) + SUM(BI171:BI175)), 2)</f>
        <v>0</v>
      </c>
      <c r="G41" s="163"/>
      <c r="H41" s="163"/>
      <c r="I41" s="164">
        <v>0</v>
      </c>
      <c r="J41" s="163"/>
      <c r="K41" s="162">
        <f>0</f>
        <v>0</v>
      </c>
      <c r="L41" s="35"/>
      <c r="M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66"/>
      <c r="D43" s="167" t="s">
        <v>49</v>
      </c>
      <c r="E43" s="168"/>
      <c r="F43" s="168"/>
      <c r="G43" s="169" t="s">
        <v>50</v>
      </c>
      <c r="H43" s="170" t="s">
        <v>51</v>
      </c>
      <c r="I43" s="168"/>
      <c r="J43" s="168"/>
      <c r="K43" s="171">
        <f>SUM(K34:K41)</f>
        <v>0</v>
      </c>
      <c r="L43" s="172"/>
      <c r="M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6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174"/>
      <c r="M50" s="66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176"/>
      <c r="M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179"/>
      <c r="M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176"/>
      <c r="M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104</v>
      </c>
      <c r="D82" s="37"/>
      <c r="E82" s="37"/>
      <c r="F82" s="37"/>
      <c r="G82" s="37"/>
      <c r="H82" s="37"/>
      <c r="I82" s="37"/>
      <c r="J82" s="37"/>
      <c r="K82" s="37"/>
      <c r="L82" s="37"/>
      <c r="M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37"/>
      <c r="M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4" t="str">
        <f>E7</f>
        <v>Vypracovanie PD pre výmenu KČ202</v>
      </c>
      <c r="F85" s="29"/>
      <c r="G85" s="29"/>
      <c r="H85" s="29"/>
      <c r="I85" s="37"/>
      <c r="J85" s="37"/>
      <c r="K85" s="37"/>
      <c r="L85" s="37"/>
      <c r="M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37"/>
      <c r="M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SO01 - Stavebná časť</v>
      </c>
      <c r="F87" s="37"/>
      <c r="G87" s="37"/>
      <c r="H87" s="37"/>
      <c r="I87" s="37"/>
      <c r="J87" s="37"/>
      <c r="K87" s="37"/>
      <c r="L87" s="37"/>
      <c r="M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Bratislava</v>
      </c>
      <c r="G89" s="37"/>
      <c r="H89" s="37"/>
      <c r="I89" s="29" t="s">
        <v>22</v>
      </c>
      <c r="J89" s="82" t="str">
        <f>IF(J12="","",J12)</f>
        <v>21. 11. 2024</v>
      </c>
      <c r="K89" s="37"/>
      <c r="L89" s="37"/>
      <c r="M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MH Teplárenský holding, a.s.</v>
      </c>
      <c r="G91" s="37"/>
      <c r="H91" s="37"/>
      <c r="I91" s="29" t="s">
        <v>32</v>
      </c>
      <c r="J91" s="33" t="str">
        <f>E21</f>
        <v>BANSKÉ PROJEKTY, s.r.o.</v>
      </c>
      <c r="K91" s="37"/>
      <c r="L91" s="37"/>
      <c r="M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30</v>
      </c>
      <c r="D92" s="37"/>
      <c r="E92" s="37"/>
      <c r="F92" s="24" t="str">
        <f>IF(E18="","",E18)</f>
        <v>Vyplň údaj</v>
      </c>
      <c r="G92" s="37"/>
      <c r="H92" s="37"/>
      <c r="I92" s="29" t="s">
        <v>36</v>
      </c>
      <c r="J92" s="33" t="str">
        <f>E24</f>
        <v>Ing. Tomáš Baník</v>
      </c>
      <c r="K92" s="37"/>
      <c r="L92" s="37"/>
      <c r="M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5" t="s">
        <v>105</v>
      </c>
      <c r="D94" s="186"/>
      <c r="E94" s="186"/>
      <c r="F94" s="186"/>
      <c r="G94" s="186"/>
      <c r="H94" s="186"/>
      <c r="I94" s="187" t="s">
        <v>106</v>
      </c>
      <c r="J94" s="187" t="s">
        <v>107</v>
      </c>
      <c r="K94" s="187" t="s">
        <v>108</v>
      </c>
      <c r="L94" s="186"/>
      <c r="M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8" t="s">
        <v>109</v>
      </c>
      <c r="D96" s="37"/>
      <c r="E96" s="37"/>
      <c r="F96" s="37"/>
      <c r="G96" s="37"/>
      <c r="H96" s="37"/>
      <c r="I96" s="113">
        <f>Q131</f>
        <v>0</v>
      </c>
      <c r="J96" s="113">
        <f>R131</f>
        <v>0</v>
      </c>
      <c r="K96" s="113">
        <f>K131</f>
        <v>0</v>
      </c>
      <c r="L96" s="37"/>
      <c r="M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110</v>
      </c>
    </row>
    <row r="97" s="9" customFormat="1" ht="24.96" customHeight="1">
      <c r="A97" s="9"/>
      <c r="B97" s="189"/>
      <c r="C97" s="190"/>
      <c r="D97" s="191" t="s">
        <v>111</v>
      </c>
      <c r="E97" s="192"/>
      <c r="F97" s="192"/>
      <c r="G97" s="192"/>
      <c r="H97" s="192"/>
      <c r="I97" s="193">
        <f>Q132</f>
        <v>0</v>
      </c>
      <c r="J97" s="193">
        <f>R132</f>
        <v>0</v>
      </c>
      <c r="K97" s="193">
        <f>K132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112</v>
      </c>
      <c r="E98" s="198"/>
      <c r="F98" s="198"/>
      <c r="G98" s="198"/>
      <c r="H98" s="198"/>
      <c r="I98" s="199">
        <f>Q133</f>
        <v>0</v>
      </c>
      <c r="J98" s="199">
        <f>R133</f>
        <v>0</v>
      </c>
      <c r="K98" s="199">
        <f>K133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780</v>
      </c>
      <c r="E99" s="198"/>
      <c r="F99" s="198"/>
      <c r="G99" s="198"/>
      <c r="H99" s="198"/>
      <c r="I99" s="199">
        <f>Q148</f>
        <v>0</v>
      </c>
      <c r="J99" s="199">
        <f>R148</f>
        <v>0</v>
      </c>
      <c r="K99" s="199">
        <f>K148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9"/>
      <c r="C100" s="190"/>
      <c r="D100" s="191" t="s">
        <v>118</v>
      </c>
      <c r="E100" s="192"/>
      <c r="F100" s="192"/>
      <c r="G100" s="192"/>
      <c r="H100" s="192"/>
      <c r="I100" s="193">
        <f>Q166</f>
        <v>0</v>
      </c>
      <c r="J100" s="193">
        <f>R166</f>
        <v>0</v>
      </c>
      <c r="K100" s="193">
        <f>K166</f>
        <v>0</v>
      </c>
      <c r="L100" s="190"/>
      <c r="M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1.84" customHeight="1">
      <c r="A101" s="9"/>
      <c r="B101" s="189"/>
      <c r="C101" s="190"/>
      <c r="D101" s="201" t="s">
        <v>126</v>
      </c>
      <c r="E101" s="190"/>
      <c r="F101" s="190"/>
      <c r="G101" s="190"/>
      <c r="H101" s="190"/>
      <c r="I101" s="202">
        <f>Q170</f>
        <v>0</v>
      </c>
      <c r="J101" s="202">
        <f>R170</f>
        <v>0</v>
      </c>
      <c r="K101" s="202">
        <f>K170</f>
        <v>0</v>
      </c>
      <c r="L101" s="190"/>
      <c r="M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29.28" customHeight="1">
      <c r="A104" s="35"/>
      <c r="B104" s="36"/>
      <c r="C104" s="188" t="s">
        <v>127</v>
      </c>
      <c r="D104" s="37"/>
      <c r="E104" s="37"/>
      <c r="F104" s="37"/>
      <c r="G104" s="37"/>
      <c r="H104" s="37"/>
      <c r="I104" s="37"/>
      <c r="J104" s="37"/>
      <c r="K104" s="203">
        <f>ROUND(K105 + K106 + K107 + K108 + K109 + K110,2)</f>
        <v>0</v>
      </c>
      <c r="L104" s="37"/>
      <c r="M104" s="66"/>
      <c r="O104" s="204" t="s">
        <v>43</v>
      </c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18" customHeight="1">
      <c r="A105" s="35"/>
      <c r="B105" s="36"/>
      <c r="C105" s="37"/>
      <c r="D105" s="205" t="s">
        <v>128</v>
      </c>
      <c r="E105" s="206"/>
      <c r="F105" s="206"/>
      <c r="G105" s="37"/>
      <c r="H105" s="37"/>
      <c r="I105" s="37"/>
      <c r="J105" s="37"/>
      <c r="K105" s="207">
        <v>0</v>
      </c>
      <c r="L105" s="37"/>
      <c r="M105" s="208"/>
      <c r="N105" s="209"/>
      <c r="O105" s="210" t="s">
        <v>45</v>
      </c>
      <c r="P105" s="209"/>
      <c r="Q105" s="209"/>
      <c r="R105" s="209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12" t="s">
        <v>129</v>
      </c>
      <c r="AZ105" s="209"/>
      <c r="BA105" s="209"/>
      <c r="BB105" s="209"/>
      <c r="BC105" s="209"/>
      <c r="BD105" s="209"/>
      <c r="BE105" s="213">
        <f>IF(O105="základná",K105,0)</f>
        <v>0</v>
      </c>
      <c r="BF105" s="213">
        <f>IF(O105="znížená",K105,0)</f>
        <v>0</v>
      </c>
      <c r="BG105" s="213">
        <f>IF(O105="zákl. prenesená",K105,0)</f>
        <v>0</v>
      </c>
      <c r="BH105" s="213">
        <f>IF(O105="zníž. prenesená",K105,0)</f>
        <v>0</v>
      </c>
      <c r="BI105" s="213">
        <f>IF(O105="nulová",K105,0)</f>
        <v>0</v>
      </c>
      <c r="BJ105" s="212" t="s">
        <v>130</v>
      </c>
      <c r="BK105" s="209"/>
      <c r="BL105" s="209"/>
      <c r="BM105" s="209"/>
    </row>
    <row r="106" s="2" customFormat="1" ht="18" customHeight="1">
      <c r="A106" s="35"/>
      <c r="B106" s="36"/>
      <c r="C106" s="37"/>
      <c r="D106" s="205" t="s">
        <v>131</v>
      </c>
      <c r="E106" s="206"/>
      <c r="F106" s="206"/>
      <c r="G106" s="37"/>
      <c r="H106" s="37"/>
      <c r="I106" s="37"/>
      <c r="J106" s="37"/>
      <c r="K106" s="207">
        <v>0</v>
      </c>
      <c r="L106" s="37"/>
      <c r="M106" s="208"/>
      <c r="N106" s="209"/>
      <c r="O106" s="210" t="s">
        <v>45</v>
      </c>
      <c r="P106" s="209"/>
      <c r="Q106" s="209"/>
      <c r="R106" s="209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12" t="s">
        <v>129</v>
      </c>
      <c r="AZ106" s="209"/>
      <c r="BA106" s="209"/>
      <c r="BB106" s="209"/>
      <c r="BC106" s="209"/>
      <c r="BD106" s="209"/>
      <c r="BE106" s="213">
        <f>IF(O106="základná",K106,0)</f>
        <v>0</v>
      </c>
      <c r="BF106" s="213">
        <f>IF(O106="znížená",K106,0)</f>
        <v>0</v>
      </c>
      <c r="BG106" s="213">
        <f>IF(O106="zákl. prenesená",K106,0)</f>
        <v>0</v>
      </c>
      <c r="BH106" s="213">
        <f>IF(O106="zníž. prenesená",K106,0)</f>
        <v>0</v>
      </c>
      <c r="BI106" s="213">
        <f>IF(O106="nulová",K106,0)</f>
        <v>0</v>
      </c>
      <c r="BJ106" s="212" t="s">
        <v>130</v>
      </c>
      <c r="BK106" s="209"/>
      <c r="BL106" s="209"/>
      <c r="BM106" s="209"/>
    </row>
    <row r="107" s="2" customFormat="1" ht="18" customHeight="1">
      <c r="A107" s="35"/>
      <c r="B107" s="36"/>
      <c r="C107" s="37"/>
      <c r="D107" s="205" t="s">
        <v>132</v>
      </c>
      <c r="E107" s="206"/>
      <c r="F107" s="206"/>
      <c r="G107" s="37"/>
      <c r="H107" s="37"/>
      <c r="I107" s="37"/>
      <c r="J107" s="37"/>
      <c r="K107" s="207">
        <v>0</v>
      </c>
      <c r="L107" s="37"/>
      <c r="M107" s="208"/>
      <c r="N107" s="209"/>
      <c r="O107" s="210" t="s">
        <v>45</v>
      </c>
      <c r="P107" s="209"/>
      <c r="Q107" s="209"/>
      <c r="R107" s="209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12" t="s">
        <v>129</v>
      </c>
      <c r="AZ107" s="209"/>
      <c r="BA107" s="209"/>
      <c r="BB107" s="209"/>
      <c r="BC107" s="209"/>
      <c r="BD107" s="209"/>
      <c r="BE107" s="213">
        <f>IF(O107="základná",K107,0)</f>
        <v>0</v>
      </c>
      <c r="BF107" s="213">
        <f>IF(O107="znížená",K107,0)</f>
        <v>0</v>
      </c>
      <c r="BG107" s="213">
        <f>IF(O107="zákl. prenesená",K107,0)</f>
        <v>0</v>
      </c>
      <c r="BH107" s="213">
        <f>IF(O107="zníž. prenesená",K107,0)</f>
        <v>0</v>
      </c>
      <c r="BI107" s="213">
        <f>IF(O107="nulová",K107,0)</f>
        <v>0</v>
      </c>
      <c r="BJ107" s="212" t="s">
        <v>130</v>
      </c>
      <c r="BK107" s="209"/>
      <c r="BL107" s="209"/>
      <c r="BM107" s="209"/>
    </row>
    <row r="108" s="2" customFormat="1" ht="18" customHeight="1">
      <c r="A108" s="35"/>
      <c r="B108" s="36"/>
      <c r="C108" s="37"/>
      <c r="D108" s="205" t="s">
        <v>133</v>
      </c>
      <c r="E108" s="206"/>
      <c r="F108" s="206"/>
      <c r="G108" s="37"/>
      <c r="H108" s="37"/>
      <c r="I108" s="37"/>
      <c r="J108" s="37"/>
      <c r="K108" s="207">
        <v>0</v>
      </c>
      <c r="L108" s="37"/>
      <c r="M108" s="208"/>
      <c r="N108" s="209"/>
      <c r="O108" s="210" t="s">
        <v>45</v>
      </c>
      <c r="P108" s="209"/>
      <c r="Q108" s="209"/>
      <c r="R108" s="209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12" t="s">
        <v>129</v>
      </c>
      <c r="AZ108" s="209"/>
      <c r="BA108" s="209"/>
      <c r="BB108" s="209"/>
      <c r="BC108" s="209"/>
      <c r="BD108" s="209"/>
      <c r="BE108" s="213">
        <f>IF(O108="základná",K108,0)</f>
        <v>0</v>
      </c>
      <c r="BF108" s="213">
        <f>IF(O108="znížená",K108,0)</f>
        <v>0</v>
      </c>
      <c r="BG108" s="213">
        <f>IF(O108="zákl. prenesená",K108,0)</f>
        <v>0</v>
      </c>
      <c r="BH108" s="213">
        <f>IF(O108="zníž. prenesená",K108,0)</f>
        <v>0</v>
      </c>
      <c r="BI108" s="213">
        <f>IF(O108="nulová",K108,0)</f>
        <v>0</v>
      </c>
      <c r="BJ108" s="212" t="s">
        <v>130</v>
      </c>
      <c r="BK108" s="209"/>
      <c r="BL108" s="209"/>
      <c r="BM108" s="209"/>
    </row>
    <row r="109" s="2" customFormat="1" ht="18" customHeight="1">
      <c r="A109" s="35"/>
      <c r="B109" s="36"/>
      <c r="C109" s="37"/>
      <c r="D109" s="205" t="s">
        <v>134</v>
      </c>
      <c r="E109" s="206"/>
      <c r="F109" s="206"/>
      <c r="G109" s="37"/>
      <c r="H109" s="37"/>
      <c r="I109" s="37"/>
      <c r="J109" s="37"/>
      <c r="K109" s="207">
        <v>0</v>
      </c>
      <c r="L109" s="37"/>
      <c r="M109" s="208"/>
      <c r="N109" s="209"/>
      <c r="O109" s="210" t="s">
        <v>45</v>
      </c>
      <c r="P109" s="209"/>
      <c r="Q109" s="209"/>
      <c r="R109" s="209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12" t="s">
        <v>129</v>
      </c>
      <c r="AZ109" s="209"/>
      <c r="BA109" s="209"/>
      <c r="BB109" s="209"/>
      <c r="BC109" s="209"/>
      <c r="BD109" s="209"/>
      <c r="BE109" s="213">
        <f>IF(O109="základná",K109,0)</f>
        <v>0</v>
      </c>
      <c r="BF109" s="213">
        <f>IF(O109="znížená",K109,0)</f>
        <v>0</v>
      </c>
      <c r="BG109" s="213">
        <f>IF(O109="zákl. prenesená",K109,0)</f>
        <v>0</v>
      </c>
      <c r="BH109" s="213">
        <f>IF(O109="zníž. prenesená",K109,0)</f>
        <v>0</v>
      </c>
      <c r="BI109" s="213">
        <f>IF(O109="nulová",K109,0)</f>
        <v>0</v>
      </c>
      <c r="BJ109" s="212" t="s">
        <v>130</v>
      </c>
      <c r="BK109" s="209"/>
      <c r="BL109" s="209"/>
      <c r="BM109" s="209"/>
    </row>
    <row r="110" s="2" customFormat="1" ht="18" customHeight="1">
      <c r="A110" s="35"/>
      <c r="B110" s="36"/>
      <c r="C110" s="37"/>
      <c r="D110" s="206" t="s">
        <v>135</v>
      </c>
      <c r="E110" s="37"/>
      <c r="F110" s="37"/>
      <c r="G110" s="37"/>
      <c r="H110" s="37"/>
      <c r="I110" s="37"/>
      <c r="J110" s="37"/>
      <c r="K110" s="207">
        <f>ROUND(K30*T110,2)</f>
        <v>0</v>
      </c>
      <c r="L110" s="37"/>
      <c r="M110" s="208"/>
      <c r="N110" s="209"/>
      <c r="O110" s="210" t="s">
        <v>45</v>
      </c>
      <c r="P110" s="209"/>
      <c r="Q110" s="209"/>
      <c r="R110" s="209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12" t="s">
        <v>136</v>
      </c>
      <c r="AZ110" s="209"/>
      <c r="BA110" s="209"/>
      <c r="BB110" s="209"/>
      <c r="BC110" s="209"/>
      <c r="BD110" s="209"/>
      <c r="BE110" s="213">
        <f>IF(O110="základná",K110,0)</f>
        <v>0</v>
      </c>
      <c r="BF110" s="213">
        <f>IF(O110="znížená",K110,0)</f>
        <v>0</v>
      </c>
      <c r="BG110" s="213">
        <f>IF(O110="zákl. prenesená",K110,0)</f>
        <v>0</v>
      </c>
      <c r="BH110" s="213">
        <f>IF(O110="zníž. prenesená",K110,0)</f>
        <v>0</v>
      </c>
      <c r="BI110" s="213">
        <f>IF(O110="nulová",K110,0)</f>
        <v>0</v>
      </c>
      <c r="BJ110" s="212" t="s">
        <v>130</v>
      </c>
      <c r="BK110" s="209"/>
      <c r="BL110" s="209"/>
      <c r="BM110" s="209"/>
    </row>
    <row r="111" s="2" customForma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9.28" customHeight="1">
      <c r="A112" s="35"/>
      <c r="B112" s="36"/>
      <c r="C112" s="214" t="s">
        <v>137</v>
      </c>
      <c r="D112" s="186"/>
      <c r="E112" s="186"/>
      <c r="F112" s="186"/>
      <c r="G112" s="186"/>
      <c r="H112" s="186"/>
      <c r="I112" s="186"/>
      <c r="J112" s="186"/>
      <c r="K112" s="215">
        <f>ROUND(K96+K104,2)</f>
        <v>0</v>
      </c>
      <c r="L112" s="186"/>
      <c r="M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7" s="2" customFormat="1" ht="6.96" customHeight="1">
      <c r="A117" s="35"/>
      <c r="B117" s="71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4.96" customHeight="1">
      <c r="A118" s="35"/>
      <c r="B118" s="36"/>
      <c r="C118" s="20" t="s">
        <v>138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16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184" t="str">
        <f>E7</f>
        <v>Vypracovanie PD pre výmenu KČ202</v>
      </c>
      <c r="F121" s="29"/>
      <c r="G121" s="29"/>
      <c r="H121" s="29"/>
      <c r="I121" s="37"/>
      <c r="J121" s="37"/>
      <c r="K121" s="37"/>
      <c r="L121" s="37"/>
      <c r="M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98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9" t="str">
        <f>E9</f>
        <v>SO01 - Stavebná časť</v>
      </c>
      <c r="F123" s="37"/>
      <c r="G123" s="37"/>
      <c r="H123" s="37"/>
      <c r="I123" s="37"/>
      <c r="J123" s="37"/>
      <c r="K123" s="37"/>
      <c r="L123" s="37"/>
      <c r="M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20</v>
      </c>
      <c r="D125" s="37"/>
      <c r="E125" s="37"/>
      <c r="F125" s="24" t="str">
        <f>F12</f>
        <v>Bratislava</v>
      </c>
      <c r="G125" s="37"/>
      <c r="H125" s="37"/>
      <c r="I125" s="29" t="s">
        <v>22</v>
      </c>
      <c r="J125" s="82" t="str">
        <f>IF(J12="","",J12)</f>
        <v>21. 11. 2024</v>
      </c>
      <c r="K125" s="37"/>
      <c r="L125" s="37"/>
      <c r="M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25.65" customHeight="1">
      <c r="A127" s="35"/>
      <c r="B127" s="36"/>
      <c r="C127" s="29" t="s">
        <v>24</v>
      </c>
      <c r="D127" s="37"/>
      <c r="E127" s="37"/>
      <c r="F127" s="24" t="str">
        <f>E15</f>
        <v>MH Teplárenský holding, a.s.</v>
      </c>
      <c r="G127" s="37"/>
      <c r="H127" s="37"/>
      <c r="I127" s="29" t="s">
        <v>32</v>
      </c>
      <c r="J127" s="33" t="str">
        <f>E21</f>
        <v>BANSKÉ PROJEKTY, s.r.o.</v>
      </c>
      <c r="K127" s="37"/>
      <c r="L127" s="37"/>
      <c r="M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30</v>
      </c>
      <c r="D128" s="37"/>
      <c r="E128" s="37"/>
      <c r="F128" s="24" t="str">
        <f>IF(E18="","",E18)</f>
        <v>Vyplň údaj</v>
      </c>
      <c r="G128" s="37"/>
      <c r="H128" s="37"/>
      <c r="I128" s="29" t="s">
        <v>36</v>
      </c>
      <c r="J128" s="33" t="str">
        <f>E24</f>
        <v>Ing. Tomáš Baník</v>
      </c>
      <c r="K128" s="37"/>
      <c r="L128" s="37"/>
      <c r="M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216"/>
      <c r="B130" s="217"/>
      <c r="C130" s="218" t="s">
        <v>139</v>
      </c>
      <c r="D130" s="219" t="s">
        <v>64</v>
      </c>
      <c r="E130" s="219" t="s">
        <v>60</v>
      </c>
      <c r="F130" s="219" t="s">
        <v>61</v>
      </c>
      <c r="G130" s="219" t="s">
        <v>140</v>
      </c>
      <c r="H130" s="219" t="s">
        <v>141</v>
      </c>
      <c r="I130" s="219" t="s">
        <v>142</v>
      </c>
      <c r="J130" s="219" t="s">
        <v>143</v>
      </c>
      <c r="K130" s="220" t="s">
        <v>108</v>
      </c>
      <c r="L130" s="221" t="s">
        <v>144</v>
      </c>
      <c r="M130" s="222"/>
      <c r="N130" s="103" t="s">
        <v>1</v>
      </c>
      <c r="O130" s="104" t="s">
        <v>43</v>
      </c>
      <c r="P130" s="104" t="s">
        <v>145</v>
      </c>
      <c r="Q130" s="104" t="s">
        <v>146</v>
      </c>
      <c r="R130" s="104" t="s">
        <v>147</v>
      </c>
      <c r="S130" s="104" t="s">
        <v>148</v>
      </c>
      <c r="T130" s="104" t="s">
        <v>149</v>
      </c>
      <c r="U130" s="104" t="s">
        <v>150</v>
      </c>
      <c r="V130" s="104" t="s">
        <v>151</v>
      </c>
      <c r="W130" s="104" t="s">
        <v>152</v>
      </c>
      <c r="X130" s="105" t="s">
        <v>153</v>
      </c>
      <c r="Y130" s="216"/>
      <c r="Z130" s="216"/>
      <c r="AA130" s="216"/>
      <c r="AB130" s="216"/>
      <c r="AC130" s="216"/>
      <c r="AD130" s="216"/>
      <c r="AE130" s="216"/>
    </row>
    <row r="131" s="2" customFormat="1" ht="22.8" customHeight="1">
      <c r="A131" s="35"/>
      <c r="B131" s="36"/>
      <c r="C131" s="110" t="s">
        <v>100</v>
      </c>
      <c r="D131" s="37"/>
      <c r="E131" s="37"/>
      <c r="F131" s="37"/>
      <c r="G131" s="37"/>
      <c r="H131" s="37"/>
      <c r="I131" s="37"/>
      <c r="J131" s="37"/>
      <c r="K131" s="223">
        <f>BK131</f>
        <v>0</v>
      </c>
      <c r="L131" s="37"/>
      <c r="M131" s="41"/>
      <c r="N131" s="106"/>
      <c r="O131" s="224"/>
      <c r="P131" s="107"/>
      <c r="Q131" s="225">
        <f>Q132+Q166+Q170</f>
        <v>0</v>
      </c>
      <c r="R131" s="225">
        <f>R132+R166+R170</f>
        <v>0</v>
      </c>
      <c r="S131" s="107"/>
      <c r="T131" s="226">
        <f>T132+T166+T170</f>
        <v>0</v>
      </c>
      <c r="U131" s="107"/>
      <c r="V131" s="226">
        <f>V132+V166+V170</f>
        <v>2.7214525949999993</v>
      </c>
      <c r="W131" s="107"/>
      <c r="X131" s="227">
        <f>X132+X166+X170</f>
        <v>0.89859999999999995</v>
      </c>
      <c r="Y131" s="35"/>
      <c r="Z131" s="35"/>
      <c r="AA131" s="35"/>
      <c r="AB131" s="35"/>
      <c r="AC131" s="35"/>
      <c r="AD131" s="35"/>
      <c r="AE131" s="35"/>
      <c r="AT131" s="14" t="s">
        <v>80</v>
      </c>
      <c r="AU131" s="14" t="s">
        <v>110</v>
      </c>
      <c r="BK131" s="228">
        <f>BK132+BK166+BK170</f>
        <v>0</v>
      </c>
    </row>
    <row r="132" s="12" customFormat="1" ht="25.92" customHeight="1">
      <c r="A132" s="12"/>
      <c r="B132" s="229"/>
      <c r="C132" s="230"/>
      <c r="D132" s="231" t="s">
        <v>80</v>
      </c>
      <c r="E132" s="232" t="s">
        <v>154</v>
      </c>
      <c r="F132" s="232" t="s">
        <v>155</v>
      </c>
      <c r="G132" s="230"/>
      <c r="H132" s="230"/>
      <c r="I132" s="233"/>
      <c r="J132" s="233"/>
      <c r="K132" s="202">
        <f>BK132</f>
        <v>0</v>
      </c>
      <c r="L132" s="230"/>
      <c r="M132" s="234"/>
      <c r="N132" s="235"/>
      <c r="O132" s="236"/>
      <c r="P132" s="236"/>
      <c r="Q132" s="237">
        <f>Q133+Q148</f>
        <v>0</v>
      </c>
      <c r="R132" s="237">
        <f>R133+R148</f>
        <v>0</v>
      </c>
      <c r="S132" s="236"/>
      <c r="T132" s="238">
        <f>T133+T148</f>
        <v>0</v>
      </c>
      <c r="U132" s="236"/>
      <c r="V132" s="238">
        <f>V133+V148</f>
        <v>2.7214525949999993</v>
      </c>
      <c r="W132" s="236"/>
      <c r="X132" s="239">
        <f>X133+X148</f>
        <v>0.89859999999999995</v>
      </c>
      <c r="Y132" s="12"/>
      <c r="Z132" s="12"/>
      <c r="AA132" s="12"/>
      <c r="AB132" s="12"/>
      <c r="AC132" s="12"/>
      <c r="AD132" s="12"/>
      <c r="AE132" s="12"/>
      <c r="AR132" s="240" t="s">
        <v>89</v>
      </c>
      <c r="AT132" s="241" t="s">
        <v>80</v>
      </c>
      <c r="AU132" s="241" t="s">
        <v>81</v>
      </c>
      <c r="AY132" s="240" t="s">
        <v>156</v>
      </c>
      <c r="BK132" s="242">
        <f>BK133+BK148</f>
        <v>0</v>
      </c>
    </row>
    <row r="133" s="12" customFormat="1" ht="22.8" customHeight="1">
      <c r="A133" s="12"/>
      <c r="B133" s="229"/>
      <c r="C133" s="230"/>
      <c r="D133" s="231" t="s">
        <v>80</v>
      </c>
      <c r="E133" s="243" t="s">
        <v>157</v>
      </c>
      <c r="F133" s="243" t="s">
        <v>158</v>
      </c>
      <c r="G133" s="230"/>
      <c r="H133" s="230"/>
      <c r="I133" s="233"/>
      <c r="J133" s="233"/>
      <c r="K133" s="244">
        <f>BK133</f>
        <v>0</v>
      </c>
      <c r="L133" s="230"/>
      <c r="M133" s="234"/>
      <c r="N133" s="235"/>
      <c r="O133" s="236"/>
      <c r="P133" s="236"/>
      <c r="Q133" s="237">
        <f>SUM(Q134:Q147)</f>
        <v>0</v>
      </c>
      <c r="R133" s="237">
        <f>SUM(R134:R147)</f>
        <v>0</v>
      </c>
      <c r="S133" s="236"/>
      <c r="T133" s="238">
        <f>SUM(T134:T147)</f>
        <v>0</v>
      </c>
      <c r="U133" s="236"/>
      <c r="V133" s="238">
        <f>SUM(V134:V147)</f>
        <v>0.00090720000000000004</v>
      </c>
      <c r="W133" s="236"/>
      <c r="X133" s="239">
        <f>SUM(X134:X147)</f>
        <v>0.89859999999999995</v>
      </c>
      <c r="Y133" s="12"/>
      <c r="Z133" s="12"/>
      <c r="AA133" s="12"/>
      <c r="AB133" s="12"/>
      <c r="AC133" s="12"/>
      <c r="AD133" s="12"/>
      <c r="AE133" s="12"/>
      <c r="AR133" s="240" t="s">
        <v>89</v>
      </c>
      <c r="AT133" s="241" t="s">
        <v>80</v>
      </c>
      <c r="AU133" s="241" t="s">
        <v>89</v>
      </c>
      <c r="AY133" s="240" t="s">
        <v>156</v>
      </c>
      <c r="BK133" s="242">
        <f>SUM(BK134:BK147)</f>
        <v>0</v>
      </c>
    </row>
    <row r="134" s="2" customFormat="1" ht="24.15" customHeight="1">
      <c r="A134" s="35"/>
      <c r="B134" s="36"/>
      <c r="C134" s="245" t="s">
        <v>89</v>
      </c>
      <c r="D134" s="245" t="s">
        <v>159</v>
      </c>
      <c r="E134" s="246" t="s">
        <v>781</v>
      </c>
      <c r="F134" s="247" t="s">
        <v>782</v>
      </c>
      <c r="G134" s="248" t="s">
        <v>375</v>
      </c>
      <c r="H134" s="249">
        <v>0.34999999999999998</v>
      </c>
      <c r="I134" s="250"/>
      <c r="J134" s="250"/>
      <c r="K134" s="251">
        <f>ROUND(P134*H134,2)</f>
        <v>0</v>
      </c>
      <c r="L134" s="252"/>
      <c r="M134" s="41"/>
      <c r="N134" s="253" t="s">
        <v>1</v>
      </c>
      <c r="O134" s="254" t="s">
        <v>45</v>
      </c>
      <c r="P134" s="255">
        <f>I134+J134</f>
        <v>0</v>
      </c>
      <c r="Q134" s="255">
        <f>ROUND(I134*H134,2)</f>
        <v>0</v>
      </c>
      <c r="R134" s="255">
        <f>ROUND(J134*H134,2)</f>
        <v>0</v>
      </c>
      <c r="S134" s="94"/>
      <c r="T134" s="256">
        <f>S134*H134</f>
        <v>0</v>
      </c>
      <c r="U134" s="256">
        <v>0</v>
      </c>
      <c r="V134" s="256">
        <f>U134*H134</f>
        <v>0</v>
      </c>
      <c r="W134" s="256">
        <v>0</v>
      </c>
      <c r="X134" s="257">
        <f>W134*H134</f>
        <v>0</v>
      </c>
      <c r="Y134" s="35"/>
      <c r="Z134" s="35"/>
      <c r="AA134" s="35"/>
      <c r="AB134" s="35"/>
      <c r="AC134" s="35"/>
      <c r="AD134" s="35"/>
      <c r="AE134" s="35"/>
      <c r="AR134" s="258" t="s">
        <v>174</v>
      </c>
      <c r="AT134" s="258" t="s">
        <v>159</v>
      </c>
      <c r="AU134" s="258" t="s">
        <v>130</v>
      </c>
      <c r="AY134" s="14" t="s">
        <v>156</v>
      </c>
      <c r="BE134" s="259">
        <f>IF(O134="základná",K134,0)</f>
        <v>0</v>
      </c>
      <c r="BF134" s="259">
        <f>IF(O134="znížená",K134,0)</f>
        <v>0</v>
      </c>
      <c r="BG134" s="259">
        <f>IF(O134="zákl. prenesená",K134,0)</f>
        <v>0</v>
      </c>
      <c r="BH134" s="259">
        <f>IF(O134="zníž. prenesená",K134,0)</f>
        <v>0</v>
      </c>
      <c r="BI134" s="259">
        <f>IF(O134="nulová",K134,0)</f>
        <v>0</v>
      </c>
      <c r="BJ134" s="14" t="s">
        <v>130</v>
      </c>
      <c r="BK134" s="259">
        <f>ROUND(P134*H134,2)</f>
        <v>0</v>
      </c>
      <c r="BL134" s="14" t="s">
        <v>174</v>
      </c>
      <c r="BM134" s="258" t="s">
        <v>783</v>
      </c>
    </row>
    <row r="135" s="2" customFormat="1" ht="24.15" customHeight="1">
      <c r="A135" s="35"/>
      <c r="B135" s="36"/>
      <c r="C135" s="245" t="s">
        <v>130</v>
      </c>
      <c r="D135" s="245" t="s">
        <v>159</v>
      </c>
      <c r="E135" s="246" t="s">
        <v>784</v>
      </c>
      <c r="F135" s="247" t="s">
        <v>785</v>
      </c>
      <c r="G135" s="248" t="s">
        <v>162</v>
      </c>
      <c r="H135" s="249">
        <v>1</v>
      </c>
      <c r="I135" s="250"/>
      <c r="J135" s="250"/>
      <c r="K135" s="251">
        <f>ROUND(P135*H135,2)</f>
        <v>0</v>
      </c>
      <c r="L135" s="252"/>
      <c r="M135" s="41"/>
      <c r="N135" s="253" t="s">
        <v>1</v>
      </c>
      <c r="O135" s="254" t="s">
        <v>45</v>
      </c>
      <c r="P135" s="255">
        <f>I135+J135</f>
        <v>0</v>
      </c>
      <c r="Q135" s="255">
        <f>ROUND(I135*H135,2)</f>
        <v>0</v>
      </c>
      <c r="R135" s="255">
        <f>ROUND(J135*H135,2)</f>
        <v>0</v>
      </c>
      <c r="S135" s="94"/>
      <c r="T135" s="256">
        <f>S135*H135</f>
        <v>0</v>
      </c>
      <c r="U135" s="256">
        <v>0</v>
      </c>
      <c r="V135" s="256">
        <f>U135*H135</f>
        <v>0</v>
      </c>
      <c r="W135" s="256">
        <v>0.080000000000000002</v>
      </c>
      <c r="X135" s="257">
        <f>W135*H135</f>
        <v>0.080000000000000002</v>
      </c>
      <c r="Y135" s="35"/>
      <c r="Z135" s="35"/>
      <c r="AA135" s="35"/>
      <c r="AB135" s="35"/>
      <c r="AC135" s="35"/>
      <c r="AD135" s="35"/>
      <c r="AE135" s="35"/>
      <c r="AR135" s="258" t="s">
        <v>174</v>
      </c>
      <c r="AT135" s="258" t="s">
        <v>159</v>
      </c>
      <c r="AU135" s="258" t="s">
        <v>130</v>
      </c>
      <c r="AY135" s="14" t="s">
        <v>156</v>
      </c>
      <c r="BE135" s="259">
        <f>IF(O135="základná",K135,0)</f>
        <v>0</v>
      </c>
      <c r="BF135" s="259">
        <f>IF(O135="znížená",K135,0)</f>
        <v>0</v>
      </c>
      <c r="BG135" s="259">
        <f>IF(O135="zákl. prenesená",K135,0)</f>
        <v>0</v>
      </c>
      <c r="BH135" s="259">
        <f>IF(O135="zníž. prenesená",K135,0)</f>
        <v>0</v>
      </c>
      <c r="BI135" s="259">
        <f>IF(O135="nulová",K135,0)</f>
        <v>0</v>
      </c>
      <c r="BJ135" s="14" t="s">
        <v>130</v>
      </c>
      <c r="BK135" s="259">
        <f>ROUND(P135*H135,2)</f>
        <v>0</v>
      </c>
      <c r="BL135" s="14" t="s">
        <v>174</v>
      </c>
      <c r="BM135" s="258" t="s">
        <v>786</v>
      </c>
    </row>
    <row r="136" s="2" customFormat="1" ht="33" customHeight="1">
      <c r="A136" s="35"/>
      <c r="B136" s="36"/>
      <c r="C136" s="245" t="s">
        <v>169</v>
      </c>
      <c r="D136" s="245" t="s">
        <v>159</v>
      </c>
      <c r="E136" s="246" t="s">
        <v>787</v>
      </c>
      <c r="F136" s="247" t="s">
        <v>788</v>
      </c>
      <c r="G136" s="248" t="s">
        <v>162</v>
      </c>
      <c r="H136" s="249">
        <v>1</v>
      </c>
      <c r="I136" s="250"/>
      <c r="J136" s="250"/>
      <c r="K136" s="251">
        <f>ROUND(P136*H136,2)</f>
        <v>0</v>
      </c>
      <c r="L136" s="252"/>
      <c r="M136" s="41"/>
      <c r="N136" s="253" t="s">
        <v>1</v>
      </c>
      <c r="O136" s="254" t="s">
        <v>45</v>
      </c>
      <c r="P136" s="255">
        <f>I136+J136</f>
        <v>0</v>
      </c>
      <c r="Q136" s="255">
        <f>ROUND(I136*H136,2)</f>
        <v>0</v>
      </c>
      <c r="R136" s="255">
        <f>ROUND(J136*H136,2)</f>
        <v>0</v>
      </c>
      <c r="S136" s="94"/>
      <c r="T136" s="256">
        <f>S136*H136</f>
        <v>0</v>
      </c>
      <c r="U136" s="256">
        <v>0.00087900000000000001</v>
      </c>
      <c r="V136" s="256">
        <f>U136*H136</f>
        <v>0.00087900000000000001</v>
      </c>
      <c r="W136" s="256">
        <v>0.81799999999999995</v>
      </c>
      <c r="X136" s="257">
        <f>W136*H136</f>
        <v>0.81799999999999995</v>
      </c>
      <c r="Y136" s="35"/>
      <c r="Z136" s="35"/>
      <c r="AA136" s="35"/>
      <c r="AB136" s="35"/>
      <c r="AC136" s="35"/>
      <c r="AD136" s="35"/>
      <c r="AE136" s="35"/>
      <c r="AR136" s="258" t="s">
        <v>174</v>
      </c>
      <c r="AT136" s="258" t="s">
        <v>159</v>
      </c>
      <c r="AU136" s="258" t="s">
        <v>130</v>
      </c>
      <c r="AY136" s="14" t="s">
        <v>156</v>
      </c>
      <c r="BE136" s="259">
        <f>IF(O136="základná",K136,0)</f>
        <v>0</v>
      </c>
      <c r="BF136" s="259">
        <f>IF(O136="znížená",K136,0)</f>
        <v>0</v>
      </c>
      <c r="BG136" s="259">
        <f>IF(O136="zákl. prenesená",K136,0)</f>
        <v>0</v>
      </c>
      <c r="BH136" s="259">
        <f>IF(O136="zníž. prenesená",K136,0)</f>
        <v>0</v>
      </c>
      <c r="BI136" s="259">
        <f>IF(O136="nulová",K136,0)</f>
        <v>0</v>
      </c>
      <c r="BJ136" s="14" t="s">
        <v>130</v>
      </c>
      <c r="BK136" s="259">
        <f>ROUND(P136*H136,2)</f>
        <v>0</v>
      </c>
      <c r="BL136" s="14" t="s">
        <v>174</v>
      </c>
      <c r="BM136" s="258" t="s">
        <v>789</v>
      </c>
    </row>
    <row r="137" s="2" customFormat="1" ht="24.15" customHeight="1">
      <c r="A137" s="35"/>
      <c r="B137" s="36"/>
      <c r="C137" s="245" t="s">
        <v>174</v>
      </c>
      <c r="D137" s="245" t="s">
        <v>159</v>
      </c>
      <c r="E137" s="246" t="s">
        <v>790</v>
      </c>
      <c r="F137" s="247" t="s">
        <v>791</v>
      </c>
      <c r="G137" s="248" t="s">
        <v>792</v>
      </c>
      <c r="H137" s="249">
        <v>60</v>
      </c>
      <c r="I137" s="250"/>
      <c r="J137" s="250"/>
      <c r="K137" s="251">
        <f>ROUND(P137*H137,2)</f>
        <v>0</v>
      </c>
      <c r="L137" s="252"/>
      <c r="M137" s="41"/>
      <c r="N137" s="253" t="s">
        <v>1</v>
      </c>
      <c r="O137" s="254" t="s">
        <v>45</v>
      </c>
      <c r="P137" s="255">
        <f>I137+J137</f>
        <v>0</v>
      </c>
      <c r="Q137" s="255">
        <f>ROUND(I137*H137,2)</f>
        <v>0</v>
      </c>
      <c r="R137" s="255">
        <f>ROUND(J137*H137,2)</f>
        <v>0</v>
      </c>
      <c r="S137" s="94"/>
      <c r="T137" s="256">
        <f>S137*H137</f>
        <v>0</v>
      </c>
      <c r="U137" s="256">
        <v>4.7E-07</v>
      </c>
      <c r="V137" s="256">
        <f>U137*H137</f>
        <v>2.8200000000000001E-05</v>
      </c>
      <c r="W137" s="256">
        <v>1.0000000000000001E-05</v>
      </c>
      <c r="X137" s="257">
        <f>W137*H137</f>
        <v>0.00060000000000000006</v>
      </c>
      <c r="Y137" s="35"/>
      <c r="Z137" s="35"/>
      <c r="AA137" s="35"/>
      <c r="AB137" s="35"/>
      <c r="AC137" s="35"/>
      <c r="AD137" s="35"/>
      <c r="AE137" s="35"/>
      <c r="AR137" s="258" t="s">
        <v>174</v>
      </c>
      <c r="AT137" s="258" t="s">
        <v>159</v>
      </c>
      <c r="AU137" s="258" t="s">
        <v>130</v>
      </c>
      <c r="AY137" s="14" t="s">
        <v>156</v>
      </c>
      <c r="BE137" s="259">
        <f>IF(O137="základná",K137,0)</f>
        <v>0</v>
      </c>
      <c r="BF137" s="259">
        <f>IF(O137="znížená",K137,0)</f>
        <v>0</v>
      </c>
      <c r="BG137" s="259">
        <f>IF(O137="zákl. prenesená",K137,0)</f>
        <v>0</v>
      </c>
      <c r="BH137" s="259">
        <f>IF(O137="zníž. prenesená",K137,0)</f>
        <v>0</v>
      </c>
      <c r="BI137" s="259">
        <f>IF(O137="nulová",K137,0)</f>
        <v>0</v>
      </c>
      <c r="BJ137" s="14" t="s">
        <v>130</v>
      </c>
      <c r="BK137" s="259">
        <f>ROUND(P137*H137,2)</f>
        <v>0</v>
      </c>
      <c r="BL137" s="14" t="s">
        <v>174</v>
      </c>
      <c r="BM137" s="258" t="s">
        <v>793</v>
      </c>
    </row>
    <row r="138" s="2" customFormat="1" ht="24.15" customHeight="1">
      <c r="A138" s="35"/>
      <c r="B138" s="36"/>
      <c r="C138" s="245" t="s">
        <v>178</v>
      </c>
      <c r="D138" s="245" t="s">
        <v>159</v>
      </c>
      <c r="E138" s="246" t="s">
        <v>198</v>
      </c>
      <c r="F138" s="247" t="s">
        <v>199</v>
      </c>
      <c r="G138" s="248" t="s">
        <v>167</v>
      </c>
      <c r="H138" s="249">
        <v>0.89900000000000002</v>
      </c>
      <c r="I138" s="250"/>
      <c r="J138" s="250"/>
      <c r="K138" s="251">
        <f>ROUND(P138*H138,2)</f>
        <v>0</v>
      </c>
      <c r="L138" s="252"/>
      <c r="M138" s="41"/>
      <c r="N138" s="253" t="s">
        <v>1</v>
      </c>
      <c r="O138" s="254" t="s">
        <v>45</v>
      </c>
      <c r="P138" s="255">
        <f>I138+J138</f>
        <v>0</v>
      </c>
      <c r="Q138" s="255">
        <f>ROUND(I138*H138,2)</f>
        <v>0</v>
      </c>
      <c r="R138" s="255">
        <f>ROUND(J138*H138,2)</f>
        <v>0</v>
      </c>
      <c r="S138" s="94"/>
      <c r="T138" s="256">
        <f>S138*H138</f>
        <v>0</v>
      </c>
      <c r="U138" s="256">
        <v>0</v>
      </c>
      <c r="V138" s="256">
        <f>U138*H138</f>
        <v>0</v>
      </c>
      <c r="W138" s="256">
        <v>0</v>
      </c>
      <c r="X138" s="257">
        <f>W138*H138</f>
        <v>0</v>
      </c>
      <c r="Y138" s="35"/>
      <c r="Z138" s="35"/>
      <c r="AA138" s="35"/>
      <c r="AB138" s="35"/>
      <c r="AC138" s="35"/>
      <c r="AD138" s="35"/>
      <c r="AE138" s="35"/>
      <c r="AR138" s="258" t="s">
        <v>174</v>
      </c>
      <c r="AT138" s="258" t="s">
        <v>159</v>
      </c>
      <c r="AU138" s="258" t="s">
        <v>130</v>
      </c>
      <c r="AY138" s="14" t="s">
        <v>156</v>
      </c>
      <c r="BE138" s="259">
        <f>IF(O138="základná",K138,0)</f>
        <v>0</v>
      </c>
      <c r="BF138" s="259">
        <f>IF(O138="znížená",K138,0)</f>
        <v>0</v>
      </c>
      <c r="BG138" s="259">
        <f>IF(O138="zákl. prenesená",K138,0)</f>
        <v>0</v>
      </c>
      <c r="BH138" s="259">
        <f>IF(O138="zníž. prenesená",K138,0)</f>
        <v>0</v>
      </c>
      <c r="BI138" s="259">
        <f>IF(O138="nulová",K138,0)</f>
        <v>0</v>
      </c>
      <c r="BJ138" s="14" t="s">
        <v>130</v>
      </c>
      <c r="BK138" s="259">
        <f>ROUND(P138*H138,2)</f>
        <v>0</v>
      </c>
      <c r="BL138" s="14" t="s">
        <v>174</v>
      </c>
      <c r="BM138" s="258" t="s">
        <v>794</v>
      </c>
    </row>
    <row r="139" s="2" customFormat="1" ht="21.75" customHeight="1">
      <c r="A139" s="35"/>
      <c r="B139" s="36"/>
      <c r="C139" s="245" t="s">
        <v>182</v>
      </c>
      <c r="D139" s="245" t="s">
        <v>159</v>
      </c>
      <c r="E139" s="246" t="s">
        <v>202</v>
      </c>
      <c r="F139" s="247" t="s">
        <v>203</v>
      </c>
      <c r="G139" s="248" t="s">
        <v>167</v>
      </c>
      <c r="H139" s="249">
        <v>0.89900000000000002</v>
      </c>
      <c r="I139" s="250"/>
      <c r="J139" s="250"/>
      <c r="K139" s="251">
        <f>ROUND(P139*H139,2)</f>
        <v>0</v>
      </c>
      <c r="L139" s="252"/>
      <c r="M139" s="41"/>
      <c r="N139" s="253" t="s">
        <v>1</v>
      </c>
      <c r="O139" s="254" t="s">
        <v>45</v>
      </c>
      <c r="P139" s="255">
        <f>I139+J139</f>
        <v>0</v>
      </c>
      <c r="Q139" s="255">
        <f>ROUND(I139*H139,2)</f>
        <v>0</v>
      </c>
      <c r="R139" s="255">
        <f>ROUND(J139*H139,2)</f>
        <v>0</v>
      </c>
      <c r="S139" s="94"/>
      <c r="T139" s="256">
        <f>S139*H139</f>
        <v>0</v>
      </c>
      <c r="U139" s="256">
        <v>0</v>
      </c>
      <c r="V139" s="256">
        <f>U139*H139</f>
        <v>0</v>
      </c>
      <c r="W139" s="256">
        <v>0</v>
      </c>
      <c r="X139" s="257">
        <f>W139*H139</f>
        <v>0</v>
      </c>
      <c r="Y139" s="35"/>
      <c r="Z139" s="35"/>
      <c r="AA139" s="35"/>
      <c r="AB139" s="35"/>
      <c r="AC139" s="35"/>
      <c r="AD139" s="35"/>
      <c r="AE139" s="35"/>
      <c r="AR139" s="258" t="s">
        <v>174</v>
      </c>
      <c r="AT139" s="258" t="s">
        <v>159</v>
      </c>
      <c r="AU139" s="258" t="s">
        <v>130</v>
      </c>
      <c r="AY139" s="14" t="s">
        <v>156</v>
      </c>
      <c r="BE139" s="259">
        <f>IF(O139="základná",K139,0)</f>
        <v>0</v>
      </c>
      <c r="BF139" s="259">
        <f>IF(O139="znížená",K139,0)</f>
        <v>0</v>
      </c>
      <c r="BG139" s="259">
        <f>IF(O139="zákl. prenesená",K139,0)</f>
        <v>0</v>
      </c>
      <c r="BH139" s="259">
        <f>IF(O139="zníž. prenesená",K139,0)</f>
        <v>0</v>
      </c>
      <c r="BI139" s="259">
        <f>IF(O139="nulová",K139,0)</f>
        <v>0</v>
      </c>
      <c r="BJ139" s="14" t="s">
        <v>130</v>
      </c>
      <c r="BK139" s="259">
        <f>ROUND(P139*H139,2)</f>
        <v>0</v>
      </c>
      <c r="BL139" s="14" t="s">
        <v>174</v>
      </c>
      <c r="BM139" s="258" t="s">
        <v>795</v>
      </c>
    </row>
    <row r="140" s="2" customFormat="1" ht="24.15" customHeight="1">
      <c r="A140" s="35"/>
      <c r="B140" s="36"/>
      <c r="C140" s="245" t="s">
        <v>186</v>
      </c>
      <c r="D140" s="245" t="s">
        <v>159</v>
      </c>
      <c r="E140" s="246" t="s">
        <v>206</v>
      </c>
      <c r="F140" s="247" t="s">
        <v>207</v>
      </c>
      <c r="G140" s="248" t="s">
        <v>167</v>
      </c>
      <c r="H140" s="249">
        <v>0.89900000000000002</v>
      </c>
      <c r="I140" s="250"/>
      <c r="J140" s="250"/>
      <c r="K140" s="251">
        <f>ROUND(P140*H140,2)</f>
        <v>0</v>
      </c>
      <c r="L140" s="252"/>
      <c r="M140" s="41"/>
      <c r="N140" s="253" t="s">
        <v>1</v>
      </c>
      <c r="O140" s="254" t="s">
        <v>45</v>
      </c>
      <c r="P140" s="255">
        <f>I140+J140</f>
        <v>0</v>
      </c>
      <c r="Q140" s="255">
        <f>ROUND(I140*H140,2)</f>
        <v>0</v>
      </c>
      <c r="R140" s="255">
        <f>ROUND(J140*H140,2)</f>
        <v>0</v>
      </c>
      <c r="S140" s="94"/>
      <c r="T140" s="256">
        <f>S140*H140</f>
        <v>0</v>
      </c>
      <c r="U140" s="256">
        <v>0</v>
      </c>
      <c r="V140" s="256">
        <f>U140*H140</f>
        <v>0</v>
      </c>
      <c r="W140" s="256">
        <v>0</v>
      </c>
      <c r="X140" s="257">
        <f>W140*H140</f>
        <v>0</v>
      </c>
      <c r="Y140" s="35"/>
      <c r="Z140" s="35"/>
      <c r="AA140" s="35"/>
      <c r="AB140" s="35"/>
      <c r="AC140" s="35"/>
      <c r="AD140" s="35"/>
      <c r="AE140" s="35"/>
      <c r="AR140" s="258" t="s">
        <v>174</v>
      </c>
      <c r="AT140" s="258" t="s">
        <v>159</v>
      </c>
      <c r="AU140" s="258" t="s">
        <v>130</v>
      </c>
      <c r="AY140" s="14" t="s">
        <v>156</v>
      </c>
      <c r="BE140" s="259">
        <f>IF(O140="základná",K140,0)</f>
        <v>0</v>
      </c>
      <c r="BF140" s="259">
        <f>IF(O140="znížená",K140,0)</f>
        <v>0</v>
      </c>
      <c r="BG140" s="259">
        <f>IF(O140="zákl. prenesená",K140,0)</f>
        <v>0</v>
      </c>
      <c r="BH140" s="259">
        <f>IF(O140="zníž. prenesená",K140,0)</f>
        <v>0</v>
      </c>
      <c r="BI140" s="259">
        <f>IF(O140="nulová",K140,0)</f>
        <v>0</v>
      </c>
      <c r="BJ140" s="14" t="s">
        <v>130</v>
      </c>
      <c r="BK140" s="259">
        <f>ROUND(P140*H140,2)</f>
        <v>0</v>
      </c>
      <c r="BL140" s="14" t="s">
        <v>174</v>
      </c>
      <c r="BM140" s="258" t="s">
        <v>796</v>
      </c>
    </row>
    <row r="141" s="2" customFormat="1" ht="21.75" customHeight="1">
      <c r="A141" s="35"/>
      <c r="B141" s="36"/>
      <c r="C141" s="245" t="s">
        <v>190</v>
      </c>
      <c r="D141" s="245" t="s">
        <v>159</v>
      </c>
      <c r="E141" s="246" t="s">
        <v>210</v>
      </c>
      <c r="F141" s="247" t="s">
        <v>211</v>
      </c>
      <c r="G141" s="248" t="s">
        <v>167</v>
      </c>
      <c r="H141" s="249">
        <v>0.89900000000000002</v>
      </c>
      <c r="I141" s="250"/>
      <c r="J141" s="250"/>
      <c r="K141" s="251">
        <f>ROUND(P141*H141,2)</f>
        <v>0</v>
      </c>
      <c r="L141" s="252"/>
      <c r="M141" s="41"/>
      <c r="N141" s="253" t="s">
        <v>1</v>
      </c>
      <c r="O141" s="254" t="s">
        <v>45</v>
      </c>
      <c r="P141" s="255">
        <f>I141+J141</f>
        <v>0</v>
      </c>
      <c r="Q141" s="255">
        <f>ROUND(I141*H141,2)</f>
        <v>0</v>
      </c>
      <c r="R141" s="255">
        <f>ROUND(J141*H141,2)</f>
        <v>0</v>
      </c>
      <c r="S141" s="94"/>
      <c r="T141" s="256">
        <f>S141*H141</f>
        <v>0</v>
      </c>
      <c r="U141" s="256">
        <v>0</v>
      </c>
      <c r="V141" s="256">
        <f>U141*H141</f>
        <v>0</v>
      </c>
      <c r="W141" s="256">
        <v>0</v>
      </c>
      <c r="X141" s="257">
        <f>W141*H141</f>
        <v>0</v>
      </c>
      <c r="Y141" s="35"/>
      <c r="Z141" s="35"/>
      <c r="AA141" s="35"/>
      <c r="AB141" s="35"/>
      <c r="AC141" s="35"/>
      <c r="AD141" s="35"/>
      <c r="AE141" s="35"/>
      <c r="AR141" s="258" t="s">
        <v>174</v>
      </c>
      <c r="AT141" s="258" t="s">
        <v>159</v>
      </c>
      <c r="AU141" s="258" t="s">
        <v>130</v>
      </c>
      <c r="AY141" s="14" t="s">
        <v>156</v>
      </c>
      <c r="BE141" s="259">
        <f>IF(O141="základná",K141,0)</f>
        <v>0</v>
      </c>
      <c r="BF141" s="259">
        <f>IF(O141="znížená",K141,0)</f>
        <v>0</v>
      </c>
      <c r="BG141" s="259">
        <f>IF(O141="zákl. prenesená",K141,0)</f>
        <v>0</v>
      </c>
      <c r="BH141" s="259">
        <f>IF(O141="zníž. prenesená",K141,0)</f>
        <v>0</v>
      </c>
      <c r="BI141" s="259">
        <f>IF(O141="nulová",K141,0)</f>
        <v>0</v>
      </c>
      <c r="BJ141" s="14" t="s">
        <v>130</v>
      </c>
      <c r="BK141" s="259">
        <f>ROUND(P141*H141,2)</f>
        <v>0</v>
      </c>
      <c r="BL141" s="14" t="s">
        <v>174</v>
      </c>
      <c r="BM141" s="258" t="s">
        <v>797</v>
      </c>
    </row>
    <row r="142" s="2" customFormat="1" ht="24.15" customHeight="1">
      <c r="A142" s="35"/>
      <c r="B142" s="36"/>
      <c r="C142" s="245" t="s">
        <v>157</v>
      </c>
      <c r="D142" s="245" t="s">
        <v>159</v>
      </c>
      <c r="E142" s="246" t="s">
        <v>214</v>
      </c>
      <c r="F142" s="247" t="s">
        <v>215</v>
      </c>
      <c r="G142" s="248" t="s">
        <v>167</v>
      </c>
      <c r="H142" s="249">
        <v>0.89900000000000002</v>
      </c>
      <c r="I142" s="250"/>
      <c r="J142" s="250"/>
      <c r="K142" s="251">
        <f>ROUND(P142*H142,2)</f>
        <v>0</v>
      </c>
      <c r="L142" s="252"/>
      <c r="M142" s="41"/>
      <c r="N142" s="253" t="s">
        <v>1</v>
      </c>
      <c r="O142" s="254" t="s">
        <v>45</v>
      </c>
      <c r="P142" s="255">
        <f>I142+J142</f>
        <v>0</v>
      </c>
      <c r="Q142" s="255">
        <f>ROUND(I142*H142,2)</f>
        <v>0</v>
      </c>
      <c r="R142" s="255">
        <f>ROUND(J142*H142,2)</f>
        <v>0</v>
      </c>
      <c r="S142" s="94"/>
      <c r="T142" s="256">
        <f>S142*H142</f>
        <v>0</v>
      </c>
      <c r="U142" s="256">
        <v>0</v>
      </c>
      <c r="V142" s="256">
        <f>U142*H142</f>
        <v>0</v>
      </c>
      <c r="W142" s="256">
        <v>0</v>
      </c>
      <c r="X142" s="257">
        <f>W142*H142</f>
        <v>0</v>
      </c>
      <c r="Y142" s="35"/>
      <c r="Z142" s="35"/>
      <c r="AA142" s="35"/>
      <c r="AB142" s="35"/>
      <c r="AC142" s="35"/>
      <c r="AD142" s="35"/>
      <c r="AE142" s="35"/>
      <c r="AR142" s="258" t="s">
        <v>174</v>
      </c>
      <c r="AT142" s="258" t="s">
        <v>159</v>
      </c>
      <c r="AU142" s="258" t="s">
        <v>130</v>
      </c>
      <c r="AY142" s="14" t="s">
        <v>156</v>
      </c>
      <c r="BE142" s="259">
        <f>IF(O142="základná",K142,0)</f>
        <v>0</v>
      </c>
      <c r="BF142" s="259">
        <f>IF(O142="znížená",K142,0)</f>
        <v>0</v>
      </c>
      <c r="BG142" s="259">
        <f>IF(O142="zákl. prenesená",K142,0)</f>
        <v>0</v>
      </c>
      <c r="BH142" s="259">
        <f>IF(O142="zníž. prenesená",K142,0)</f>
        <v>0</v>
      </c>
      <c r="BI142" s="259">
        <f>IF(O142="nulová",K142,0)</f>
        <v>0</v>
      </c>
      <c r="BJ142" s="14" t="s">
        <v>130</v>
      </c>
      <c r="BK142" s="259">
        <f>ROUND(P142*H142,2)</f>
        <v>0</v>
      </c>
      <c r="BL142" s="14" t="s">
        <v>174</v>
      </c>
      <c r="BM142" s="258" t="s">
        <v>798</v>
      </c>
    </row>
    <row r="143" s="2" customFormat="1" ht="24.15" customHeight="1">
      <c r="A143" s="35"/>
      <c r="B143" s="36"/>
      <c r="C143" s="245" t="s">
        <v>197</v>
      </c>
      <c r="D143" s="245" t="s">
        <v>159</v>
      </c>
      <c r="E143" s="246" t="s">
        <v>218</v>
      </c>
      <c r="F143" s="247" t="s">
        <v>219</v>
      </c>
      <c r="G143" s="248" t="s">
        <v>167</v>
      </c>
      <c r="H143" s="249">
        <v>0.89900000000000002</v>
      </c>
      <c r="I143" s="250"/>
      <c r="J143" s="250"/>
      <c r="K143" s="251">
        <f>ROUND(P143*H143,2)</f>
        <v>0</v>
      </c>
      <c r="L143" s="252"/>
      <c r="M143" s="41"/>
      <c r="N143" s="253" t="s">
        <v>1</v>
      </c>
      <c r="O143" s="254" t="s">
        <v>45</v>
      </c>
      <c r="P143" s="255">
        <f>I143+J143</f>
        <v>0</v>
      </c>
      <c r="Q143" s="255">
        <f>ROUND(I143*H143,2)</f>
        <v>0</v>
      </c>
      <c r="R143" s="255">
        <f>ROUND(J143*H143,2)</f>
        <v>0</v>
      </c>
      <c r="S143" s="94"/>
      <c r="T143" s="256">
        <f>S143*H143</f>
        <v>0</v>
      </c>
      <c r="U143" s="256">
        <v>0</v>
      </c>
      <c r="V143" s="256">
        <f>U143*H143</f>
        <v>0</v>
      </c>
      <c r="W143" s="256">
        <v>0</v>
      </c>
      <c r="X143" s="257">
        <f>W143*H143</f>
        <v>0</v>
      </c>
      <c r="Y143" s="35"/>
      <c r="Z143" s="35"/>
      <c r="AA143" s="35"/>
      <c r="AB143" s="35"/>
      <c r="AC143" s="35"/>
      <c r="AD143" s="35"/>
      <c r="AE143" s="35"/>
      <c r="AR143" s="258" t="s">
        <v>174</v>
      </c>
      <c r="AT143" s="258" t="s">
        <v>159</v>
      </c>
      <c r="AU143" s="258" t="s">
        <v>130</v>
      </c>
      <c r="AY143" s="14" t="s">
        <v>156</v>
      </c>
      <c r="BE143" s="259">
        <f>IF(O143="základná",K143,0)</f>
        <v>0</v>
      </c>
      <c r="BF143" s="259">
        <f>IF(O143="znížená",K143,0)</f>
        <v>0</v>
      </c>
      <c r="BG143" s="259">
        <f>IF(O143="zákl. prenesená",K143,0)</f>
        <v>0</v>
      </c>
      <c r="BH143" s="259">
        <f>IF(O143="zníž. prenesená",K143,0)</f>
        <v>0</v>
      </c>
      <c r="BI143" s="259">
        <f>IF(O143="nulová",K143,0)</f>
        <v>0</v>
      </c>
      <c r="BJ143" s="14" t="s">
        <v>130</v>
      </c>
      <c r="BK143" s="259">
        <f>ROUND(P143*H143,2)</f>
        <v>0</v>
      </c>
      <c r="BL143" s="14" t="s">
        <v>174</v>
      </c>
      <c r="BM143" s="258" t="s">
        <v>799</v>
      </c>
    </row>
    <row r="144" s="2" customFormat="1" ht="24.15" customHeight="1">
      <c r="A144" s="35"/>
      <c r="B144" s="36"/>
      <c r="C144" s="245" t="s">
        <v>201</v>
      </c>
      <c r="D144" s="245" t="s">
        <v>159</v>
      </c>
      <c r="E144" s="246" t="s">
        <v>800</v>
      </c>
      <c r="F144" s="247" t="s">
        <v>801</v>
      </c>
      <c r="G144" s="248" t="s">
        <v>167</v>
      </c>
      <c r="H144" s="249">
        <v>0.89900000000000002</v>
      </c>
      <c r="I144" s="250"/>
      <c r="J144" s="250"/>
      <c r="K144" s="251">
        <f>ROUND(P144*H144,2)</f>
        <v>0</v>
      </c>
      <c r="L144" s="252"/>
      <c r="M144" s="41"/>
      <c r="N144" s="253" t="s">
        <v>1</v>
      </c>
      <c r="O144" s="254" t="s">
        <v>45</v>
      </c>
      <c r="P144" s="255">
        <f>I144+J144</f>
        <v>0</v>
      </c>
      <c r="Q144" s="255">
        <f>ROUND(I144*H144,2)</f>
        <v>0</v>
      </c>
      <c r="R144" s="255">
        <f>ROUND(J144*H144,2)</f>
        <v>0</v>
      </c>
      <c r="S144" s="94"/>
      <c r="T144" s="256">
        <f>S144*H144</f>
        <v>0</v>
      </c>
      <c r="U144" s="256">
        <v>0</v>
      </c>
      <c r="V144" s="256">
        <f>U144*H144</f>
        <v>0</v>
      </c>
      <c r="W144" s="256">
        <v>0</v>
      </c>
      <c r="X144" s="257">
        <f>W144*H144</f>
        <v>0</v>
      </c>
      <c r="Y144" s="35"/>
      <c r="Z144" s="35"/>
      <c r="AA144" s="35"/>
      <c r="AB144" s="35"/>
      <c r="AC144" s="35"/>
      <c r="AD144" s="35"/>
      <c r="AE144" s="35"/>
      <c r="AR144" s="258" t="s">
        <v>174</v>
      </c>
      <c r="AT144" s="258" t="s">
        <v>159</v>
      </c>
      <c r="AU144" s="258" t="s">
        <v>130</v>
      </c>
      <c r="AY144" s="14" t="s">
        <v>156</v>
      </c>
      <c r="BE144" s="259">
        <f>IF(O144="základná",K144,0)</f>
        <v>0</v>
      </c>
      <c r="BF144" s="259">
        <f>IF(O144="znížená",K144,0)</f>
        <v>0</v>
      </c>
      <c r="BG144" s="259">
        <f>IF(O144="zákl. prenesená",K144,0)</f>
        <v>0</v>
      </c>
      <c r="BH144" s="259">
        <f>IF(O144="zníž. prenesená",K144,0)</f>
        <v>0</v>
      </c>
      <c r="BI144" s="259">
        <f>IF(O144="nulová",K144,0)</f>
        <v>0</v>
      </c>
      <c r="BJ144" s="14" t="s">
        <v>130</v>
      </c>
      <c r="BK144" s="259">
        <f>ROUND(P144*H144,2)</f>
        <v>0</v>
      </c>
      <c r="BL144" s="14" t="s">
        <v>174</v>
      </c>
      <c r="BM144" s="258" t="s">
        <v>802</v>
      </c>
    </row>
    <row r="145" s="2" customFormat="1" ht="16.5" customHeight="1">
      <c r="A145" s="35"/>
      <c r="B145" s="36"/>
      <c r="C145" s="245" t="s">
        <v>205</v>
      </c>
      <c r="D145" s="245" t="s">
        <v>159</v>
      </c>
      <c r="E145" s="246" t="s">
        <v>221</v>
      </c>
      <c r="F145" s="247" t="s">
        <v>222</v>
      </c>
      <c r="G145" s="248" t="s">
        <v>162</v>
      </c>
      <c r="H145" s="249">
        <v>1</v>
      </c>
      <c r="I145" s="250"/>
      <c r="J145" s="250"/>
      <c r="K145" s="251">
        <f>ROUND(P145*H145,2)</f>
        <v>0</v>
      </c>
      <c r="L145" s="252"/>
      <c r="M145" s="41"/>
      <c r="N145" s="253" t="s">
        <v>1</v>
      </c>
      <c r="O145" s="254" t="s">
        <v>45</v>
      </c>
      <c r="P145" s="255">
        <f>I145+J145</f>
        <v>0</v>
      </c>
      <c r="Q145" s="255">
        <f>ROUND(I145*H145,2)</f>
        <v>0</v>
      </c>
      <c r="R145" s="255">
        <f>ROUND(J145*H145,2)</f>
        <v>0</v>
      </c>
      <c r="S145" s="94"/>
      <c r="T145" s="256">
        <f>S145*H145</f>
        <v>0</v>
      </c>
      <c r="U145" s="256">
        <v>0</v>
      </c>
      <c r="V145" s="256">
        <f>U145*H145</f>
        <v>0</v>
      </c>
      <c r="W145" s="256">
        <v>0</v>
      </c>
      <c r="X145" s="257">
        <f>W145*H145</f>
        <v>0</v>
      </c>
      <c r="Y145" s="35"/>
      <c r="Z145" s="35"/>
      <c r="AA145" s="35"/>
      <c r="AB145" s="35"/>
      <c r="AC145" s="35"/>
      <c r="AD145" s="35"/>
      <c r="AE145" s="35"/>
      <c r="AR145" s="258" t="s">
        <v>174</v>
      </c>
      <c r="AT145" s="258" t="s">
        <v>159</v>
      </c>
      <c r="AU145" s="258" t="s">
        <v>130</v>
      </c>
      <c r="AY145" s="14" t="s">
        <v>156</v>
      </c>
      <c r="BE145" s="259">
        <f>IF(O145="základná",K145,0)</f>
        <v>0</v>
      </c>
      <c r="BF145" s="259">
        <f>IF(O145="znížená",K145,0)</f>
        <v>0</v>
      </c>
      <c r="BG145" s="259">
        <f>IF(O145="zákl. prenesená",K145,0)</f>
        <v>0</v>
      </c>
      <c r="BH145" s="259">
        <f>IF(O145="zníž. prenesená",K145,0)</f>
        <v>0</v>
      </c>
      <c r="BI145" s="259">
        <f>IF(O145="nulová",K145,0)</f>
        <v>0</v>
      </c>
      <c r="BJ145" s="14" t="s">
        <v>130</v>
      </c>
      <c r="BK145" s="259">
        <f>ROUND(P145*H145,2)</f>
        <v>0</v>
      </c>
      <c r="BL145" s="14" t="s">
        <v>174</v>
      </c>
      <c r="BM145" s="258" t="s">
        <v>803</v>
      </c>
    </row>
    <row r="146" s="2" customFormat="1" ht="24.15" customHeight="1">
      <c r="A146" s="35"/>
      <c r="B146" s="36"/>
      <c r="C146" s="245" t="s">
        <v>209</v>
      </c>
      <c r="D146" s="245" t="s">
        <v>159</v>
      </c>
      <c r="E146" s="246" t="s">
        <v>804</v>
      </c>
      <c r="F146" s="247" t="s">
        <v>805</v>
      </c>
      <c r="G146" s="248" t="s">
        <v>167</v>
      </c>
      <c r="H146" s="249">
        <v>0.89900000000000002</v>
      </c>
      <c r="I146" s="250"/>
      <c r="J146" s="250"/>
      <c r="K146" s="251">
        <f>ROUND(P146*H146,2)</f>
        <v>0</v>
      </c>
      <c r="L146" s="252"/>
      <c r="M146" s="41"/>
      <c r="N146" s="253" t="s">
        <v>1</v>
      </c>
      <c r="O146" s="254" t="s">
        <v>45</v>
      </c>
      <c r="P146" s="255">
        <f>I146+J146</f>
        <v>0</v>
      </c>
      <c r="Q146" s="255">
        <f>ROUND(I146*H146,2)</f>
        <v>0</v>
      </c>
      <c r="R146" s="255">
        <f>ROUND(J146*H146,2)</f>
        <v>0</v>
      </c>
      <c r="S146" s="94"/>
      <c r="T146" s="256">
        <f>S146*H146</f>
        <v>0</v>
      </c>
      <c r="U146" s="256">
        <v>0</v>
      </c>
      <c r="V146" s="256">
        <f>U146*H146</f>
        <v>0</v>
      </c>
      <c r="W146" s="256">
        <v>0</v>
      </c>
      <c r="X146" s="257">
        <f>W146*H146</f>
        <v>0</v>
      </c>
      <c r="Y146" s="35"/>
      <c r="Z146" s="35"/>
      <c r="AA146" s="35"/>
      <c r="AB146" s="35"/>
      <c r="AC146" s="35"/>
      <c r="AD146" s="35"/>
      <c r="AE146" s="35"/>
      <c r="AR146" s="258" t="s">
        <v>174</v>
      </c>
      <c r="AT146" s="258" t="s">
        <v>159</v>
      </c>
      <c r="AU146" s="258" t="s">
        <v>130</v>
      </c>
      <c r="AY146" s="14" t="s">
        <v>156</v>
      </c>
      <c r="BE146" s="259">
        <f>IF(O146="základná",K146,0)</f>
        <v>0</v>
      </c>
      <c r="BF146" s="259">
        <f>IF(O146="znížená",K146,0)</f>
        <v>0</v>
      </c>
      <c r="BG146" s="259">
        <f>IF(O146="zákl. prenesená",K146,0)</f>
        <v>0</v>
      </c>
      <c r="BH146" s="259">
        <f>IF(O146="zníž. prenesená",K146,0)</f>
        <v>0</v>
      </c>
      <c r="BI146" s="259">
        <f>IF(O146="nulová",K146,0)</f>
        <v>0</v>
      </c>
      <c r="BJ146" s="14" t="s">
        <v>130</v>
      </c>
      <c r="BK146" s="259">
        <f>ROUND(P146*H146,2)</f>
        <v>0</v>
      </c>
      <c r="BL146" s="14" t="s">
        <v>174</v>
      </c>
      <c r="BM146" s="258" t="s">
        <v>806</v>
      </c>
    </row>
    <row r="147" s="2" customFormat="1" ht="33" customHeight="1">
      <c r="A147" s="35"/>
      <c r="B147" s="36"/>
      <c r="C147" s="245" t="s">
        <v>213</v>
      </c>
      <c r="D147" s="245" t="s">
        <v>159</v>
      </c>
      <c r="E147" s="246" t="s">
        <v>807</v>
      </c>
      <c r="F147" s="247" t="s">
        <v>808</v>
      </c>
      <c r="G147" s="248" t="s">
        <v>375</v>
      </c>
      <c r="H147" s="249">
        <v>0.34999999999999998</v>
      </c>
      <c r="I147" s="250"/>
      <c r="J147" s="250"/>
      <c r="K147" s="251">
        <f>ROUND(P147*H147,2)</f>
        <v>0</v>
      </c>
      <c r="L147" s="252"/>
      <c r="M147" s="41"/>
      <c r="N147" s="253" t="s">
        <v>1</v>
      </c>
      <c r="O147" s="254" t="s">
        <v>45</v>
      </c>
      <c r="P147" s="255">
        <f>I147+J147</f>
        <v>0</v>
      </c>
      <c r="Q147" s="255">
        <f>ROUND(I147*H147,2)</f>
        <v>0</v>
      </c>
      <c r="R147" s="255">
        <f>ROUND(J147*H147,2)</f>
        <v>0</v>
      </c>
      <c r="S147" s="94"/>
      <c r="T147" s="256">
        <f>S147*H147</f>
        <v>0</v>
      </c>
      <c r="U147" s="256">
        <v>0</v>
      </c>
      <c r="V147" s="256">
        <f>U147*H147</f>
        <v>0</v>
      </c>
      <c r="W147" s="256">
        <v>0</v>
      </c>
      <c r="X147" s="257">
        <f>W147*H147</f>
        <v>0</v>
      </c>
      <c r="Y147" s="35"/>
      <c r="Z147" s="35"/>
      <c r="AA147" s="35"/>
      <c r="AB147" s="35"/>
      <c r="AC147" s="35"/>
      <c r="AD147" s="35"/>
      <c r="AE147" s="35"/>
      <c r="AR147" s="258" t="s">
        <v>174</v>
      </c>
      <c r="AT147" s="258" t="s">
        <v>159</v>
      </c>
      <c r="AU147" s="258" t="s">
        <v>130</v>
      </c>
      <c r="AY147" s="14" t="s">
        <v>156</v>
      </c>
      <c r="BE147" s="259">
        <f>IF(O147="základná",K147,0)</f>
        <v>0</v>
      </c>
      <c r="BF147" s="259">
        <f>IF(O147="znížená",K147,0)</f>
        <v>0</v>
      </c>
      <c r="BG147" s="259">
        <f>IF(O147="zákl. prenesená",K147,0)</f>
        <v>0</v>
      </c>
      <c r="BH147" s="259">
        <f>IF(O147="zníž. prenesená",K147,0)</f>
        <v>0</v>
      </c>
      <c r="BI147" s="259">
        <f>IF(O147="nulová",K147,0)</f>
        <v>0</v>
      </c>
      <c r="BJ147" s="14" t="s">
        <v>130</v>
      </c>
      <c r="BK147" s="259">
        <f>ROUND(P147*H147,2)</f>
        <v>0</v>
      </c>
      <c r="BL147" s="14" t="s">
        <v>174</v>
      </c>
      <c r="BM147" s="258" t="s">
        <v>809</v>
      </c>
    </row>
    <row r="148" s="12" customFormat="1" ht="22.8" customHeight="1">
      <c r="A148" s="12"/>
      <c r="B148" s="229"/>
      <c r="C148" s="230"/>
      <c r="D148" s="231" t="s">
        <v>80</v>
      </c>
      <c r="E148" s="243" t="s">
        <v>174</v>
      </c>
      <c r="F148" s="243" t="s">
        <v>810</v>
      </c>
      <c r="G148" s="230"/>
      <c r="H148" s="230"/>
      <c r="I148" s="233"/>
      <c r="J148" s="233"/>
      <c r="K148" s="244">
        <f>BK148</f>
        <v>0</v>
      </c>
      <c r="L148" s="230"/>
      <c r="M148" s="234"/>
      <c r="N148" s="235"/>
      <c r="O148" s="236"/>
      <c r="P148" s="236"/>
      <c r="Q148" s="237">
        <f>SUM(Q149:Q165)</f>
        <v>0</v>
      </c>
      <c r="R148" s="237">
        <f>SUM(R149:R165)</f>
        <v>0</v>
      </c>
      <c r="S148" s="236"/>
      <c r="T148" s="238">
        <f>SUM(T149:T165)</f>
        <v>0</v>
      </c>
      <c r="U148" s="236"/>
      <c r="V148" s="238">
        <f>SUM(V149:V165)</f>
        <v>2.7205453949999994</v>
      </c>
      <c r="W148" s="236"/>
      <c r="X148" s="239">
        <f>SUM(X149:X165)</f>
        <v>0</v>
      </c>
      <c r="Y148" s="12"/>
      <c r="Z148" s="12"/>
      <c r="AA148" s="12"/>
      <c r="AB148" s="12"/>
      <c r="AC148" s="12"/>
      <c r="AD148" s="12"/>
      <c r="AE148" s="12"/>
      <c r="AR148" s="240" t="s">
        <v>89</v>
      </c>
      <c r="AT148" s="241" t="s">
        <v>80</v>
      </c>
      <c r="AU148" s="241" t="s">
        <v>89</v>
      </c>
      <c r="AY148" s="240" t="s">
        <v>156</v>
      </c>
      <c r="BK148" s="242">
        <f>SUM(BK149:BK165)</f>
        <v>0</v>
      </c>
    </row>
    <row r="149" s="2" customFormat="1" ht="33" customHeight="1">
      <c r="A149" s="35"/>
      <c r="B149" s="36"/>
      <c r="C149" s="245" t="s">
        <v>217</v>
      </c>
      <c r="D149" s="245" t="s">
        <v>159</v>
      </c>
      <c r="E149" s="246" t="s">
        <v>811</v>
      </c>
      <c r="F149" s="247" t="s">
        <v>812</v>
      </c>
      <c r="G149" s="248" t="s">
        <v>813</v>
      </c>
      <c r="H149" s="249">
        <v>1.5</v>
      </c>
      <c r="I149" s="250"/>
      <c r="J149" s="250"/>
      <c r="K149" s="251">
        <f>ROUND(P149*H149,2)</f>
        <v>0</v>
      </c>
      <c r="L149" s="252"/>
      <c r="M149" s="41"/>
      <c r="N149" s="253" t="s">
        <v>1</v>
      </c>
      <c r="O149" s="254" t="s">
        <v>45</v>
      </c>
      <c r="P149" s="255">
        <f>I149+J149</f>
        <v>0</v>
      </c>
      <c r="Q149" s="255">
        <f>ROUND(I149*H149,2)</f>
        <v>0</v>
      </c>
      <c r="R149" s="255">
        <f>ROUND(J149*H149,2)</f>
        <v>0</v>
      </c>
      <c r="S149" s="94"/>
      <c r="T149" s="256">
        <f>S149*H149</f>
        <v>0</v>
      </c>
      <c r="U149" s="256">
        <v>0.072015410000000002</v>
      </c>
      <c r="V149" s="256">
        <f>U149*H149</f>
        <v>0.108023115</v>
      </c>
      <c r="W149" s="256">
        <v>0</v>
      </c>
      <c r="X149" s="257">
        <f>W149*H149</f>
        <v>0</v>
      </c>
      <c r="Y149" s="35"/>
      <c r="Z149" s="35"/>
      <c r="AA149" s="35"/>
      <c r="AB149" s="35"/>
      <c r="AC149" s="35"/>
      <c r="AD149" s="35"/>
      <c r="AE149" s="35"/>
      <c r="AR149" s="258" t="s">
        <v>174</v>
      </c>
      <c r="AT149" s="258" t="s">
        <v>159</v>
      </c>
      <c r="AU149" s="258" t="s">
        <v>130</v>
      </c>
      <c r="AY149" s="14" t="s">
        <v>156</v>
      </c>
      <c r="BE149" s="259">
        <f>IF(O149="základná",K149,0)</f>
        <v>0</v>
      </c>
      <c r="BF149" s="259">
        <f>IF(O149="znížená",K149,0)</f>
        <v>0</v>
      </c>
      <c r="BG149" s="259">
        <f>IF(O149="zákl. prenesená",K149,0)</f>
        <v>0</v>
      </c>
      <c r="BH149" s="259">
        <f>IF(O149="zníž. prenesená",K149,0)</f>
        <v>0</v>
      </c>
      <c r="BI149" s="259">
        <f>IF(O149="nulová",K149,0)</f>
        <v>0</v>
      </c>
      <c r="BJ149" s="14" t="s">
        <v>130</v>
      </c>
      <c r="BK149" s="259">
        <f>ROUND(P149*H149,2)</f>
        <v>0</v>
      </c>
      <c r="BL149" s="14" t="s">
        <v>174</v>
      </c>
      <c r="BM149" s="258" t="s">
        <v>814</v>
      </c>
    </row>
    <row r="150" s="2" customFormat="1" ht="37.8" customHeight="1">
      <c r="A150" s="35"/>
      <c r="B150" s="36"/>
      <c r="C150" s="245" t="s">
        <v>163</v>
      </c>
      <c r="D150" s="245" t="s">
        <v>159</v>
      </c>
      <c r="E150" s="246" t="s">
        <v>815</v>
      </c>
      <c r="F150" s="247" t="s">
        <v>816</v>
      </c>
      <c r="G150" s="248" t="s">
        <v>813</v>
      </c>
      <c r="H150" s="249">
        <v>1.5</v>
      </c>
      <c r="I150" s="250"/>
      <c r="J150" s="250"/>
      <c r="K150" s="251">
        <f>ROUND(P150*H150,2)</f>
        <v>0</v>
      </c>
      <c r="L150" s="252"/>
      <c r="M150" s="41"/>
      <c r="N150" s="253" t="s">
        <v>1</v>
      </c>
      <c r="O150" s="254" t="s">
        <v>45</v>
      </c>
      <c r="P150" s="255">
        <f>I150+J150</f>
        <v>0</v>
      </c>
      <c r="Q150" s="255">
        <f>ROUND(I150*H150,2)</f>
        <v>0</v>
      </c>
      <c r="R150" s="255">
        <f>ROUND(J150*H150,2)</f>
        <v>0</v>
      </c>
      <c r="S150" s="94"/>
      <c r="T150" s="256">
        <f>S150*H150</f>
        <v>0</v>
      </c>
      <c r="U150" s="256">
        <v>0</v>
      </c>
      <c r="V150" s="256">
        <f>U150*H150</f>
        <v>0</v>
      </c>
      <c r="W150" s="256">
        <v>0</v>
      </c>
      <c r="X150" s="257">
        <f>W150*H150</f>
        <v>0</v>
      </c>
      <c r="Y150" s="35"/>
      <c r="Z150" s="35"/>
      <c r="AA150" s="35"/>
      <c r="AB150" s="35"/>
      <c r="AC150" s="35"/>
      <c r="AD150" s="35"/>
      <c r="AE150" s="35"/>
      <c r="AR150" s="258" t="s">
        <v>174</v>
      </c>
      <c r="AT150" s="258" t="s">
        <v>159</v>
      </c>
      <c r="AU150" s="258" t="s">
        <v>130</v>
      </c>
      <c r="AY150" s="14" t="s">
        <v>156</v>
      </c>
      <c r="BE150" s="259">
        <f>IF(O150="základná",K150,0)</f>
        <v>0</v>
      </c>
      <c r="BF150" s="259">
        <f>IF(O150="znížená",K150,0)</f>
        <v>0</v>
      </c>
      <c r="BG150" s="259">
        <f>IF(O150="zákl. prenesená",K150,0)</f>
        <v>0</v>
      </c>
      <c r="BH150" s="259">
        <f>IF(O150="zníž. prenesená",K150,0)</f>
        <v>0</v>
      </c>
      <c r="BI150" s="259">
        <f>IF(O150="nulová",K150,0)</f>
        <v>0</v>
      </c>
      <c r="BJ150" s="14" t="s">
        <v>130</v>
      </c>
      <c r="BK150" s="259">
        <f>ROUND(P150*H150,2)</f>
        <v>0</v>
      </c>
      <c r="BL150" s="14" t="s">
        <v>174</v>
      </c>
      <c r="BM150" s="258" t="s">
        <v>817</v>
      </c>
    </row>
    <row r="151" s="2" customFormat="1" ht="24.15" customHeight="1">
      <c r="A151" s="35"/>
      <c r="B151" s="36"/>
      <c r="C151" s="260" t="s">
        <v>224</v>
      </c>
      <c r="D151" s="260" t="s">
        <v>241</v>
      </c>
      <c r="E151" s="261" t="s">
        <v>818</v>
      </c>
      <c r="F151" s="262" t="s">
        <v>819</v>
      </c>
      <c r="G151" s="263" t="s">
        <v>813</v>
      </c>
      <c r="H151" s="264">
        <v>1.5</v>
      </c>
      <c r="I151" s="265"/>
      <c r="J151" s="266"/>
      <c r="K151" s="267">
        <f>ROUND(P151*H151,2)</f>
        <v>0</v>
      </c>
      <c r="L151" s="266"/>
      <c r="M151" s="268"/>
      <c r="N151" s="269" t="s">
        <v>1</v>
      </c>
      <c r="O151" s="254" t="s">
        <v>45</v>
      </c>
      <c r="P151" s="255">
        <f>I151+J151</f>
        <v>0</v>
      </c>
      <c r="Q151" s="255">
        <f>ROUND(I151*H151,2)</f>
        <v>0</v>
      </c>
      <c r="R151" s="255">
        <f>ROUND(J151*H151,2)</f>
        <v>0</v>
      </c>
      <c r="S151" s="94"/>
      <c r="T151" s="256">
        <f>S151*H151</f>
        <v>0</v>
      </c>
      <c r="U151" s="256">
        <v>0.085040000000000004</v>
      </c>
      <c r="V151" s="256">
        <f>U151*H151</f>
        <v>0.12756000000000001</v>
      </c>
      <c r="W151" s="256">
        <v>0</v>
      </c>
      <c r="X151" s="257">
        <f>W151*H151</f>
        <v>0</v>
      </c>
      <c r="Y151" s="35"/>
      <c r="Z151" s="35"/>
      <c r="AA151" s="35"/>
      <c r="AB151" s="35"/>
      <c r="AC151" s="35"/>
      <c r="AD151" s="35"/>
      <c r="AE151" s="35"/>
      <c r="AR151" s="258" t="s">
        <v>190</v>
      </c>
      <c r="AT151" s="258" t="s">
        <v>241</v>
      </c>
      <c r="AU151" s="258" t="s">
        <v>130</v>
      </c>
      <c r="AY151" s="14" t="s">
        <v>156</v>
      </c>
      <c r="BE151" s="259">
        <f>IF(O151="základná",K151,0)</f>
        <v>0</v>
      </c>
      <c r="BF151" s="259">
        <f>IF(O151="znížená",K151,0)</f>
        <v>0</v>
      </c>
      <c r="BG151" s="259">
        <f>IF(O151="zákl. prenesená",K151,0)</f>
        <v>0</v>
      </c>
      <c r="BH151" s="259">
        <f>IF(O151="zníž. prenesená",K151,0)</f>
        <v>0</v>
      </c>
      <c r="BI151" s="259">
        <f>IF(O151="nulová",K151,0)</f>
        <v>0</v>
      </c>
      <c r="BJ151" s="14" t="s">
        <v>130</v>
      </c>
      <c r="BK151" s="259">
        <f>ROUND(P151*H151,2)</f>
        <v>0</v>
      </c>
      <c r="BL151" s="14" t="s">
        <v>174</v>
      </c>
      <c r="BM151" s="258" t="s">
        <v>820</v>
      </c>
    </row>
    <row r="152" s="2" customFormat="1" ht="16.5" customHeight="1">
      <c r="A152" s="35"/>
      <c r="B152" s="36"/>
      <c r="C152" s="245" t="s">
        <v>228</v>
      </c>
      <c r="D152" s="245" t="s">
        <v>159</v>
      </c>
      <c r="E152" s="246" t="s">
        <v>821</v>
      </c>
      <c r="F152" s="247" t="s">
        <v>822</v>
      </c>
      <c r="G152" s="248" t="s">
        <v>375</v>
      </c>
      <c r="H152" s="249">
        <v>0.14499999999999999</v>
      </c>
      <c r="I152" s="250"/>
      <c r="J152" s="250"/>
      <c r="K152" s="251">
        <f>ROUND(P152*H152,2)</f>
        <v>0</v>
      </c>
      <c r="L152" s="252"/>
      <c r="M152" s="41"/>
      <c r="N152" s="253" t="s">
        <v>1</v>
      </c>
      <c r="O152" s="254" t="s">
        <v>45</v>
      </c>
      <c r="P152" s="255">
        <f>I152+J152</f>
        <v>0</v>
      </c>
      <c r="Q152" s="255">
        <f>ROUND(I152*H152,2)</f>
        <v>0</v>
      </c>
      <c r="R152" s="255">
        <f>ROUND(J152*H152,2)</f>
        <v>0</v>
      </c>
      <c r="S152" s="94"/>
      <c r="T152" s="256">
        <f>S152*H152</f>
        <v>0</v>
      </c>
      <c r="U152" s="256">
        <v>2.2151299999999998</v>
      </c>
      <c r="V152" s="256">
        <f>U152*H152</f>
        <v>0.32119384999999995</v>
      </c>
      <c r="W152" s="256">
        <v>0</v>
      </c>
      <c r="X152" s="257">
        <f>W152*H152</f>
        <v>0</v>
      </c>
      <c r="Y152" s="35"/>
      <c r="Z152" s="35"/>
      <c r="AA152" s="35"/>
      <c r="AB152" s="35"/>
      <c r="AC152" s="35"/>
      <c r="AD152" s="35"/>
      <c r="AE152" s="35"/>
      <c r="AR152" s="258" t="s">
        <v>174</v>
      </c>
      <c r="AT152" s="258" t="s">
        <v>159</v>
      </c>
      <c r="AU152" s="258" t="s">
        <v>130</v>
      </c>
      <c r="AY152" s="14" t="s">
        <v>156</v>
      </c>
      <c r="BE152" s="259">
        <f>IF(O152="základná",K152,0)</f>
        <v>0</v>
      </c>
      <c r="BF152" s="259">
        <f>IF(O152="znížená",K152,0)</f>
        <v>0</v>
      </c>
      <c r="BG152" s="259">
        <f>IF(O152="zákl. prenesená",K152,0)</f>
        <v>0</v>
      </c>
      <c r="BH152" s="259">
        <f>IF(O152="zníž. prenesená",K152,0)</f>
        <v>0</v>
      </c>
      <c r="BI152" s="259">
        <f>IF(O152="nulová",K152,0)</f>
        <v>0</v>
      </c>
      <c r="BJ152" s="14" t="s">
        <v>130</v>
      </c>
      <c r="BK152" s="259">
        <f>ROUND(P152*H152,2)</f>
        <v>0</v>
      </c>
      <c r="BL152" s="14" t="s">
        <v>174</v>
      </c>
      <c r="BM152" s="258" t="s">
        <v>823</v>
      </c>
    </row>
    <row r="153" s="2" customFormat="1" ht="24.15" customHeight="1">
      <c r="A153" s="35"/>
      <c r="B153" s="36"/>
      <c r="C153" s="245" t="s">
        <v>236</v>
      </c>
      <c r="D153" s="245" t="s">
        <v>159</v>
      </c>
      <c r="E153" s="246" t="s">
        <v>824</v>
      </c>
      <c r="F153" s="247" t="s">
        <v>825</v>
      </c>
      <c r="G153" s="248" t="s">
        <v>375</v>
      </c>
      <c r="H153" s="249">
        <v>0.23799999999999999</v>
      </c>
      <c r="I153" s="250"/>
      <c r="J153" s="250"/>
      <c r="K153" s="251">
        <f>ROUND(P153*H153,2)</f>
        <v>0</v>
      </c>
      <c r="L153" s="252"/>
      <c r="M153" s="41"/>
      <c r="N153" s="253" t="s">
        <v>1</v>
      </c>
      <c r="O153" s="254" t="s">
        <v>45</v>
      </c>
      <c r="P153" s="255">
        <f>I153+J153</f>
        <v>0</v>
      </c>
      <c r="Q153" s="255">
        <f>ROUND(I153*H153,2)</f>
        <v>0</v>
      </c>
      <c r="R153" s="255">
        <f>ROUND(J153*H153,2)</f>
        <v>0</v>
      </c>
      <c r="S153" s="94"/>
      <c r="T153" s="256">
        <f>S153*H153</f>
        <v>0</v>
      </c>
      <c r="U153" s="256">
        <v>2.2981539999999998</v>
      </c>
      <c r="V153" s="256">
        <f>U153*H153</f>
        <v>0.54696065199999988</v>
      </c>
      <c r="W153" s="256">
        <v>0</v>
      </c>
      <c r="X153" s="257">
        <f>W153*H153</f>
        <v>0</v>
      </c>
      <c r="Y153" s="35"/>
      <c r="Z153" s="35"/>
      <c r="AA153" s="35"/>
      <c r="AB153" s="35"/>
      <c r="AC153" s="35"/>
      <c r="AD153" s="35"/>
      <c r="AE153" s="35"/>
      <c r="AR153" s="258" t="s">
        <v>174</v>
      </c>
      <c r="AT153" s="258" t="s">
        <v>159</v>
      </c>
      <c r="AU153" s="258" t="s">
        <v>130</v>
      </c>
      <c r="AY153" s="14" t="s">
        <v>156</v>
      </c>
      <c r="BE153" s="259">
        <f>IF(O153="základná",K153,0)</f>
        <v>0</v>
      </c>
      <c r="BF153" s="259">
        <f>IF(O153="znížená",K153,0)</f>
        <v>0</v>
      </c>
      <c r="BG153" s="259">
        <f>IF(O153="zákl. prenesená",K153,0)</f>
        <v>0</v>
      </c>
      <c r="BH153" s="259">
        <f>IF(O153="zníž. prenesená",K153,0)</f>
        <v>0</v>
      </c>
      <c r="BI153" s="259">
        <f>IF(O153="nulová",K153,0)</f>
        <v>0</v>
      </c>
      <c r="BJ153" s="14" t="s">
        <v>130</v>
      </c>
      <c r="BK153" s="259">
        <f>ROUND(P153*H153,2)</f>
        <v>0</v>
      </c>
      <c r="BL153" s="14" t="s">
        <v>174</v>
      </c>
      <c r="BM153" s="258" t="s">
        <v>826</v>
      </c>
    </row>
    <row r="154" s="2" customFormat="1" ht="24.15" customHeight="1">
      <c r="A154" s="35"/>
      <c r="B154" s="36"/>
      <c r="C154" s="260" t="s">
        <v>8</v>
      </c>
      <c r="D154" s="260" t="s">
        <v>241</v>
      </c>
      <c r="E154" s="261" t="s">
        <v>827</v>
      </c>
      <c r="F154" s="262" t="s">
        <v>828</v>
      </c>
      <c r="G154" s="263" t="s">
        <v>375</v>
      </c>
      <c r="H154" s="264">
        <v>0.40000000000000002</v>
      </c>
      <c r="I154" s="265"/>
      <c r="J154" s="266"/>
      <c r="K154" s="267">
        <f>ROUND(P154*H154,2)</f>
        <v>0</v>
      </c>
      <c r="L154" s="266"/>
      <c r="M154" s="268"/>
      <c r="N154" s="269" t="s">
        <v>1</v>
      </c>
      <c r="O154" s="254" t="s">
        <v>45</v>
      </c>
      <c r="P154" s="255">
        <f>I154+J154</f>
        <v>0</v>
      </c>
      <c r="Q154" s="255">
        <f>ROUND(I154*H154,2)</f>
        <v>0</v>
      </c>
      <c r="R154" s="255">
        <f>ROUND(J154*H154,2)</f>
        <v>0</v>
      </c>
      <c r="S154" s="94"/>
      <c r="T154" s="256">
        <f>S154*H154</f>
        <v>0</v>
      </c>
      <c r="U154" s="256">
        <v>2.2741400000000001</v>
      </c>
      <c r="V154" s="256">
        <f>U154*H154</f>
        <v>0.90965600000000002</v>
      </c>
      <c r="W154" s="256">
        <v>0</v>
      </c>
      <c r="X154" s="257">
        <f>W154*H154</f>
        <v>0</v>
      </c>
      <c r="Y154" s="35"/>
      <c r="Z154" s="35"/>
      <c r="AA154" s="35"/>
      <c r="AB154" s="35"/>
      <c r="AC154" s="35"/>
      <c r="AD154" s="35"/>
      <c r="AE154" s="35"/>
      <c r="AR154" s="258" t="s">
        <v>190</v>
      </c>
      <c r="AT154" s="258" t="s">
        <v>241</v>
      </c>
      <c r="AU154" s="258" t="s">
        <v>130</v>
      </c>
      <c r="AY154" s="14" t="s">
        <v>156</v>
      </c>
      <c r="BE154" s="259">
        <f>IF(O154="základná",K154,0)</f>
        <v>0</v>
      </c>
      <c r="BF154" s="259">
        <f>IF(O154="znížená",K154,0)</f>
        <v>0</v>
      </c>
      <c r="BG154" s="259">
        <f>IF(O154="zákl. prenesená",K154,0)</f>
        <v>0</v>
      </c>
      <c r="BH154" s="259">
        <f>IF(O154="zníž. prenesená",K154,0)</f>
        <v>0</v>
      </c>
      <c r="BI154" s="259">
        <f>IF(O154="nulová",K154,0)</f>
        <v>0</v>
      </c>
      <c r="BJ154" s="14" t="s">
        <v>130</v>
      </c>
      <c r="BK154" s="259">
        <f>ROUND(P154*H154,2)</f>
        <v>0</v>
      </c>
      <c r="BL154" s="14" t="s">
        <v>174</v>
      </c>
      <c r="BM154" s="258" t="s">
        <v>829</v>
      </c>
    </row>
    <row r="155" s="2" customFormat="1" ht="24.15" customHeight="1">
      <c r="A155" s="35"/>
      <c r="B155" s="36"/>
      <c r="C155" s="245" t="s">
        <v>246</v>
      </c>
      <c r="D155" s="245" t="s">
        <v>159</v>
      </c>
      <c r="E155" s="246" t="s">
        <v>830</v>
      </c>
      <c r="F155" s="247" t="s">
        <v>831</v>
      </c>
      <c r="G155" s="248" t="s">
        <v>375</v>
      </c>
      <c r="H155" s="249">
        <v>0.23799999999999999</v>
      </c>
      <c r="I155" s="250"/>
      <c r="J155" s="250"/>
      <c r="K155" s="251">
        <f>ROUND(P155*H155,2)</f>
        <v>0</v>
      </c>
      <c r="L155" s="252"/>
      <c r="M155" s="41"/>
      <c r="N155" s="253" t="s">
        <v>1</v>
      </c>
      <c r="O155" s="254" t="s">
        <v>45</v>
      </c>
      <c r="P155" s="255">
        <f>I155+J155</f>
        <v>0</v>
      </c>
      <c r="Q155" s="255">
        <f>ROUND(I155*H155,2)</f>
        <v>0</v>
      </c>
      <c r="R155" s="255">
        <f>ROUND(J155*H155,2)</f>
        <v>0</v>
      </c>
      <c r="S155" s="94"/>
      <c r="T155" s="256">
        <f>S155*H155</f>
        <v>0</v>
      </c>
      <c r="U155" s="256">
        <v>2.415718</v>
      </c>
      <c r="V155" s="256">
        <f>U155*H155</f>
        <v>0.57494088399999999</v>
      </c>
      <c r="W155" s="256">
        <v>0</v>
      </c>
      <c r="X155" s="257">
        <f>W155*H155</f>
        <v>0</v>
      </c>
      <c r="Y155" s="35"/>
      <c r="Z155" s="35"/>
      <c r="AA155" s="35"/>
      <c r="AB155" s="35"/>
      <c r="AC155" s="35"/>
      <c r="AD155" s="35"/>
      <c r="AE155" s="35"/>
      <c r="AR155" s="258" t="s">
        <v>174</v>
      </c>
      <c r="AT155" s="258" t="s">
        <v>159</v>
      </c>
      <c r="AU155" s="258" t="s">
        <v>130</v>
      </c>
      <c r="AY155" s="14" t="s">
        <v>156</v>
      </c>
      <c r="BE155" s="259">
        <f>IF(O155="základná",K155,0)</f>
        <v>0</v>
      </c>
      <c r="BF155" s="259">
        <f>IF(O155="znížená",K155,0)</f>
        <v>0</v>
      </c>
      <c r="BG155" s="259">
        <f>IF(O155="zákl. prenesená",K155,0)</f>
        <v>0</v>
      </c>
      <c r="BH155" s="259">
        <f>IF(O155="zníž. prenesená",K155,0)</f>
        <v>0</v>
      </c>
      <c r="BI155" s="259">
        <f>IF(O155="nulová",K155,0)</f>
        <v>0</v>
      </c>
      <c r="BJ155" s="14" t="s">
        <v>130</v>
      </c>
      <c r="BK155" s="259">
        <f>ROUND(P155*H155,2)</f>
        <v>0</v>
      </c>
      <c r="BL155" s="14" t="s">
        <v>174</v>
      </c>
      <c r="BM155" s="258" t="s">
        <v>832</v>
      </c>
    </row>
    <row r="156" s="2" customFormat="1" ht="24.15" customHeight="1">
      <c r="A156" s="35"/>
      <c r="B156" s="36"/>
      <c r="C156" s="245" t="s">
        <v>252</v>
      </c>
      <c r="D156" s="245" t="s">
        <v>159</v>
      </c>
      <c r="E156" s="246" t="s">
        <v>833</v>
      </c>
      <c r="F156" s="247" t="s">
        <v>834</v>
      </c>
      <c r="G156" s="248" t="s">
        <v>813</v>
      </c>
      <c r="H156" s="249">
        <v>0.33600000000000002</v>
      </c>
      <c r="I156" s="250"/>
      <c r="J156" s="250"/>
      <c r="K156" s="251">
        <f>ROUND(P156*H156,2)</f>
        <v>0</v>
      </c>
      <c r="L156" s="252"/>
      <c r="M156" s="41"/>
      <c r="N156" s="253" t="s">
        <v>1</v>
      </c>
      <c r="O156" s="254" t="s">
        <v>45</v>
      </c>
      <c r="P156" s="255">
        <f>I156+J156</f>
        <v>0</v>
      </c>
      <c r="Q156" s="255">
        <f>ROUND(I156*H156,2)</f>
        <v>0</v>
      </c>
      <c r="R156" s="255">
        <f>ROUND(J156*H156,2)</f>
        <v>0</v>
      </c>
      <c r="S156" s="94"/>
      <c r="T156" s="256">
        <f>S156*H156</f>
        <v>0</v>
      </c>
      <c r="U156" s="256">
        <v>0.031300000000000001</v>
      </c>
      <c r="V156" s="256">
        <f>U156*H156</f>
        <v>0.010516800000000002</v>
      </c>
      <c r="W156" s="256">
        <v>0</v>
      </c>
      <c r="X156" s="257">
        <f>W156*H156</f>
        <v>0</v>
      </c>
      <c r="Y156" s="35"/>
      <c r="Z156" s="35"/>
      <c r="AA156" s="35"/>
      <c r="AB156" s="35"/>
      <c r="AC156" s="35"/>
      <c r="AD156" s="35"/>
      <c r="AE156" s="35"/>
      <c r="AR156" s="258" t="s">
        <v>174</v>
      </c>
      <c r="AT156" s="258" t="s">
        <v>159</v>
      </c>
      <c r="AU156" s="258" t="s">
        <v>130</v>
      </c>
      <c r="AY156" s="14" t="s">
        <v>156</v>
      </c>
      <c r="BE156" s="259">
        <f>IF(O156="základná",K156,0)</f>
        <v>0</v>
      </c>
      <c r="BF156" s="259">
        <f>IF(O156="znížená",K156,0)</f>
        <v>0</v>
      </c>
      <c r="BG156" s="259">
        <f>IF(O156="zákl. prenesená",K156,0)</f>
        <v>0</v>
      </c>
      <c r="BH156" s="259">
        <f>IF(O156="zníž. prenesená",K156,0)</f>
        <v>0</v>
      </c>
      <c r="BI156" s="259">
        <f>IF(O156="nulová",K156,0)</f>
        <v>0</v>
      </c>
      <c r="BJ156" s="14" t="s">
        <v>130</v>
      </c>
      <c r="BK156" s="259">
        <f>ROUND(P156*H156,2)</f>
        <v>0</v>
      </c>
      <c r="BL156" s="14" t="s">
        <v>174</v>
      </c>
      <c r="BM156" s="258" t="s">
        <v>835</v>
      </c>
    </row>
    <row r="157" s="2" customFormat="1" ht="33" customHeight="1">
      <c r="A157" s="35"/>
      <c r="B157" s="36"/>
      <c r="C157" s="260" t="s">
        <v>257</v>
      </c>
      <c r="D157" s="260" t="s">
        <v>241</v>
      </c>
      <c r="E157" s="261" t="s">
        <v>836</v>
      </c>
      <c r="F157" s="262" t="s">
        <v>837</v>
      </c>
      <c r="G157" s="263" t="s">
        <v>354</v>
      </c>
      <c r="H157" s="264">
        <v>2</v>
      </c>
      <c r="I157" s="265"/>
      <c r="J157" s="266"/>
      <c r="K157" s="267">
        <f>ROUND(P157*H157,2)</f>
        <v>0</v>
      </c>
      <c r="L157" s="266"/>
      <c r="M157" s="268"/>
      <c r="N157" s="269" t="s">
        <v>1</v>
      </c>
      <c r="O157" s="254" t="s">
        <v>45</v>
      </c>
      <c r="P157" s="255">
        <f>I157+J157</f>
        <v>0</v>
      </c>
      <c r="Q157" s="255">
        <f>ROUND(I157*H157,2)</f>
        <v>0</v>
      </c>
      <c r="R157" s="255">
        <f>ROUND(J157*H157,2)</f>
        <v>0</v>
      </c>
      <c r="S157" s="94"/>
      <c r="T157" s="256">
        <f>S157*H157</f>
        <v>0</v>
      </c>
      <c r="U157" s="256">
        <v>0.001</v>
      </c>
      <c r="V157" s="256">
        <f>U157*H157</f>
        <v>0.002</v>
      </c>
      <c r="W157" s="256">
        <v>0</v>
      </c>
      <c r="X157" s="257">
        <f>W157*H157</f>
        <v>0</v>
      </c>
      <c r="Y157" s="35"/>
      <c r="Z157" s="35"/>
      <c r="AA157" s="35"/>
      <c r="AB157" s="35"/>
      <c r="AC157" s="35"/>
      <c r="AD157" s="35"/>
      <c r="AE157" s="35"/>
      <c r="AR157" s="258" t="s">
        <v>190</v>
      </c>
      <c r="AT157" s="258" t="s">
        <v>241</v>
      </c>
      <c r="AU157" s="258" t="s">
        <v>130</v>
      </c>
      <c r="AY157" s="14" t="s">
        <v>156</v>
      </c>
      <c r="BE157" s="259">
        <f>IF(O157="základná",K157,0)</f>
        <v>0</v>
      </c>
      <c r="BF157" s="259">
        <f>IF(O157="znížená",K157,0)</f>
        <v>0</v>
      </c>
      <c r="BG157" s="259">
        <f>IF(O157="zákl. prenesená",K157,0)</f>
        <v>0</v>
      </c>
      <c r="BH157" s="259">
        <f>IF(O157="zníž. prenesená",K157,0)</f>
        <v>0</v>
      </c>
      <c r="BI157" s="259">
        <f>IF(O157="nulová",K157,0)</f>
        <v>0</v>
      </c>
      <c r="BJ157" s="14" t="s">
        <v>130</v>
      </c>
      <c r="BK157" s="259">
        <f>ROUND(P157*H157,2)</f>
        <v>0</v>
      </c>
      <c r="BL157" s="14" t="s">
        <v>174</v>
      </c>
      <c r="BM157" s="258" t="s">
        <v>838</v>
      </c>
    </row>
    <row r="158" s="2" customFormat="1" ht="16.5" customHeight="1">
      <c r="A158" s="35"/>
      <c r="B158" s="36"/>
      <c r="C158" s="245" t="s">
        <v>262</v>
      </c>
      <c r="D158" s="245" t="s">
        <v>159</v>
      </c>
      <c r="E158" s="246" t="s">
        <v>839</v>
      </c>
      <c r="F158" s="247" t="s">
        <v>840</v>
      </c>
      <c r="G158" s="248" t="s">
        <v>813</v>
      </c>
      <c r="H158" s="249">
        <v>3</v>
      </c>
      <c r="I158" s="250"/>
      <c r="J158" s="250"/>
      <c r="K158" s="251">
        <f>ROUND(P158*H158,2)</f>
        <v>0</v>
      </c>
      <c r="L158" s="252"/>
      <c r="M158" s="41"/>
      <c r="N158" s="253" t="s">
        <v>1</v>
      </c>
      <c r="O158" s="254" t="s">
        <v>45</v>
      </c>
      <c r="P158" s="255">
        <f>I158+J158</f>
        <v>0</v>
      </c>
      <c r="Q158" s="255">
        <f>ROUND(I158*H158,2)</f>
        <v>0</v>
      </c>
      <c r="R158" s="255">
        <f>ROUND(J158*H158,2)</f>
        <v>0</v>
      </c>
      <c r="S158" s="94"/>
      <c r="T158" s="256">
        <f>S158*H158</f>
        <v>0</v>
      </c>
      <c r="U158" s="256">
        <v>0.00084951999999999998</v>
      </c>
      <c r="V158" s="256">
        <f>U158*H158</f>
        <v>0.0025485600000000001</v>
      </c>
      <c r="W158" s="256">
        <v>0</v>
      </c>
      <c r="X158" s="257">
        <f>W158*H158</f>
        <v>0</v>
      </c>
      <c r="Y158" s="35"/>
      <c r="Z158" s="35"/>
      <c r="AA158" s="35"/>
      <c r="AB158" s="35"/>
      <c r="AC158" s="35"/>
      <c r="AD158" s="35"/>
      <c r="AE158" s="35"/>
      <c r="AR158" s="258" t="s">
        <v>174</v>
      </c>
      <c r="AT158" s="258" t="s">
        <v>159</v>
      </c>
      <c r="AU158" s="258" t="s">
        <v>130</v>
      </c>
      <c r="AY158" s="14" t="s">
        <v>156</v>
      </c>
      <c r="BE158" s="259">
        <f>IF(O158="základná",K158,0)</f>
        <v>0</v>
      </c>
      <c r="BF158" s="259">
        <f>IF(O158="znížená",K158,0)</f>
        <v>0</v>
      </c>
      <c r="BG158" s="259">
        <f>IF(O158="zákl. prenesená",K158,0)</f>
        <v>0</v>
      </c>
      <c r="BH158" s="259">
        <f>IF(O158="zníž. prenesená",K158,0)</f>
        <v>0</v>
      </c>
      <c r="BI158" s="259">
        <f>IF(O158="nulová",K158,0)</f>
        <v>0</v>
      </c>
      <c r="BJ158" s="14" t="s">
        <v>130</v>
      </c>
      <c r="BK158" s="259">
        <f>ROUND(P158*H158,2)</f>
        <v>0</v>
      </c>
      <c r="BL158" s="14" t="s">
        <v>174</v>
      </c>
      <c r="BM158" s="258" t="s">
        <v>841</v>
      </c>
    </row>
    <row r="159" s="2" customFormat="1" ht="24.15" customHeight="1">
      <c r="A159" s="35"/>
      <c r="B159" s="36"/>
      <c r="C159" s="260" t="s">
        <v>266</v>
      </c>
      <c r="D159" s="260" t="s">
        <v>241</v>
      </c>
      <c r="E159" s="261" t="s">
        <v>842</v>
      </c>
      <c r="F159" s="262" t="s">
        <v>843</v>
      </c>
      <c r="G159" s="263" t="s">
        <v>354</v>
      </c>
      <c r="H159" s="264">
        <v>1</v>
      </c>
      <c r="I159" s="265"/>
      <c r="J159" s="266"/>
      <c r="K159" s="267">
        <f>ROUND(P159*H159,2)</f>
        <v>0</v>
      </c>
      <c r="L159" s="266"/>
      <c r="M159" s="268"/>
      <c r="N159" s="269" t="s">
        <v>1</v>
      </c>
      <c r="O159" s="254" t="s">
        <v>45</v>
      </c>
      <c r="P159" s="255">
        <f>I159+J159</f>
        <v>0</v>
      </c>
      <c r="Q159" s="255">
        <f>ROUND(I159*H159,2)</f>
        <v>0</v>
      </c>
      <c r="R159" s="255">
        <f>ROUND(J159*H159,2)</f>
        <v>0</v>
      </c>
      <c r="S159" s="94"/>
      <c r="T159" s="256">
        <f>S159*H159</f>
        <v>0</v>
      </c>
      <c r="U159" s="256">
        <v>0.001</v>
      </c>
      <c r="V159" s="256">
        <f>U159*H159</f>
        <v>0.001</v>
      </c>
      <c r="W159" s="256">
        <v>0</v>
      </c>
      <c r="X159" s="257">
        <f>W159*H159</f>
        <v>0</v>
      </c>
      <c r="Y159" s="35"/>
      <c r="Z159" s="35"/>
      <c r="AA159" s="35"/>
      <c r="AB159" s="35"/>
      <c r="AC159" s="35"/>
      <c r="AD159" s="35"/>
      <c r="AE159" s="35"/>
      <c r="AR159" s="258" t="s">
        <v>190</v>
      </c>
      <c r="AT159" s="258" t="s">
        <v>241</v>
      </c>
      <c r="AU159" s="258" t="s">
        <v>130</v>
      </c>
      <c r="AY159" s="14" t="s">
        <v>156</v>
      </c>
      <c r="BE159" s="259">
        <f>IF(O159="základná",K159,0)</f>
        <v>0</v>
      </c>
      <c r="BF159" s="259">
        <f>IF(O159="znížená",K159,0)</f>
        <v>0</v>
      </c>
      <c r="BG159" s="259">
        <f>IF(O159="zákl. prenesená",K159,0)</f>
        <v>0</v>
      </c>
      <c r="BH159" s="259">
        <f>IF(O159="zníž. prenesená",K159,0)</f>
        <v>0</v>
      </c>
      <c r="BI159" s="259">
        <f>IF(O159="nulová",K159,0)</f>
        <v>0</v>
      </c>
      <c r="BJ159" s="14" t="s">
        <v>130</v>
      </c>
      <c r="BK159" s="259">
        <f>ROUND(P159*H159,2)</f>
        <v>0</v>
      </c>
      <c r="BL159" s="14" t="s">
        <v>174</v>
      </c>
      <c r="BM159" s="258" t="s">
        <v>844</v>
      </c>
    </row>
    <row r="160" s="2" customFormat="1" ht="37.8" customHeight="1">
      <c r="A160" s="35"/>
      <c r="B160" s="36"/>
      <c r="C160" s="245" t="s">
        <v>270</v>
      </c>
      <c r="D160" s="245" t="s">
        <v>159</v>
      </c>
      <c r="E160" s="246" t="s">
        <v>845</v>
      </c>
      <c r="F160" s="247" t="s">
        <v>846</v>
      </c>
      <c r="G160" s="248" t="s">
        <v>172</v>
      </c>
      <c r="H160" s="249">
        <v>5.4000000000000004</v>
      </c>
      <c r="I160" s="250"/>
      <c r="J160" s="250"/>
      <c r="K160" s="251">
        <f>ROUND(P160*H160,2)</f>
        <v>0</v>
      </c>
      <c r="L160" s="252"/>
      <c r="M160" s="41"/>
      <c r="N160" s="253" t="s">
        <v>1</v>
      </c>
      <c r="O160" s="254" t="s">
        <v>45</v>
      </c>
      <c r="P160" s="255">
        <f>I160+J160</f>
        <v>0</v>
      </c>
      <c r="Q160" s="255">
        <f>ROUND(I160*H160,2)</f>
        <v>0</v>
      </c>
      <c r="R160" s="255">
        <f>ROUND(J160*H160,2)</f>
        <v>0</v>
      </c>
      <c r="S160" s="94"/>
      <c r="T160" s="256">
        <f>S160*H160</f>
        <v>0</v>
      </c>
      <c r="U160" s="256">
        <v>2.1209999999999999E-05</v>
      </c>
      <c r="V160" s="256">
        <f>U160*H160</f>
        <v>0.000114534</v>
      </c>
      <c r="W160" s="256">
        <v>0</v>
      </c>
      <c r="X160" s="257">
        <f>W160*H160</f>
        <v>0</v>
      </c>
      <c r="Y160" s="35"/>
      <c r="Z160" s="35"/>
      <c r="AA160" s="35"/>
      <c r="AB160" s="35"/>
      <c r="AC160" s="35"/>
      <c r="AD160" s="35"/>
      <c r="AE160" s="35"/>
      <c r="AR160" s="258" t="s">
        <v>174</v>
      </c>
      <c r="AT160" s="258" t="s">
        <v>159</v>
      </c>
      <c r="AU160" s="258" t="s">
        <v>130</v>
      </c>
      <c r="AY160" s="14" t="s">
        <v>156</v>
      </c>
      <c r="BE160" s="259">
        <f>IF(O160="základná",K160,0)</f>
        <v>0</v>
      </c>
      <c r="BF160" s="259">
        <f>IF(O160="znížená",K160,0)</f>
        <v>0</v>
      </c>
      <c r="BG160" s="259">
        <f>IF(O160="zákl. prenesená",K160,0)</f>
        <v>0</v>
      </c>
      <c r="BH160" s="259">
        <f>IF(O160="zníž. prenesená",K160,0)</f>
        <v>0</v>
      </c>
      <c r="BI160" s="259">
        <f>IF(O160="nulová",K160,0)</f>
        <v>0</v>
      </c>
      <c r="BJ160" s="14" t="s">
        <v>130</v>
      </c>
      <c r="BK160" s="259">
        <f>ROUND(P160*H160,2)</f>
        <v>0</v>
      </c>
      <c r="BL160" s="14" t="s">
        <v>174</v>
      </c>
      <c r="BM160" s="258" t="s">
        <v>847</v>
      </c>
    </row>
    <row r="161" s="2" customFormat="1" ht="16.5" customHeight="1">
      <c r="A161" s="35"/>
      <c r="B161" s="36"/>
      <c r="C161" s="260" t="s">
        <v>274</v>
      </c>
      <c r="D161" s="260" t="s">
        <v>241</v>
      </c>
      <c r="E161" s="261" t="s">
        <v>848</v>
      </c>
      <c r="F161" s="262" t="s">
        <v>849</v>
      </c>
      <c r="G161" s="263" t="s">
        <v>354</v>
      </c>
      <c r="H161" s="264">
        <v>1</v>
      </c>
      <c r="I161" s="265"/>
      <c r="J161" s="266"/>
      <c r="K161" s="267">
        <f>ROUND(P161*H161,2)</f>
        <v>0</v>
      </c>
      <c r="L161" s="266"/>
      <c r="M161" s="268"/>
      <c r="N161" s="269" t="s">
        <v>1</v>
      </c>
      <c r="O161" s="254" t="s">
        <v>45</v>
      </c>
      <c r="P161" s="255">
        <f>I161+J161</f>
        <v>0</v>
      </c>
      <c r="Q161" s="255">
        <f>ROUND(I161*H161,2)</f>
        <v>0</v>
      </c>
      <c r="R161" s="255">
        <f>ROUND(J161*H161,2)</f>
        <v>0</v>
      </c>
      <c r="S161" s="94"/>
      <c r="T161" s="256">
        <f>S161*H161</f>
        <v>0</v>
      </c>
      <c r="U161" s="256">
        <v>0.001</v>
      </c>
      <c r="V161" s="256">
        <f>U161*H161</f>
        <v>0.001</v>
      </c>
      <c r="W161" s="256">
        <v>0</v>
      </c>
      <c r="X161" s="257">
        <f>W161*H161</f>
        <v>0</v>
      </c>
      <c r="Y161" s="35"/>
      <c r="Z161" s="35"/>
      <c r="AA161" s="35"/>
      <c r="AB161" s="35"/>
      <c r="AC161" s="35"/>
      <c r="AD161" s="35"/>
      <c r="AE161" s="35"/>
      <c r="AR161" s="258" t="s">
        <v>190</v>
      </c>
      <c r="AT161" s="258" t="s">
        <v>241</v>
      </c>
      <c r="AU161" s="258" t="s">
        <v>130</v>
      </c>
      <c r="AY161" s="14" t="s">
        <v>156</v>
      </c>
      <c r="BE161" s="259">
        <f>IF(O161="základná",K161,0)</f>
        <v>0</v>
      </c>
      <c r="BF161" s="259">
        <f>IF(O161="znížená",K161,0)</f>
        <v>0</v>
      </c>
      <c r="BG161" s="259">
        <f>IF(O161="zákl. prenesená",K161,0)</f>
        <v>0</v>
      </c>
      <c r="BH161" s="259">
        <f>IF(O161="zníž. prenesená",K161,0)</f>
        <v>0</v>
      </c>
      <c r="BI161" s="259">
        <f>IF(O161="nulová",K161,0)</f>
        <v>0</v>
      </c>
      <c r="BJ161" s="14" t="s">
        <v>130</v>
      </c>
      <c r="BK161" s="259">
        <f>ROUND(P161*H161,2)</f>
        <v>0</v>
      </c>
      <c r="BL161" s="14" t="s">
        <v>174</v>
      </c>
      <c r="BM161" s="258" t="s">
        <v>850</v>
      </c>
    </row>
    <row r="162" s="2" customFormat="1" ht="16.5" customHeight="1">
      <c r="A162" s="35"/>
      <c r="B162" s="36"/>
      <c r="C162" s="260" t="s">
        <v>278</v>
      </c>
      <c r="D162" s="260" t="s">
        <v>241</v>
      </c>
      <c r="E162" s="261" t="s">
        <v>851</v>
      </c>
      <c r="F162" s="262" t="s">
        <v>852</v>
      </c>
      <c r="G162" s="263" t="s">
        <v>354</v>
      </c>
      <c r="H162" s="264">
        <v>1</v>
      </c>
      <c r="I162" s="265"/>
      <c r="J162" s="266"/>
      <c r="K162" s="267">
        <f>ROUND(P162*H162,2)</f>
        <v>0</v>
      </c>
      <c r="L162" s="266"/>
      <c r="M162" s="268"/>
      <c r="N162" s="269" t="s">
        <v>1</v>
      </c>
      <c r="O162" s="254" t="s">
        <v>45</v>
      </c>
      <c r="P162" s="255">
        <f>I162+J162</f>
        <v>0</v>
      </c>
      <c r="Q162" s="255">
        <f>ROUND(I162*H162,2)</f>
        <v>0</v>
      </c>
      <c r="R162" s="255">
        <f>ROUND(J162*H162,2)</f>
        <v>0</v>
      </c>
      <c r="S162" s="94"/>
      <c r="T162" s="256">
        <f>S162*H162</f>
        <v>0</v>
      </c>
      <c r="U162" s="256">
        <v>0.001</v>
      </c>
      <c r="V162" s="256">
        <f>U162*H162</f>
        <v>0.001</v>
      </c>
      <c r="W162" s="256">
        <v>0</v>
      </c>
      <c r="X162" s="257">
        <f>W162*H162</f>
        <v>0</v>
      </c>
      <c r="Y162" s="35"/>
      <c r="Z162" s="35"/>
      <c r="AA162" s="35"/>
      <c r="AB162" s="35"/>
      <c r="AC162" s="35"/>
      <c r="AD162" s="35"/>
      <c r="AE162" s="35"/>
      <c r="AR162" s="258" t="s">
        <v>190</v>
      </c>
      <c r="AT162" s="258" t="s">
        <v>241</v>
      </c>
      <c r="AU162" s="258" t="s">
        <v>130</v>
      </c>
      <c r="AY162" s="14" t="s">
        <v>156</v>
      </c>
      <c r="BE162" s="259">
        <f>IF(O162="základná",K162,0)</f>
        <v>0</v>
      </c>
      <c r="BF162" s="259">
        <f>IF(O162="znížená",K162,0)</f>
        <v>0</v>
      </c>
      <c r="BG162" s="259">
        <f>IF(O162="zákl. prenesená",K162,0)</f>
        <v>0</v>
      </c>
      <c r="BH162" s="259">
        <f>IF(O162="zníž. prenesená",K162,0)</f>
        <v>0</v>
      </c>
      <c r="BI162" s="259">
        <f>IF(O162="nulová",K162,0)</f>
        <v>0</v>
      </c>
      <c r="BJ162" s="14" t="s">
        <v>130</v>
      </c>
      <c r="BK162" s="259">
        <f>ROUND(P162*H162,2)</f>
        <v>0</v>
      </c>
      <c r="BL162" s="14" t="s">
        <v>174</v>
      </c>
      <c r="BM162" s="258" t="s">
        <v>853</v>
      </c>
    </row>
    <row r="163" s="2" customFormat="1" ht="37.8" customHeight="1">
      <c r="A163" s="35"/>
      <c r="B163" s="36"/>
      <c r="C163" s="245" t="s">
        <v>282</v>
      </c>
      <c r="D163" s="245" t="s">
        <v>159</v>
      </c>
      <c r="E163" s="246" t="s">
        <v>854</v>
      </c>
      <c r="F163" s="247" t="s">
        <v>855</v>
      </c>
      <c r="G163" s="248" t="s">
        <v>813</v>
      </c>
      <c r="H163" s="249">
        <v>1.5</v>
      </c>
      <c r="I163" s="250"/>
      <c r="J163" s="250"/>
      <c r="K163" s="251">
        <f>ROUND(P163*H163,2)</f>
        <v>0</v>
      </c>
      <c r="L163" s="252"/>
      <c r="M163" s="41"/>
      <c r="N163" s="253" t="s">
        <v>1</v>
      </c>
      <c r="O163" s="254" t="s">
        <v>45</v>
      </c>
      <c r="P163" s="255">
        <f>I163+J163</f>
        <v>0</v>
      </c>
      <c r="Q163" s="255">
        <f>ROUND(I163*H163,2)</f>
        <v>0</v>
      </c>
      <c r="R163" s="255">
        <f>ROUND(J163*H163,2)</f>
        <v>0</v>
      </c>
      <c r="S163" s="94"/>
      <c r="T163" s="256">
        <f>S163*H163</f>
        <v>0</v>
      </c>
      <c r="U163" s="256">
        <v>0</v>
      </c>
      <c r="V163" s="256">
        <f>U163*H163</f>
        <v>0</v>
      </c>
      <c r="W163" s="256">
        <v>0</v>
      </c>
      <c r="X163" s="257">
        <f>W163*H163</f>
        <v>0</v>
      </c>
      <c r="Y163" s="35"/>
      <c r="Z163" s="35"/>
      <c r="AA163" s="35"/>
      <c r="AB163" s="35"/>
      <c r="AC163" s="35"/>
      <c r="AD163" s="35"/>
      <c r="AE163" s="35"/>
      <c r="AR163" s="258" t="s">
        <v>174</v>
      </c>
      <c r="AT163" s="258" t="s">
        <v>159</v>
      </c>
      <c r="AU163" s="258" t="s">
        <v>130</v>
      </c>
      <c r="AY163" s="14" t="s">
        <v>156</v>
      </c>
      <c r="BE163" s="259">
        <f>IF(O163="základná",K163,0)</f>
        <v>0</v>
      </c>
      <c r="BF163" s="259">
        <f>IF(O163="znížená",K163,0)</f>
        <v>0</v>
      </c>
      <c r="BG163" s="259">
        <f>IF(O163="zákl. prenesená",K163,0)</f>
        <v>0</v>
      </c>
      <c r="BH163" s="259">
        <f>IF(O163="zníž. prenesená",K163,0)</f>
        <v>0</v>
      </c>
      <c r="BI163" s="259">
        <f>IF(O163="nulová",K163,0)</f>
        <v>0</v>
      </c>
      <c r="BJ163" s="14" t="s">
        <v>130</v>
      </c>
      <c r="BK163" s="259">
        <f>ROUND(P163*H163,2)</f>
        <v>0</v>
      </c>
      <c r="BL163" s="14" t="s">
        <v>174</v>
      </c>
      <c r="BM163" s="258" t="s">
        <v>856</v>
      </c>
    </row>
    <row r="164" s="2" customFormat="1" ht="24.15" customHeight="1">
      <c r="A164" s="35"/>
      <c r="B164" s="36"/>
      <c r="C164" s="245" t="s">
        <v>286</v>
      </c>
      <c r="D164" s="245" t="s">
        <v>159</v>
      </c>
      <c r="E164" s="246" t="s">
        <v>857</v>
      </c>
      <c r="F164" s="247" t="s">
        <v>858</v>
      </c>
      <c r="G164" s="248" t="s">
        <v>162</v>
      </c>
      <c r="H164" s="249">
        <v>1</v>
      </c>
      <c r="I164" s="250"/>
      <c r="J164" s="250"/>
      <c r="K164" s="251">
        <f>ROUND(P164*H164,2)</f>
        <v>0</v>
      </c>
      <c r="L164" s="252"/>
      <c r="M164" s="41"/>
      <c r="N164" s="253" t="s">
        <v>1</v>
      </c>
      <c r="O164" s="254" t="s">
        <v>45</v>
      </c>
      <c r="P164" s="255">
        <f>I164+J164</f>
        <v>0</v>
      </c>
      <c r="Q164" s="255">
        <f>ROUND(I164*H164,2)</f>
        <v>0</v>
      </c>
      <c r="R164" s="255">
        <f>ROUND(J164*H164,2)</f>
        <v>0</v>
      </c>
      <c r="S164" s="94"/>
      <c r="T164" s="256">
        <f>S164*H164</f>
        <v>0</v>
      </c>
      <c r="U164" s="256">
        <v>0.062031000000000003</v>
      </c>
      <c r="V164" s="256">
        <f>U164*H164</f>
        <v>0.062031000000000003</v>
      </c>
      <c r="W164" s="256">
        <v>0</v>
      </c>
      <c r="X164" s="257">
        <f>W164*H164</f>
        <v>0</v>
      </c>
      <c r="Y164" s="35"/>
      <c r="Z164" s="35"/>
      <c r="AA164" s="35"/>
      <c r="AB164" s="35"/>
      <c r="AC164" s="35"/>
      <c r="AD164" s="35"/>
      <c r="AE164" s="35"/>
      <c r="AR164" s="258" t="s">
        <v>174</v>
      </c>
      <c r="AT164" s="258" t="s">
        <v>159</v>
      </c>
      <c r="AU164" s="258" t="s">
        <v>130</v>
      </c>
      <c r="AY164" s="14" t="s">
        <v>156</v>
      </c>
      <c r="BE164" s="259">
        <f>IF(O164="základná",K164,0)</f>
        <v>0</v>
      </c>
      <c r="BF164" s="259">
        <f>IF(O164="znížená",K164,0)</f>
        <v>0</v>
      </c>
      <c r="BG164" s="259">
        <f>IF(O164="zákl. prenesená",K164,0)</f>
        <v>0</v>
      </c>
      <c r="BH164" s="259">
        <f>IF(O164="zníž. prenesená",K164,0)</f>
        <v>0</v>
      </c>
      <c r="BI164" s="259">
        <f>IF(O164="nulová",K164,0)</f>
        <v>0</v>
      </c>
      <c r="BJ164" s="14" t="s">
        <v>130</v>
      </c>
      <c r="BK164" s="259">
        <f>ROUND(P164*H164,2)</f>
        <v>0</v>
      </c>
      <c r="BL164" s="14" t="s">
        <v>174</v>
      </c>
      <c r="BM164" s="258" t="s">
        <v>859</v>
      </c>
    </row>
    <row r="165" s="2" customFormat="1" ht="24.15" customHeight="1">
      <c r="A165" s="35"/>
      <c r="B165" s="36"/>
      <c r="C165" s="260" t="s">
        <v>290</v>
      </c>
      <c r="D165" s="260" t="s">
        <v>241</v>
      </c>
      <c r="E165" s="261" t="s">
        <v>860</v>
      </c>
      <c r="F165" s="262" t="s">
        <v>861</v>
      </c>
      <c r="G165" s="263" t="s">
        <v>656</v>
      </c>
      <c r="H165" s="264">
        <v>1</v>
      </c>
      <c r="I165" s="265"/>
      <c r="J165" s="266"/>
      <c r="K165" s="267">
        <f>ROUND(P165*H165,2)</f>
        <v>0</v>
      </c>
      <c r="L165" s="266"/>
      <c r="M165" s="268"/>
      <c r="N165" s="269" t="s">
        <v>1</v>
      </c>
      <c r="O165" s="254" t="s">
        <v>45</v>
      </c>
      <c r="P165" s="255">
        <f>I165+J165</f>
        <v>0</v>
      </c>
      <c r="Q165" s="255">
        <f>ROUND(I165*H165,2)</f>
        <v>0</v>
      </c>
      <c r="R165" s="255">
        <f>ROUND(J165*H165,2)</f>
        <v>0</v>
      </c>
      <c r="S165" s="94"/>
      <c r="T165" s="256">
        <f>S165*H165</f>
        <v>0</v>
      </c>
      <c r="U165" s="256">
        <v>0.051999999999999998</v>
      </c>
      <c r="V165" s="256">
        <f>U165*H165</f>
        <v>0.051999999999999998</v>
      </c>
      <c r="W165" s="256">
        <v>0</v>
      </c>
      <c r="X165" s="257">
        <f>W165*H165</f>
        <v>0</v>
      </c>
      <c r="Y165" s="35"/>
      <c r="Z165" s="35"/>
      <c r="AA165" s="35"/>
      <c r="AB165" s="35"/>
      <c r="AC165" s="35"/>
      <c r="AD165" s="35"/>
      <c r="AE165" s="35"/>
      <c r="AR165" s="258" t="s">
        <v>190</v>
      </c>
      <c r="AT165" s="258" t="s">
        <v>241</v>
      </c>
      <c r="AU165" s="258" t="s">
        <v>130</v>
      </c>
      <c r="AY165" s="14" t="s">
        <v>156</v>
      </c>
      <c r="BE165" s="259">
        <f>IF(O165="základná",K165,0)</f>
        <v>0</v>
      </c>
      <c r="BF165" s="259">
        <f>IF(O165="znížená",K165,0)</f>
        <v>0</v>
      </c>
      <c r="BG165" s="259">
        <f>IF(O165="zákl. prenesená",K165,0)</f>
        <v>0</v>
      </c>
      <c r="BH165" s="259">
        <f>IF(O165="zníž. prenesená",K165,0)</f>
        <v>0</v>
      </c>
      <c r="BI165" s="259">
        <f>IF(O165="nulová",K165,0)</f>
        <v>0</v>
      </c>
      <c r="BJ165" s="14" t="s">
        <v>130</v>
      </c>
      <c r="BK165" s="259">
        <f>ROUND(P165*H165,2)</f>
        <v>0</v>
      </c>
      <c r="BL165" s="14" t="s">
        <v>174</v>
      </c>
      <c r="BM165" s="258" t="s">
        <v>862</v>
      </c>
    </row>
    <row r="166" s="12" customFormat="1" ht="25.92" customHeight="1">
      <c r="A166" s="12"/>
      <c r="B166" s="229"/>
      <c r="C166" s="230"/>
      <c r="D166" s="231" t="s">
        <v>80</v>
      </c>
      <c r="E166" s="232" t="s">
        <v>441</v>
      </c>
      <c r="F166" s="232" t="s">
        <v>442</v>
      </c>
      <c r="G166" s="230"/>
      <c r="H166" s="230"/>
      <c r="I166" s="233"/>
      <c r="J166" s="233"/>
      <c r="K166" s="202">
        <f>BK166</f>
        <v>0</v>
      </c>
      <c r="L166" s="230"/>
      <c r="M166" s="234"/>
      <c r="N166" s="235"/>
      <c r="O166" s="236"/>
      <c r="P166" s="236"/>
      <c r="Q166" s="237">
        <f>SUM(Q167:Q169)</f>
        <v>0</v>
      </c>
      <c r="R166" s="237">
        <f>SUM(R167:R169)</f>
        <v>0</v>
      </c>
      <c r="S166" s="236"/>
      <c r="T166" s="238">
        <f>SUM(T167:T169)</f>
        <v>0</v>
      </c>
      <c r="U166" s="236"/>
      <c r="V166" s="238">
        <f>SUM(V167:V169)</f>
        <v>0</v>
      </c>
      <c r="W166" s="236"/>
      <c r="X166" s="239">
        <f>SUM(X167:X169)</f>
        <v>0</v>
      </c>
      <c r="Y166" s="12"/>
      <c r="Z166" s="12"/>
      <c r="AA166" s="12"/>
      <c r="AB166" s="12"/>
      <c r="AC166" s="12"/>
      <c r="AD166" s="12"/>
      <c r="AE166" s="12"/>
      <c r="AR166" s="240" t="s">
        <v>174</v>
      </c>
      <c r="AT166" s="241" t="s">
        <v>80</v>
      </c>
      <c r="AU166" s="241" t="s">
        <v>81</v>
      </c>
      <c r="AY166" s="240" t="s">
        <v>156</v>
      </c>
      <c r="BK166" s="242">
        <f>SUM(BK167:BK169)</f>
        <v>0</v>
      </c>
    </row>
    <row r="167" s="2" customFormat="1" ht="33" customHeight="1">
      <c r="A167" s="35"/>
      <c r="B167" s="36"/>
      <c r="C167" s="245" t="s">
        <v>260</v>
      </c>
      <c r="D167" s="245" t="s">
        <v>159</v>
      </c>
      <c r="E167" s="246" t="s">
        <v>444</v>
      </c>
      <c r="F167" s="247" t="s">
        <v>445</v>
      </c>
      <c r="G167" s="248" t="s">
        <v>446</v>
      </c>
      <c r="H167" s="249">
        <v>36</v>
      </c>
      <c r="I167" s="250"/>
      <c r="J167" s="250"/>
      <c r="K167" s="251">
        <f>ROUND(P167*H167,2)</f>
        <v>0</v>
      </c>
      <c r="L167" s="252"/>
      <c r="M167" s="41"/>
      <c r="N167" s="253" t="s">
        <v>1</v>
      </c>
      <c r="O167" s="254" t="s">
        <v>45</v>
      </c>
      <c r="P167" s="255">
        <f>I167+J167</f>
        <v>0</v>
      </c>
      <c r="Q167" s="255">
        <f>ROUND(I167*H167,2)</f>
        <v>0</v>
      </c>
      <c r="R167" s="255">
        <f>ROUND(J167*H167,2)</f>
        <v>0</v>
      </c>
      <c r="S167" s="94"/>
      <c r="T167" s="256">
        <f>S167*H167</f>
        <v>0</v>
      </c>
      <c r="U167" s="256">
        <v>0</v>
      </c>
      <c r="V167" s="256">
        <f>U167*H167</f>
        <v>0</v>
      </c>
      <c r="W167" s="256">
        <v>0</v>
      </c>
      <c r="X167" s="257">
        <f>W167*H167</f>
        <v>0</v>
      </c>
      <c r="Y167" s="35"/>
      <c r="Z167" s="35"/>
      <c r="AA167" s="35"/>
      <c r="AB167" s="35"/>
      <c r="AC167" s="35"/>
      <c r="AD167" s="35"/>
      <c r="AE167" s="35"/>
      <c r="AR167" s="258" t="s">
        <v>525</v>
      </c>
      <c r="AT167" s="258" t="s">
        <v>159</v>
      </c>
      <c r="AU167" s="258" t="s">
        <v>89</v>
      </c>
      <c r="AY167" s="14" t="s">
        <v>156</v>
      </c>
      <c r="BE167" s="259">
        <f>IF(O167="základná",K167,0)</f>
        <v>0</v>
      </c>
      <c r="BF167" s="259">
        <f>IF(O167="znížená",K167,0)</f>
        <v>0</v>
      </c>
      <c r="BG167" s="259">
        <f>IF(O167="zákl. prenesená",K167,0)</f>
        <v>0</v>
      </c>
      <c r="BH167" s="259">
        <f>IF(O167="zníž. prenesená",K167,0)</f>
        <v>0</v>
      </c>
      <c r="BI167" s="259">
        <f>IF(O167="nulová",K167,0)</f>
        <v>0</v>
      </c>
      <c r="BJ167" s="14" t="s">
        <v>130</v>
      </c>
      <c r="BK167" s="259">
        <f>ROUND(P167*H167,2)</f>
        <v>0</v>
      </c>
      <c r="BL167" s="14" t="s">
        <v>525</v>
      </c>
      <c r="BM167" s="258" t="s">
        <v>863</v>
      </c>
    </row>
    <row r="168" s="2" customFormat="1" ht="37.8" customHeight="1">
      <c r="A168" s="35"/>
      <c r="B168" s="36"/>
      <c r="C168" s="245" t="s">
        <v>297</v>
      </c>
      <c r="D168" s="245" t="s">
        <v>159</v>
      </c>
      <c r="E168" s="246" t="s">
        <v>864</v>
      </c>
      <c r="F168" s="247" t="s">
        <v>865</v>
      </c>
      <c r="G168" s="248" t="s">
        <v>446</v>
      </c>
      <c r="H168" s="249">
        <v>36</v>
      </c>
      <c r="I168" s="250"/>
      <c r="J168" s="250"/>
      <c r="K168" s="251">
        <f>ROUND(P168*H168,2)</f>
        <v>0</v>
      </c>
      <c r="L168" s="252"/>
      <c r="M168" s="41"/>
      <c r="N168" s="253" t="s">
        <v>1</v>
      </c>
      <c r="O168" s="254" t="s">
        <v>45</v>
      </c>
      <c r="P168" s="255">
        <f>I168+J168</f>
        <v>0</v>
      </c>
      <c r="Q168" s="255">
        <f>ROUND(I168*H168,2)</f>
        <v>0</v>
      </c>
      <c r="R168" s="255">
        <f>ROUND(J168*H168,2)</f>
        <v>0</v>
      </c>
      <c r="S168" s="94"/>
      <c r="T168" s="256">
        <f>S168*H168</f>
        <v>0</v>
      </c>
      <c r="U168" s="256">
        <v>0</v>
      </c>
      <c r="V168" s="256">
        <f>U168*H168</f>
        <v>0</v>
      </c>
      <c r="W168" s="256">
        <v>0</v>
      </c>
      <c r="X168" s="257">
        <f>W168*H168</f>
        <v>0</v>
      </c>
      <c r="Y168" s="35"/>
      <c r="Z168" s="35"/>
      <c r="AA168" s="35"/>
      <c r="AB168" s="35"/>
      <c r="AC168" s="35"/>
      <c r="AD168" s="35"/>
      <c r="AE168" s="35"/>
      <c r="AR168" s="258" t="s">
        <v>525</v>
      </c>
      <c r="AT168" s="258" t="s">
        <v>159</v>
      </c>
      <c r="AU168" s="258" t="s">
        <v>89</v>
      </c>
      <c r="AY168" s="14" t="s">
        <v>156</v>
      </c>
      <c r="BE168" s="259">
        <f>IF(O168="základná",K168,0)</f>
        <v>0</v>
      </c>
      <c r="BF168" s="259">
        <f>IF(O168="znížená",K168,0)</f>
        <v>0</v>
      </c>
      <c r="BG168" s="259">
        <f>IF(O168="zákl. prenesená",K168,0)</f>
        <v>0</v>
      </c>
      <c r="BH168" s="259">
        <f>IF(O168="zníž. prenesená",K168,0)</f>
        <v>0</v>
      </c>
      <c r="BI168" s="259">
        <f>IF(O168="nulová",K168,0)</f>
        <v>0</v>
      </c>
      <c r="BJ168" s="14" t="s">
        <v>130</v>
      </c>
      <c r="BK168" s="259">
        <f>ROUND(P168*H168,2)</f>
        <v>0</v>
      </c>
      <c r="BL168" s="14" t="s">
        <v>525</v>
      </c>
      <c r="BM168" s="258" t="s">
        <v>866</v>
      </c>
    </row>
    <row r="169" s="2" customFormat="1" ht="33" customHeight="1">
      <c r="A169" s="35"/>
      <c r="B169" s="36"/>
      <c r="C169" s="245" t="s">
        <v>301</v>
      </c>
      <c r="D169" s="245" t="s">
        <v>159</v>
      </c>
      <c r="E169" s="246" t="s">
        <v>766</v>
      </c>
      <c r="F169" s="247" t="s">
        <v>767</v>
      </c>
      <c r="G169" s="248" t="s">
        <v>446</v>
      </c>
      <c r="H169" s="249">
        <v>36</v>
      </c>
      <c r="I169" s="250"/>
      <c r="J169" s="250"/>
      <c r="K169" s="251">
        <f>ROUND(P169*H169,2)</f>
        <v>0</v>
      </c>
      <c r="L169" s="252"/>
      <c r="M169" s="41"/>
      <c r="N169" s="253" t="s">
        <v>1</v>
      </c>
      <c r="O169" s="254" t="s">
        <v>45</v>
      </c>
      <c r="P169" s="255">
        <f>I169+J169</f>
        <v>0</v>
      </c>
      <c r="Q169" s="255">
        <f>ROUND(I169*H169,2)</f>
        <v>0</v>
      </c>
      <c r="R169" s="255">
        <f>ROUND(J169*H169,2)</f>
        <v>0</v>
      </c>
      <c r="S169" s="94"/>
      <c r="T169" s="256">
        <f>S169*H169</f>
        <v>0</v>
      </c>
      <c r="U169" s="256">
        <v>0</v>
      </c>
      <c r="V169" s="256">
        <f>U169*H169</f>
        <v>0</v>
      </c>
      <c r="W169" s="256">
        <v>0</v>
      </c>
      <c r="X169" s="257">
        <f>W169*H169</f>
        <v>0</v>
      </c>
      <c r="Y169" s="35"/>
      <c r="Z169" s="35"/>
      <c r="AA169" s="35"/>
      <c r="AB169" s="35"/>
      <c r="AC169" s="35"/>
      <c r="AD169" s="35"/>
      <c r="AE169" s="35"/>
      <c r="AR169" s="258" t="s">
        <v>525</v>
      </c>
      <c r="AT169" s="258" t="s">
        <v>159</v>
      </c>
      <c r="AU169" s="258" t="s">
        <v>89</v>
      </c>
      <c r="AY169" s="14" t="s">
        <v>156</v>
      </c>
      <c r="BE169" s="259">
        <f>IF(O169="základná",K169,0)</f>
        <v>0</v>
      </c>
      <c r="BF169" s="259">
        <f>IF(O169="znížená",K169,0)</f>
        <v>0</v>
      </c>
      <c r="BG169" s="259">
        <f>IF(O169="zákl. prenesená",K169,0)</f>
        <v>0</v>
      </c>
      <c r="BH169" s="259">
        <f>IF(O169="zníž. prenesená",K169,0)</f>
        <v>0</v>
      </c>
      <c r="BI169" s="259">
        <f>IF(O169="nulová",K169,0)</f>
        <v>0</v>
      </c>
      <c r="BJ169" s="14" t="s">
        <v>130</v>
      </c>
      <c r="BK169" s="259">
        <f>ROUND(P169*H169,2)</f>
        <v>0</v>
      </c>
      <c r="BL169" s="14" t="s">
        <v>525</v>
      </c>
      <c r="BM169" s="258" t="s">
        <v>867</v>
      </c>
    </row>
    <row r="170" s="2" customFormat="1" ht="49.92" customHeight="1">
      <c r="A170" s="35"/>
      <c r="B170" s="36"/>
      <c r="C170" s="37"/>
      <c r="D170" s="37"/>
      <c r="E170" s="232" t="s">
        <v>551</v>
      </c>
      <c r="F170" s="232" t="s">
        <v>552</v>
      </c>
      <c r="G170" s="37"/>
      <c r="H170" s="37"/>
      <c r="I170" s="37"/>
      <c r="J170" s="37"/>
      <c r="K170" s="202">
        <f>BK170</f>
        <v>0</v>
      </c>
      <c r="L170" s="37"/>
      <c r="M170" s="41"/>
      <c r="N170" s="270"/>
      <c r="O170" s="271"/>
      <c r="P170" s="94"/>
      <c r="Q170" s="237">
        <f>SUM(Q171:Q175)</f>
        <v>0</v>
      </c>
      <c r="R170" s="237">
        <f>SUM(R171:R175)</f>
        <v>0</v>
      </c>
      <c r="S170" s="94"/>
      <c r="T170" s="94"/>
      <c r="U170" s="94"/>
      <c r="V170" s="94"/>
      <c r="W170" s="94"/>
      <c r="X170" s="95"/>
      <c r="Y170" s="35"/>
      <c r="Z170" s="35"/>
      <c r="AA170" s="35"/>
      <c r="AB170" s="35"/>
      <c r="AC170" s="35"/>
      <c r="AD170" s="35"/>
      <c r="AE170" s="35"/>
      <c r="AT170" s="14" t="s">
        <v>80</v>
      </c>
      <c r="AU170" s="14" t="s">
        <v>81</v>
      </c>
      <c r="AY170" s="14" t="s">
        <v>553</v>
      </c>
      <c r="BK170" s="259">
        <f>SUM(BK171:BK175)</f>
        <v>0</v>
      </c>
    </row>
    <row r="171" s="2" customFormat="1" ht="16.32" customHeight="1">
      <c r="A171" s="35"/>
      <c r="B171" s="36"/>
      <c r="C171" s="272" t="s">
        <v>1</v>
      </c>
      <c r="D171" s="272" t="s">
        <v>159</v>
      </c>
      <c r="E171" s="273" t="s">
        <v>1</v>
      </c>
      <c r="F171" s="274" t="s">
        <v>1</v>
      </c>
      <c r="G171" s="275" t="s">
        <v>1</v>
      </c>
      <c r="H171" s="276"/>
      <c r="I171" s="276"/>
      <c r="J171" s="276"/>
      <c r="K171" s="277">
        <f>BK171</f>
        <v>0</v>
      </c>
      <c r="L171" s="252"/>
      <c r="M171" s="41"/>
      <c r="N171" s="278" t="s">
        <v>1</v>
      </c>
      <c r="O171" s="279" t="s">
        <v>45</v>
      </c>
      <c r="P171" s="280">
        <f>I171+J171</f>
        <v>0</v>
      </c>
      <c r="Q171" s="281">
        <f>I171*H171</f>
        <v>0</v>
      </c>
      <c r="R171" s="281">
        <f>J171*H171</f>
        <v>0</v>
      </c>
      <c r="S171" s="94"/>
      <c r="T171" s="94"/>
      <c r="U171" s="94"/>
      <c r="V171" s="94"/>
      <c r="W171" s="94"/>
      <c r="X171" s="95"/>
      <c r="Y171" s="35"/>
      <c r="Z171" s="35"/>
      <c r="AA171" s="35"/>
      <c r="AB171" s="35"/>
      <c r="AC171" s="35"/>
      <c r="AD171" s="35"/>
      <c r="AE171" s="35"/>
      <c r="AT171" s="14" t="s">
        <v>553</v>
      </c>
      <c r="AU171" s="14" t="s">
        <v>89</v>
      </c>
      <c r="AY171" s="14" t="s">
        <v>553</v>
      </c>
      <c r="BE171" s="259">
        <f>IF(O171="základná",K171,0)</f>
        <v>0</v>
      </c>
      <c r="BF171" s="259">
        <f>IF(O171="znížená",K171,0)</f>
        <v>0</v>
      </c>
      <c r="BG171" s="259">
        <f>IF(O171="zákl. prenesená",K171,0)</f>
        <v>0</v>
      </c>
      <c r="BH171" s="259">
        <f>IF(O171="zníž. prenesená",K171,0)</f>
        <v>0</v>
      </c>
      <c r="BI171" s="259">
        <f>IF(O171="nulová",K171,0)</f>
        <v>0</v>
      </c>
      <c r="BJ171" s="14" t="s">
        <v>130</v>
      </c>
      <c r="BK171" s="259">
        <f>P171*H171</f>
        <v>0</v>
      </c>
    </row>
    <row r="172" s="2" customFormat="1" ht="16.32" customHeight="1">
      <c r="A172" s="35"/>
      <c r="B172" s="36"/>
      <c r="C172" s="272" t="s">
        <v>1</v>
      </c>
      <c r="D172" s="272" t="s">
        <v>159</v>
      </c>
      <c r="E172" s="273" t="s">
        <v>1</v>
      </c>
      <c r="F172" s="274" t="s">
        <v>1</v>
      </c>
      <c r="G172" s="275" t="s">
        <v>1</v>
      </c>
      <c r="H172" s="276"/>
      <c r="I172" s="276"/>
      <c r="J172" s="276"/>
      <c r="K172" s="277">
        <f>BK172</f>
        <v>0</v>
      </c>
      <c r="L172" s="252"/>
      <c r="M172" s="41"/>
      <c r="N172" s="278" t="s">
        <v>1</v>
      </c>
      <c r="O172" s="279" t="s">
        <v>45</v>
      </c>
      <c r="P172" s="280">
        <f>I172+J172</f>
        <v>0</v>
      </c>
      <c r="Q172" s="281">
        <f>I172*H172</f>
        <v>0</v>
      </c>
      <c r="R172" s="281">
        <f>J172*H172</f>
        <v>0</v>
      </c>
      <c r="S172" s="94"/>
      <c r="T172" s="94"/>
      <c r="U172" s="94"/>
      <c r="V172" s="94"/>
      <c r="W172" s="94"/>
      <c r="X172" s="95"/>
      <c r="Y172" s="35"/>
      <c r="Z172" s="35"/>
      <c r="AA172" s="35"/>
      <c r="AB172" s="35"/>
      <c r="AC172" s="35"/>
      <c r="AD172" s="35"/>
      <c r="AE172" s="35"/>
      <c r="AT172" s="14" t="s">
        <v>553</v>
      </c>
      <c r="AU172" s="14" t="s">
        <v>89</v>
      </c>
      <c r="AY172" s="14" t="s">
        <v>553</v>
      </c>
      <c r="BE172" s="259">
        <f>IF(O172="základná",K172,0)</f>
        <v>0</v>
      </c>
      <c r="BF172" s="259">
        <f>IF(O172="znížená",K172,0)</f>
        <v>0</v>
      </c>
      <c r="BG172" s="259">
        <f>IF(O172="zákl. prenesená",K172,0)</f>
        <v>0</v>
      </c>
      <c r="BH172" s="259">
        <f>IF(O172="zníž. prenesená",K172,0)</f>
        <v>0</v>
      </c>
      <c r="BI172" s="259">
        <f>IF(O172="nulová",K172,0)</f>
        <v>0</v>
      </c>
      <c r="BJ172" s="14" t="s">
        <v>130</v>
      </c>
      <c r="BK172" s="259">
        <f>P172*H172</f>
        <v>0</v>
      </c>
    </row>
    <row r="173" s="2" customFormat="1" ht="16.32" customHeight="1">
      <c r="A173" s="35"/>
      <c r="B173" s="36"/>
      <c r="C173" s="272" t="s">
        <v>1</v>
      </c>
      <c r="D173" s="272" t="s">
        <v>159</v>
      </c>
      <c r="E173" s="273" t="s">
        <v>1</v>
      </c>
      <c r="F173" s="274" t="s">
        <v>1</v>
      </c>
      <c r="G173" s="275" t="s">
        <v>1</v>
      </c>
      <c r="H173" s="276"/>
      <c r="I173" s="276"/>
      <c r="J173" s="276"/>
      <c r="K173" s="277">
        <f>BK173</f>
        <v>0</v>
      </c>
      <c r="L173" s="252"/>
      <c r="M173" s="41"/>
      <c r="N173" s="278" t="s">
        <v>1</v>
      </c>
      <c r="O173" s="279" t="s">
        <v>45</v>
      </c>
      <c r="P173" s="280">
        <f>I173+J173</f>
        <v>0</v>
      </c>
      <c r="Q173" s="281">
        <f>I173*H173</f>
        <v>0</v>
      </c>
      <c r="R173" s="281">
        <f>J173*H173</f>
        <v>0</v>
      </c>
      <c r="S173" s="94"/>
      <c r="T173" s="94"/>
      <c r="U173" s="94"/>
      <c r="V173" s="94"/>
      <c r="W173" s="94"/>
      <c r="X173" s="95"/>
      <c r="Y173" s="35"/>
      <c r="Z173" s="35"/>
      <c r="AA173" s="35"/>
      <c r="AB173" s="35"/>
      <c r="AC173" s="35"/>
      <c r="AD173" s="35"/>
      <c r="AE173" s="35"/>
      <c r="AT173" s="14" t="s">
        <v>553</v>
      </c>
      <c r="AU173" s="14" t="s">
        <v>89</v>
      </c>
      <c r="AY173" s="14" t="s">
        <v>553</v>
      </c>
      <c r="BE173" s="259">
        <f>IF(O173="základná",K173,0)</f>
        <v>0</v>
      </c>
      <c r="BF173" s="259">
        <f>IF(O173="znížená",K173,0)</f>
        <v>0</v>
      </c>
      <c r="BG173" s="259">
        <f>IF(O173="zákl. prenesená",K173,0)</f>
        <v>0</v>
      </c>
      <c r="BH173" s="259">
        <f>IF(O173="zníž. prenesená",K173,0)</f>
        <v>0</v>
      </c>
      <c r="BI173" s="259">
        <f>IF(O173="nulová",K173,0)</f>
        <v>0</v>
      </c>
      <c r="BJ173" s="14" t="s">
        <v>130</v>
      </c>
      <c r="BK173" s="259">
        <f>P173*H173</f>
        <v>0</v>
      </c>
    </row>
    <row r="174" s="2" customFormat="1" ht="16.32" customHeight="1">
      <c r="A174" s="35"/>
      <c r="B174" s="36"/>
      <c r="C174" s="272" t="s">
        <v>1</v>
      </c>
      <c r="D174" s="272" t="s">
        <v>159</v>
      </c>
      <c r="E174" s="273" t="s">
        <v>1</v>
      </c>
      <c r="F174" s="274" t="s">
        <v>1</v>
      </c>
      <c r="G174" s="275" t="s">
        <v>1</v>
      </c>
      <c r="H174" s="276"/>
      <c r="I174" s="276"/>
      <c r="J174" s="276"/>
      <c r="K174" s="277">
        <f>BK174</f>
        <v>0</v>
      </c>
      <c r="L174" s="252"/>
      <c r="M174" s="41"/>
      <c r="N174" s="278" t="s">
        <v>1</v>
      </c>
      <c r="O174" s="279" t="s">
        <v>45</v>
      </c>
      <c r="P174" s="280">
        <f>I174+J174</f>
        <v>0</v>
      </c>
      <c r="Q174" s="281">
        <f>I174*H174</f>
        <v>0</v>
      </c>
      <c r="R174" s="281">
        <f>J174*H174</f>
        <v>0</v>
      </c>
      <c r="S174" s="94"/>
      <c r="T174" s="94"/>
      <c r="U174" s="94"/>
      <c r="V174" s="94"/>
      <c r="W174" s="94"/>
      <c r="X174" s="95"/>
      <c r="Y174" s="35"/>
      <c r="Z174" s="35"/>
      <c r="AA174" s="35"/>
      <c r="AB174" s="35"/>
      <c r="AC174" s="35"/>
      <c r="AD174" s="35"/>
      <c r="AE174" s="35"/>
      <c r="AT174" s="14" t="s">
        <v>553</v>
      </c>
      <c r="AU174" s="14" t="s">
        <v>89</v>
      </c>
      <c r="AY174" s="14" t="s">
        <v>553</v>
      </c>
      <c r="BE174" s="259">
        <f>IF(O174="základná",K174,0)</f>
        <v>0</v>
      </c>
      <c r="BF174" s="259">
        <f>IF(O174="znížená",K174,0)</f>
        <v>0</v>
      </c>
      <c r="BG174" s="259">
        <f>IF(O174="zákl. prenesená",K174,0)</f>
        <v>0</v>
      </c>
      <c r="BH174" s="259">
        <f>IF(O174="zníž. prenesená",K174,0)</f>
        <v>0</v>
      </c>
      <c r="BI174" s="259">
        <f>IF(O174="nulová",K174,0)</f>
        <v>0</v>
      </c>
      <c r="BJ174" s="14" t="s">
        <v>130</v>
      </c>
      <c r="BK174" s="259">
        <f>P174*H174</f>
        <v>0</v>
      </c>
    </row>
    <row r="175" s="2" customFormat="1" ht="16.32" customHeight="1">
      <c r="A175" s="35"/>
      <c r="B175" s="36"/>
      <c r="C175" s="272" t="s">
        <v>1</v>
      </c>
      <c r="D175" s="272" t="s">
        <v>159</v>
      </c>
      <c r="E175" s="273" t="s">
        <v>1</v>
      </c>
      <c r="F175" s="274" t="s">
        <v>1</v>
      </c>
      <c r="G175" s="275" t="s">
        <v>1</v>
      </c>
      <c r="H175" s="276"/>
      <c r="I175" s="276"/>
      <c r="J175" s="276"/>
      <c r="K175" s="277">
        <f>BK175</f>
        <v>0</v>
      </c>
      <c r="L175" s="252"/>
      <c r="M175" s="41"/>
      <c r="N175" s="278" t="s">
        <v>1</v>
      </c>
      <c r="O175" s="279" t="s">
        <v>45</v>
      </c>
      <c r="P175" s="282">
        <f>I175+J175</f>
        <v>0</v>
      </c>
      <c r="Q175" s="283">
        <f>I175*H175</f>
        <v>0</v>
      </c>
      <c r="R175" s="283">
        <f>J175*H175</f>
        <v>0</v>
      </c>
      <c r="S175" s="284"/>
      <c r="T175" s="284"/>
      <c r="U175" s="284"/>
      <c r="V175" s="284"/>
      <c r="W175" s="284"/>
      <c r="X175" s="285"/>
      <c r="Y175" s="35"/>
      <c r="Z175" s="35"/>
      <c r="AA175" s="35"/>
      <c r="AB175" s="35"/>
      <c r="AC175" s="35"/>
      <c r="AD175" s="35"/>
      <c r="AE175" s="35"/>
      <c r="AT175" s="14" t="s">
        <v>553</v>
      </c>
      <c r="AU175" s="14" t="s">
        <v>89</v>
      </c>
      <c r="AY175" s="14" t="s">
        <v>553</v>
      </c>
      <c r="BE175" s="259">
        <f>IF(O175="základná",K175,0)</f>
        <v>0</v>
      </c>
      <c r="BF175" s="259">
        <f>IF(O175="znížená",K175,0)</f>
        <v>0</v>
      </c>
      <c r="BG175" s="259">
        <f>IF(O175="zákl. prenesená",K175,0)</f>
        <v>0</v>
      </c>
      <c r="BH175" s="259">
        <f>IF(O175="zníž. prenesená",K175,0)</f>
        <v>0</v>
      </c>
      <c r="BI175" s="259">
        <f>IF(O175="nulová",K175,0)</f>
        <v>0</v>
      </c>
      <c r="BJ175" s="14" t="s">
        <v>130</v>
      </c>
      <c r="BK175" s="259">
        <f>P175*H175</f>
        <v>0</v>
      </c>
    </row>
    <row r="176" s="2" customFormat="1" ht="6.96" customHeight="1">
      <c r="A176" s="35"/>
      <c r="B176" s="69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41"/>
      <c r="N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</row>
  </sheetData>
  <sheetProtection sheet="1" autoFilter="0" formatColumns="0" formatRows="0" objects="1" scenarios="1" spinCount="100000" saltValue="E4wI7zEN13nUbzH03l3eljIvfdkHgs/t1gnxH4GFbAsO153mFUhmATTYgU5hybGcVxhgd36qtJtF1QWPjBdK4Q==" hashValue="ADgLlH4aPMZ8qzLghuDyGwO+XTpbStS/wYpcywCzr7lVpgmhu/Oif0H83bF7dvir61JVpMN7d0IWsv4EC+9azw==" algorithmName="SHA-512" password="CC81"/>
  <autoFilter ref="C130:L175"/>
  <mergeCells count="14">
    <mergeCell ref="E7:H7"/>
    <mergeCell ref="E9:H9"/>
    <mergeCell ref="E18:H18"/>
    <mergeCell ref="E27:H27"/>
    <mergeCell ref="E85:H85"/>
    <mergeCell ref="E87:H87"/>
    <mergeCell ref="D105:F105"/>
    <mergeCell ref="D106:F106"/>
    <mergeCell ref="D107:F107"/>
    <mergeCell ref="D108:F108"/>
    <mergeCell ref="D109:F109"/>
    <mergeCell ref="E121:H121"/>
    <mergeCell ref="E123:H123"/>
    <mergeCell ref="M2:Z2"/>
  </mergeCells>
  <dataValidations count="2">
    <dataValidation type="list" allowBlank="1" showInputMessage="1" showErrorMessage="1" error="Povolené sú hodnoty K, M." sqref="D171:D176">
      <formula1>"K, M"</formula1>
    </dataValidation>
    <dataValidation type="list" allowBlank="1" showInputMessage="1" showErrorMessage="1" error="Povolené sú hodnoty základná, znížená, nulová." sqref="O171:O17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Tomas Banik</dc:creator>
  <cp:lastModifiedBy>Tomas Banik</cp:lastModifiedBy>
  <dcterms:created xsi:type="dcterms:W3CDTF">2024-12-12T11:46:49Z</dcterms:created>
  <dcterms:modified xsi:type="dcterms:W3CDTF">2024-12-12T11:46:59Z</dcterms:modified>
</cp:coreProperties>
</file>