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T:\99_CENKROS4\"/>
    </mc:Choice>
  </mc:AlternateContent>
  <bookViews>
    <workbookView xWindow="0" yWindow="0" windowWidth="0" windowHeight="0"/>
  </bookViews>
  <sheets>
    <sheet name="Rekapitulácia stavby" sheetId="1" r:id="rId1"/>
    <sheet name="PS01 - Strojno-Technologi..." sheetId="2" r:id="rId2"/>
    <sheet name="PS02 - Elektro a MaR" sheetId="3" r:id="rId3"/>
  </sheets>
  <definedNames>
    <definedName name="_xlnm.Print_Area" localSheetId="0">'Rekapitulácia stavby'!$D$4:$AO$76,'Rekapitulácia stavby'!$C$82:$AQ$97</definedName>
    <definedName name="_xlnm.Print_Titles" localSheetId="0">'Rekapitulácia stavby'!$92:$92</definedName>
    <definedName name="_xlnm._FilterDatabase" localSheetId="1" hidden="1">'PS01 - Strojno-Technologi...'!$C$140:$L$195</definedName>
    <definedName name="_xlnm.Print_Area" localSheetId="1">'PS01 - Strojno-Technologi...'!$C$4:$K$76,'PS01 - Strojno-Technologi...'!$C$82:$K$122,'PS01 - Strojno-Technologi...'!$C$128:$K$195</definedName>
    <definedName name="_xlnm.Print_Titles" localSheetId="1">'PS01 - Strojno-Technologi...'!$140:$140</definedName>
    <definedName name="_xlnm._FilterDatabase" localSheetId="2" hidden="1">'PS02 - Elektro a MaR'!$C$134:$L$185</definedName>
    <definedName name="_xlnm.Print_Area" localSheetId="2">'PS02 - Elektro a MaR'!$C$4:$K$76,'PS02 - Elektro a MaR'!$C$82:$K$116,'PS02 - Elektro a MaR'!$C$122:$K$185</definedName>
    <definedName name="_xlnm.Print_Titles" localSheetId="2">'PS02 - Elektro a MaR'!$134:$134</definedName>
  </definedNames>
  <calcPr/>
</workbook>
</file>

<file path=xl/calcChain.xml><?xml version="1.0" encoding="utf-8"?>
<calcChain xmlns="http://schemas.openxmlformats.org/spreadsheetml/2006/main">
  <c i="3" l="1" r="K41"/>
  <c r="K40"/>
  <c i="1" r="BA96"/>
  <c i="3" r="K39"/>
  <c i="1" r="AZ96"/>
  <c i="3" r="BI185"/>
  <c r="BH185"/>
  <c r="BG185"/>
  <c r="BE185"/>
  <c r="R185"/>
  <c r="Q185"/>
  <c r="P185"/>
  <c r="BK185"/>
  <c r="K185"/>
  <c r="BF185"/>
  <c r="BI184"/>
  <c r="BH184"/>
  <c r="BG184"/>
  <c r="BE184"/>
  <c r="R184"/>
  <c r="Q184"/>
  <c r="P184"/>
  <c r="BK184"/>
  <c r="K184"/>
  <c r="BF184"/>
  <c r="BI183"/>
  <c r="BH183"/>
  <c r="BG183"/>
  <c r="BE183"/>
  <c r="R183"/>
  <c r="Q183"/>
  <c r="P183"/>
  <c r="BK183"/>
  <c r="K183"/>
  <c r="BF183"/>
  <c r="BI182"/>
  <c r="BH182"/>
  <c r="BG182"/>
  <c r="BE182"/>
  <c r="R182"/>
  <c r="Q182"/>
  <c r="P182"/>
  <c r="BK182"/>
  <c r="K182"/>
  <c r="BF182"/>
  <c r="BI181"/>
  <c r="BH181"/>
  <c r="BG181"/>
  <c r="BE181"/>
  <c r="R181"/>
  <c r="Q181"/>
  <c r="P181"/>
  <c r="BK181"/>
  <c r="K181"/>
  <c r="BF181"/>
  <c r="BI179"/>
  <c r="BH179"/>
  <c r="BG179"/>
  <c r="BE179"/>
  <c r="X179"/>
  <c r="V179"/>
  <c r="T179"/>
  <c r="P179"/>
  <c r="BI178"/>
  <c r="BH178"/>
  <c r="BG178"/>
  <c r="BE178"/>
  <c r="X178"/>
  <c r="V178"/>
  <c r="T178"/>
  <c r="P178"/>
  <c r="BI177"/>
  <c r="BH177"/>
  <c r="BG177"/>
  <c r="BE177"/>
  <c r="X177"/>
  <c r="V177"/>
  <c r="T177"/>
  <c r="P177"/>
  <c r="BI176"/>
  <c r="BH176"/>
  <c r="BG176"/>
  <c r="BE176"/>
  <c r="X176"/>
  <c r="V176"/>
  <c r="T176"/>
  <c r="P176"/>
  <c r="BI175"/>
  <c r="BH175"/>
  <c r="BG175"/>
  <c r="BE175"/>
  <c r="X175"/>
  <c r="V175"/>
  <c r="T175"/>
  <c r="P175"/>
  <c r="BI174"/>
  <c r="BH174"/>
  <c r="BG174"/>
  <c r="BE174"/>
  <c r="X174"/>
  <c r="V174"/>
  <c r="T174"/>
  <c r="P174"/>
  <c r="BI173"/>
  <c r="BH173"/>
  <c r="BG173"/>
  <c r="BE173"/>
  <c r="X173"/>
  <c r="V173"/>
  <c r="T173"/>
  <c r="P173"/>
  <c r="BI172"/>
  <c r="BH172"/>
  <c r="BG172"/>
  <c r="BE172"/>
  <c r="X172"/>
  <c r="V172"/>
  <c r="T172"/>
  <c r="P172"/>
  <c r="BI171"/>
  <c r="BH171"/>
  <c r="BG171"/>
  <c r="BE171"/>
  <c r="X171"/>
  <c r="V171"/>
  <c r="T171"/>
  <c r="P171"/>
  <c r="BI170"/>
  <c r="BH170"/>
  <c r="BG170"/>
  <c r="BE170"/>
  <c r="X170"/>
  <c r="V170"/>
  <c r="T170"/>
  <c r="P170"/>
  <c r="BI169"/>
  <c r="BH169"/>
  <c r="BG169"/>
  <c r="BE169"/>
  <c r="X169"/>
  <c r="V169"/>
  <c r="T169"/>
  <c r="P169"/>
  <c r="BI167"/>
  <c r="BH167"/>
  <c r="BG167"/>
  <c r="BE167"/>
  <c r="X167"/>
  <c r="V167"/>
  <c r="T167"/>
  <c r="P167"/>
  <c r="BI166"/>
  <c r="BH166"/>
  <c r="BG166"/>
  <c r="BE166"/>
  <c r="X166"/>
  <c r="V166"/>
  <c r="T166"/>
  <c r="P166"/>
  <c r="BI164"/>
  <c r="BH164"/>
  <c r="BG164"/>
  <c r="BE164"/>
  <c r="X164"/>
  <c r="V164"/>
  <c r="T164"/>
  <c r="P164"/>
  <c r="BI163"/>
  <c r="BH163"/>
  <c r="BG163"/>
  <c r="BE163"/>
  <c r="X163"/>
  <c r="V163"/>
  <c r="T163"/>
  <c r="P163"/>
  <c r="BI162"/>
  <c r="BH162"/>
  <c r="BG162"/>
  <c r="BE162"/>
  <c r="X162"/>
  <c r="V162"/>
  <c r="T162"/>
  <c r="P162"/>
  <c r="BI161"/>
  <c r="BH161"/>
  <c r="BG161"/>
  <c r="BE161"/>
  <c r="X161"/>
  <c r="V161"/>
  <c r="T161"/>
  <c r="P161"/>
  <c r="BI160"/>
  <c r="BH160"/>
  <c r="BG160"/>
  <c r="BE160"/>
  <c r="X160"/>
  <c r="V160"/>
  <c r="T160"/>
  <c r="P160"/>
  <c r="BI159"/>
  <c r="BH159"/>
  <c r="BG159"/>
  <c r="BE159"/>
  <c r="X159"/>
  <c r="V159"/>
  <c r="T159"/>
  <c r="P159"/>
  <c r="BI158"/>
  <c r="BH158"/>
  <c r="BG158"/>
  <c r="BE158"/>
  <c r="X158"/>
  <c r="V158"/>
  <c r="T158"/>
  <c r="P158"/>
  <c r="BI157"/>
  <c r="BH157"/>
  <c r="BG157"/>
  <c r="BE157"/>
  <c r="X157"/>
  <c r="V157"/>
  <c r="T157"/>
  <c r="P157"/>
  <c r="BI156"/>
  <c r="BH156"/>
  <c r="BG156"/>
  <c r="BE156"/>
  <c r="X156"/>
  <c r="V156"/>
  <c r="T156"/>
  <c r="P156"/>
  <c r="BI155"/>
  <c r="BH155"/>
  <c r="BG155"/>
  <c r="BE155"/>
  <c r="X155"/>
  <c r="V155"/>
  <c r="T155"/>
  <c r="P155"/>
  <c r="BI154"/>
  <c r="BH154"/>
  <c r="BG154"/>
  <c r="BE154"/>
  <c r="X154"/>
  <c r="V154"/>
  <c r="T154"/>
  <c r="P154"/>
  <c r="BI153"/>
  <c r="BH153"/>
  <c r="BG153"/>
  <c r="BE153"/>
  <c r="X153"/>
  <c r="V153"/>
  <c r="T153"/>
  <c r="P153"/>
  <c r="BI152"/>
  <c r="BH152"/>
  <c r="BG152"/>
  <c r="BE152"/>
  <c r="X152"/>
  <c r="V152"/>
  <c r="T152"/>
  <c r="P152"/>
  <c r="BI150"/>
  <c r="BH150"/>
  <c r="BG150"/>
  <c r="BE150"/>
  <c r="X150"/>
  <c r="V150"/>
  <c r="T150"/>
  <c r="P150"/>
  <c r="BI149"/>
  <c r="BH149"/>
  <c r="BG149"/>
  <c r="BE149"/>
  <c r="X149"/>
  <c r="V149"/>
  <c r="T149"/>
  <c r="P149"/>
  <c r="BI148"/>
  <c r="BH148"/>
  <c r="BG148"/>
  <c r="BE148"/>
  <c r="X148"/>
  <c r="V148"/>
  <c r="T148"/>
  <c r="P148"/>
  <c r="BI147"/>
  <c r="BH147"/>
  <c r="BG147"/>
  <c r="BE147"/>
  <c r="X147"/>
  <c r="V147"/>
  <c r="T147"/>
  <c r="P147"/>
  <c r="BI146"/>
  <c r="BH146"/>
  <c r="BG146"/>
  <c r="BE146"/>
  <c r="X146"/>
  <c r="V146"/>
  <c r="T146"/>
  <c r="P146"/>
  <c r="BI145"/>
  <c r="BH145"/>
  <c r="BG145"/>
  <c r="BE145"/>
  <c r="X145"/>
  <c r="V145"/>
  <c r="T145"/>
  <c r="P145"/>
  <c r="BI143"/>
  <c r="BH143"/>
  <c r="BG143"/>
  <c r="BE143"/>
  <c r="X143"/>
  <c r="V143"/>
  <c r="T143"/>
  <c r="P143"/>
  <c r="BI142"/>
  <c r="BH142"/>
  <c r="BG142"/>
  <c r="BE142"/>
  <c r="X142"/>
  <c r="V142"/>
  <c r="T142"/>
  <c r="P142"/>
  <c r="BI139"/>
  <c r="BH139"/>
  <c r="BG139"/>
  <c r="BE139"/>
  <c r="X139"/>
  <c r="V139"/>
  <c r="T139"/>
  <c r="P139"/>
  <c r="BI138"/>
  <c r="BH138"/>
  <c r="BG138"/>
  <c r="BE138"/>
  <c r="X138"/>
  <c r="V138"/>
  <c r="T138"/>
  <c r="P138"/>
  <c r="J132"/>
  <c r="J131"/>
  <c r="F131"/>
  <c r="F129"/>
  <c r="E127"/>
  <c r="BI114"/>
  <c r="BH114"/>
  <c r="BG114"/>
  <c r="BE114"/>
  <c r="BI113"/>
  <c r="BH113"/>
  <c r="BG113"/>
  <c r="BF113"/>
  <c r="BE113"/>
  <c r="BI112"/>
  <c r="BH112"/>
  <c r="BG112"/>
  <c r="BF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J92"/>
  <c r="J91"/>
  <c r="F91"/>
  <c r="F89"/>
  <c r="E87"/>
  <c r="J18"/>
  <c r="E18"/>
  <c r="F132"/>
  <c r="J17"/>
  <c r="J12"/>
  <c r="J129"/>
  <c r="E7"/>
  <c r="E85"/>
  <c i="2" r="K41"/>
  <c r="K40"/>
  <c i="1" r="BA95"/>
  <c i="2" r="K39"/>
  <c i="1" r="AZ95"/>
  <c i="2" r="BI195"/>
  <c r="BH195"/>
  <c r="BG195"/>
  <c r="BE195"/>
  <c r="R195"/>
  <c r="Q195"/>
  <c r="P195"/>
  <c r="BK195"/>
  <c r="K195"/>
  <c r="BF195"/>
  <c r="BI194"/>
  <c r="BH194"/>
  <c r="BG194"/>
  <c r="BE194"/>
  <c r="R194"/>
  <c r="Q194"/>
  <c r="P194"/>
  <c r="BK194"/>
  <c r="K194"/>
  <c r="BF194"/>
  <c r="BI193"/>
  <c r="BH193"/>
  <c r="BG193"/>
  <c r="BE193"/>
  <c r="R193"/>
  <c r="Q193"/>
  <c r="P193"/>
  <c r="BK193"/>
  <c r="K193"/>
  <c r="BF193"/>
  <c r="BI192"/>
  <c r="BH192"/>
  <c r="BG192"/>
  <c r="BE192"/>
  <c r="R192"/>
  <c r="Q192"/>
  <c r="P192"/>
  <c r="BK192"/>
  <c r="K192"/>
  <c r="BF192"/>
  <c r="BI191"/>
  <c r="BH191"/>
  <c r="BG191"/>
  <c r="BE191"/>
  <c r="R191"/>
  <c r="Q191"/>
  <c r="P191"/>
  <c r="BK191"/>
  <c r="K191"/>
  <c r="BF191"/>
  <c r="BI189"/>
  <c r="BH189"/>
  <c r="BG189"/>
  <c r="BE189"/>
  <c r="X189"/>
  <c r="V189"/>
  <c r="T189"/>
  <c r="P189"/>
  <c r="BI188"/>
  <c r="BH188"/>
  <c r="BG188"/>
  <c r="BE188"/>
  <c r="X188"/>
  <c r="V188"/>
  <c r="T188"/>
  <c r="P188"/>
  <c r="BI187"/>
  <c r="BH187"/>
  <c r="BG187"/>
  <c r="BE187"/>
  <c r="X187"/>
  <c r="V187"/>
  <c r="T187"/>
  <c r="P187"/>
  <c r="BI186"/>
  <c r="BH186"/>
  <c r="BG186"/>
  <c r="BE186"/>
  <c r="X186"/>
  <c r="V186"/>
  <c r="T186"/>
  <c r="P186"/>
  <c r="BI185"/>
  <c r="BH185"/>
  <c r="BG185"/>
  <c r="BE185"/>
  <c r="X185"/>
  <c r="V185"/>
  <c r="T185"/>
  <c r="P185"/>
  <c r="BI184"/>
  <c r="BH184"/>
  <c r="BG184"/>
  <c r="BE184"/>
  <c r="X184"/>
  <c r="V184"/>
  <c r="T184"/>
  <c r="P184"/>
  <c r="BI182"/>
  <c r="BH182"/>
  <c r="BG182"/>
  <c r="BE182"/>
  <c r="X182"/>
  <c r="X181"/>
  <c r="V182"/>
  <c r="V181"/>
  <c r="T182"/>
  <c r="T181"/>
  <c r="P182"/>
  <c r="BI180"/>
  <c r="BH180"/>
  <c r="BG180"/>
  <c r="BE180"/>
  <c r="X180"/>
  <c r="X179"/>
  <c r="V180"/>
  <c r="V179"/>
  <c r="T180"/>
  <c r="T179"/>
  <c r="P180"/>
  <c r="BI178"/>
  <c r="BH178"/>
  <c r="BG178"/>
  <c r="BE178"/>
  <c r="X178"/>
  <c r="V178"/>
  <c r="T178"/>
  <c r="P178"/>
  <c r="BI177"/>
  <c r="BH177"/>
  <c r="BG177"/>
  <c r="BE177"/>
  <c r="X177"/>
  <c r="V177"/>
  <c r="T177"/>
  <c r="P177"/>
  <c r="BI175"/>
  <c r="BH175"/>
  <c r="BG175"/>
  <c r="BE175"/>
  <c r="X175"/>
  <c r="X174"/>
  <c r="V175"/>
  <c r="V174"/>
  <c r="T175"/>
  <c r="T174"/>
  <c r="P175"/>
  <c r="BI173"/>
  <c r="BH173"/>
  <c r="BG173"/>
  <c r="BE173"/>
  <c r="X173"/>
  <c r="V173"/>
  <c r="T173"/>
  <c r="P173"/>
  <c r="BI172"/>
  <c r="BH172"/>
  <c r="BG172"/>
  <c r="BE172"/>
  <c r="X172"/>
  <c r="V172"/>
  <c r="T172"/>
  <c r="P172"/>
  <c r="BI169"/>
  <c r="BH169"/>
  <c r="BG169"/>
  <c r="BE169"/>
  <c r="X169"/>
  <c r="V169"/>
  <c r="T169"/>
  <c r="P169"/>
  <c r="BI168"/>
  <c r="BH168"/>
  <c r="BG168"/>
  <c r="BE168"/>
  <c r="X168"/>
  <c r="V168"/>
  <c r="T168"/>
  <c r="P168"/>
  <c r="BI167"/>
  <c r="BH167"/>
  <c r="BG167"/>
  <c r="BE167"/>
  <c r="X167"/>
  <c r="V167"/>
  <c r="T167"/>
  <c r="P167"/>
  <c r="BI166"/>
  <c r="BH166"/>
  <c r="BG166"/>
  <c r="BE166"/>
  <c r="X166"/>
  <c r="V166"/>
  <c r="T166"/>
  <c r="P166"/>
  <c r="BI165"/>
  <c r="BH165"/>
  <c r="BG165"/>
  <c r="BE165"/>
  <c r="X165"/>
  <c r="V165"/>
  <c r="T165"/>
  <c r="P165"/>
  <c r="BI163"/>
  <c r="BH163"/>
  <c r="BG163"/>
  <c r="BE163"/>
  <c r="X163"/>
  <c r="V163"/>
  <c r="T163"/>
  <c r="P163"/>
  <c r="BI162"/>
  <c r="BH162"/>
  <c r="BG162"/>
  <c r="BE162"/>
  <c r="X162"/>
  <c r="V162"/>
  <c r="T162"/>
  <c r="P162"/>
  <c r="BI161"/>
  <c r="BH161"/>
  <c r="BG161"/>
  <c r="BE161"/>
  <c r="X161"/>
  <c r="V161"/>
  <c r="T161"/>
  <c r="P161"/>
  <c r="BI159"/>
  <c r="BH159"/>
  <c r="BG159"/>
  <c r="BE159"/>
  <c r="X159"/>
  <c r="V159"/>
  <c r="T159"/>
  <c r="P159"/>
  <c r="BI158"/>
  <c r="BH158"/>
  <c r="BG158"/>
  <c r="BE158"/>
  <c r="X158"/>
  <c r="V158"/>
  <c r="T158"/>
  <c r="P158"/>
  <c r="BI157"/>
  <c r="BH157"/>
  <c r="BG157"/>
  <c r="BE157"/>
  <c r="X157"/>
  <c r="V157"/>
  <c r="T157"/>
  <c r="P157"/>
  <c r="BI155"/>
  <c r="BH155"/>
  <c r="BG155"/>
  <c r="BE155"/>
  <c r="X155"/>
  <c r="V155"/>
  <c r="T155"/>
  <c r="P155"/>
  <c r="BI154"/>
  <c r="BH154"/>
  <c r="BG154"/>
  <c r="BE154"/>
  <c r="X154"/>
  <c r="V154"/>
  <c r="T154"/>
  <c r="P154"/>
  <c r="BI153"/>
  <c r="BH153"/>
  <c r="BG153"/>
  <c r="BE153"/>
  <c r="X153"/>
  <c r="V153"/>
  <c r="T153"/>
  <c r="P153"/>
  <c r="BI150"/>
  <c r="BH150"/>
  <c r="BG150"/>
  <c r="BE150"/>
  <c r="X150"/>
  <c r="V150"/>
  <c r="T150"/>
  <c r="P150"/>
  <c r="BI149"/>
  <c r="BH149"/>
  <c r="BG149"/>
  <c r="BE149"/>
  <c r="X149"/>
  <c r="V149"/>
  <c r="T149"/>
  <c r="P149"/>
  <c r="BI148"/>
  <c r="BH148"/>
  <c r="BG148"/>
  <c r="BE148"/>
  <c r="X148"/>
  <c r="V148"/>
  <c r="T148"/>
  <c r="P148"/>
  <c r="BI147"/>
  <c r="BH147"/>
  <c r="BG147"/>
  <c r="BE147"/>
  <c r="X147"/>
  <c r="V147"/>
  <c r="T147"/>
  <c r="P147"/>
  <c r="BI146"/>
  <c r="BH146"/>
  <c r="BG146"/>
  <c r="BE146"/>
  <c r="X146"/>
  <c r="V146"/>
  <c r="T146"/>
  <c r="P146"/>
  <c r="BI145"/>
  <c r="BH145"/>
  <c r="BG145"/>
  <c r="BE145"/>
  <c r="X145"/>
  <c r="V145"/>
  <c r="T145"/>
  <c r="P145"/>
  <c r="BI144"/>
  <c r="BH144"/>
  <c r="BG144"/>
  <c r="BE144"/>
  <c r="X144"/>
  <c r="V144"/>
  <c r="T144"/>
  <c r="P144"/>
  <c r="J138"/>
  <c r="J137"/>
  <c r="F137"/>
  <c r="F135"/>
  <c r="E133"/>
  <c r="BI120"/>
  <c r="BH120"/>
  <c r="BG120"/>
  <c r="BE120"/>
  <c r="BI119"/>
  <c r="BH119"/>
  <c r="BG119"/>
  <c r="BF119"/>
  <c r="BE119"/>
  <c r="BI118"/>
  <c r="BH118"/>
  <c r="BG118"/>
  <c r="BF118"/>
  <c r="BE118"/>
  <c r="BI117"/>
  <c r="BH117"/>
  <c r="BG117"/>
  <c r="BF117"/>
  <c r="BE117"/>
  <c r="BI116"/>
  <c r="BH116"/>
  <c r="BG116"/>
  <c r="BF116"/>
  <c r="BE116"/>
  <c r="BI115"/>
  <c r="BH115"/>
  <c r="BG115"/>
  <c r="BF115"/>
  <c r="BE115"/>
  <c r="J92"/>
  <c r="J91"/>
  <c r="F91"/>
  <c r="F89"/>
  <c r="E87"/>
  <c r="J18"/>
  <c r="E18"/>
  <c r="F138"/>
  <c r="J17"/>
  <c r="J12"/>
  <c r="J135"/>
  <c r="E7"/>
  <c r="E131"/>
  <c i="1" r="L90"/>
  <c r="AM90"/>
  <c r="AM89"/>
  <c r="L89"/>
  <c r="AM87"/>
  <c r="L87"/>
  <c r="L85"/>
  <c r="L84"/>
  <c i="2" r="R188"/>
  <c r="R186"/>
  <c r="Q182"/>
  <c r="R177"/>
  <c r="R166"/>
  <c r="R161"/>
  <c r="Q155"/>
  <c r="Q147"/>
  <c r="R144"/>
  <c r="Q188"/>
  <c r="Q186"/>
  <c r="R175"/>
  <c r="R167"/>
  <c r="R165"/>
  <c r="R162"/>
  <c r="R155"/>
  <c r="Q148"/>
  <c r="R145"/>
  <c r="R189"/>
  <c r="R178"/>
  <c r="R173"/>
  <c r="Q163"/>
  <c r="R154"/>
  <c r="R149"/>
  <c r="R185"/>
  <c r="R182"/>
  <c r="Q175"/>
  <c r="R172"/>
  <c r="R168"/>
  <c r="Q165"/>
  <c r="Q159"/>
  <c r="Q157"/>
  <c r="Q150"/>
  <c r="R148"/>
  <c i="1" r="AU94"/>
  <c i="2" r="BK161"/>
  <c r="BK155"/>
  <c r="K149"/>
  <c r="BF149"/>
  <c r="K189"/>
  <c r="BF189"/>
  <c r="BK185"/>
  <c r="K177"/>
  <c r="BF177"/>
  <c r="K173"/>
  <c r="BF173"/>
  <c r="BK167"/>
  <c r="BK158"/>
  <c r="K147"/>
  <c r="BF147"/>
  <c r="K182"/>
  <c r="BF182"/>
  <c r="BK169"/>
  <c r="K157"/>
  <c r="BF157"/>
  <c r="BK150"/>
  <c i="3" r="Q178"/>
  <c r="Q175"/>
  <c r="R172"/>
  <c r="Q169"/>
  <c r="R166"/>
  <c r="Q164"/>
  <c r="Q163"/>
  <c r="R160"/>
  <c r="Q159"/>
  <c r="R157"/>
  <c r="R153"/>
  <c r="R150"/>
  <c r="Q149"/>
  <c r="R147"/>
  <c r="Q143"/>
  <c r="R179"/>
  <c r="R178"/>
  <c r="R175"/>
  <c r="R170"/>
  <c r="Q161"/>
  <c r="Q158"/>
  <c r="Q156"/>
  <c r="Q154"/>
  <c r="R149"/>
  <c r="R146"/>
  <c r="R139"/>
  <c r="Q179"/>
  <c r="Q176"/>
  <c r="R173"/>
  <c r="R171"/>
  <c r="R169"/>
  <c r="R161"/>
  <c r="R155"/>
  <c r="Q152"/>
  <c r="Q139"/>
  <c r="K178"/>
  <c r="BF178"/>
  <c r="K173"/>
  <c r="BF173"/>
  <c r="BK148"/>
  <c r="K179"/>
  <c r="BF179"/>
  <c r="K171"/>
  <c r="BF171"/>
  <c r="BK169"/>
  <c r="BK166"/>
  <c r="K160"/>
  <c r="BF160"/>
  <c r="BK155"/>
  <c r="BK150"/>
  <c r="K174"/>
  <c r="BF174"/>
  <c r="BK157"/>
  <c r="K149"/>
  <c r="BF149"/>
  <c r="K138"/>
  <c r="BF138"/>
  <c r="K177"/>
  <c r="BF177"/>
  <c r="K172"/>
  <c r="BF172"/>
  <c r="BK167"/>
  <c r="K164"/>
  <c r="BF164"/>
  <c r="K158"/>
  <c r="BF158"/>
  <c r="K146"/>
  <c r="BF146"/>
  <c i="2" r="R187"/>
  <c r="Q185"/>
  <c r="R180"/>
  <c r="Q168"/>
  <c r="Q162"/>
  <c r="R157"/>
  <c r="Q153"/>
  <c r="R146"/>
  <c r="Q189"/>
  <c r="Q187"/>
  <c r="Q184"/>
  <c r="Q169"/>
  <c r="Q166"/>
  <c r="R163"/>
  <c r="R159"/>
  <c r="R150"/>
  <c r="R147"/>
  <c r="Q144"/>
  <c r="Q180"/>
  <c r="Q177"/>
  <c r="Q172"/>
  <c r="Q158"/>
  <c r="R153"/>
  <c r="Q146"/>
  <c r="R184"/>
  <c r="Q178"/>
  <c r="Q173"/>
  <c r="R169"/>
  <c r="Q167"/>
  <c r="Q161"/>
  <c r="R158"/>
  <c r="Q154"/>
  <c r="Q149"/>
  <c r="Q145"/>
  <c r="K188"/>
  <c r="BF188"/>
  <c r="K178"/>
  <c r="BF178"/>
  <c r="K168"/>
  <c r="BF168"/>
  <c r="K165"/>
  <c r="BF165"/>
  <c r="K159"/>
  <c r="BF159"/>
  <c r="K153"/>
  <c r="BF153"/>
  <c r="BK144"/>
  <c r="BK186"/>
  <c r="BK184"/>
  <c r="BK175"/>
  <c r="K172"/>
  <c r="BF172"/>
  <c r="K166"/>
  <c r="BF166"/>
  <c r="K148"/>
  <c r="BF148"/>
  <c r="K187"/>
  <c r="BF187"/>
  <c r="K180"/>
  <c r="BF180"/>
  <c r="BK163"/>
  <c r="K154"/>
  <c r="BF154"/>
  <c r="BK146"/>
  <c i="3" r="R177"/>
  <c r="Q173"/>
  <c r="Q171"/>
  <c r="R167"/>
  <c r="R164"/>
  <c r="R163"/>
  <c r="Q162"/>
  <c r="R159"/>
  <c r="R156"/>
  <c r="R152"/>
  <c r="Q150"/>
  <c r="R148"/>
  <c r="R145"/>
  <c r="R142"/>
  <c r="R176"/>
  <c r="R174"/>
  <c r="Q167"/>
  <c r="R162"/>
  <c r="Q160"/>
  <c r="Q157"/>
  <c r="Q155"/>
  <c r="Q153"/>
  <c r="Q148"/>
  <c r="R143"/>
  <c r="Q138"/>
  <c r="Q177"/>
  <c r="Q174"/>
  <c r="Q172"/>
  <c r="Q170"/>
  <c r="Q166"/>
  <c r="R158"/>
  <c r="R154"/>
  <c r="Q147"/>
  <c r="Q146"/>
  <c r="Q145"/>
  <c r="Q142"/>
  <c r="R138"/>
  <c r="K176"/>
  <c r="BF176"/>
  <c r="BK159"/>
  <c r="BK142"/>
  <c r="K163"/>
  <c r="BF163"/>
  <c r="BK156"/>
  <c r="K153"/>
  <c r="BF153"/>
  <c r="BK143"/>
  <c r="BK139"/>
  <c r="K175"/>
  <c r="BF175"/>
  <c r="BK161"/>
  <c r="K154"/>
  <c r="BF154"/>
  <c r="K145"/>
  <c r="BF145"/>
  <c r="BK170"/>
  <c r="K162"/>
  <c r="BF162"/>
  <c r="K152"/>
  <c r="BF152"/>
  <c r="K147"/>
  <c r="BF147"/>
  <c i="2" r="BK162"/>
  <c r="K145"/>
  <c r="BF145"/>
  <c l="1" r="T143"/>
  <c r="T142"/>
  <c r="R143"/>
  <c r="R142"/>
  <c r="V152"/>
  <c r="R152"/>
  <c r="Q156"/>
  <c r="I101"/>
  <c r="T160"/>
  <c r="R160"/>
  <c r="J102"/>
  <c r="X164"/>
  <c r="X171"/>
  <c r="T176"/>
  <c r="R176"/>
  <c r="J107"/>
  <c r="X183"/>
  <c r="Q190"/>
  <c r="I111"/>
  <c i="3" r="X137"/>
  <c r="X136"/>
  <c r="V141"/>
  <c r="R141"/>
  <c r="J100"/>
  <c r="V144"/>
  <c r="Q144"/>
  <c r="I101"/>
  <c r="V151"/>
  <c r="BK165"/>
  <c r="K165"/>
  <c r="K103"/>
  <c r="V165"/>
  <c r="R165"/>
  <c r="J103"/>
  <c i="2" r="V143"/>
  <c r="V142"/>
  <c r="Q152"/>
  <c r="V156"/>
  <c r="V160"/>
  <c r="Q164"/>
  <c r="I103"/>
  <c r="R171"/>
  <c r="J105"/>
  <c r="Q176"/>
  <c r="I107"/>
  <c r="V183"/>
  <c r="BK190"/>
  <c r="K190"/>
  <c r="K111"/>
  <c i="3" r="Q137"/>
  <c r="I98"/>
  <c r="Q141"/>
  <c r="I100"/>
  <c r="T144"/>
  <c r="R144"/>
  <c r="J101"/>
  <c r="R151"/>
  <c r="J102"/>
  <c r="T168"/>
  <c i="2" r="X143"/>
  <c r="X142"/>
  <c r="T152"/>
  <c r="X156"/>
  <c r="BK160"/>
  <c r="K160"/>
  <c r="K102"/>
  <c r="Q160"/>
  <c r="I102"/>
  <c r="V164"/>
  <c r="T171"/>
  <c r="T170"/>
  <c r="Q171"/>
  <c r="V176"/>
  <c r="Q183"/>
  <c r="I110"/>
  <c r="R190"/>
  <c r="J111"/>
  <c i="3" r="V137"/>
  <c r="V136"/>
  <c r="T141"/>
  <c r="X151"/>
  <c r="X165"/>
  <c r="X168"/>
  <c i="2" r="Q143"/>
  <c r="Q142"/>
  <c r="X152"/>
  <c r="T156"/>
  <c r="R156"/>
  <c r="J101"/>
  <c r="X160"/>
  <c r="T164"/>
  <c r="R164"/>
  <c r="J103"/>
  <c r="V171"/>
  <c r="V170"/>
  <c r="X176"/>
  <c r="T183"/>
  <c r="R183"/>
  <c r="J110"/>
  <c i="3" r="T137"/>
  <c r="T136"/>
  <c r="R137"/>
  <c r="R136"/>
  <c r="BK141"/>
  <c r="K141"/>
  <c r="K100"/>
  <c r="X141"/>
  <c r="X144"/>
  <c r="T151"/>
  <c r="Q151"/>
  <c r="I102"/>
  <c r="T165"/>
  <c r="Q165"/>
  <c r="I103"/>
  <c r="V168"/>
  <c r="Q168"/>
  <c r="I104"/>
  <c r="R168"/>
  <c r="J104"/>
  <c r="BK180"/>
  <c r="K180"/>
  <c r="K105"/>
  <c r="Q180"/>
  <c r="I105"/>
  <c r="R180"/>
  <c r="J105"/>
  <c i="2" r="R179"/>
  <c r="J108"/>
  <c r="R181"/>
  <c r="J109"/>
  <c r="R174"/>
  <c r="J106"/>
  <c r="Q179"/>
  <c r="I108"/>
  <c r="Q181"/>
  <c r="I109"/>
  <c r="Q174"/>
  <c r="I106"/>
  <c r="BK174"/>
  <c r="K174"/>
  <c r="K106"/>
  <c i="3" r="J89"/>
  <c r="F92"/>
  <c r="E125"/>
  <c i="2" r="E85"/>
  <c r="F92"/>
  <c r="J89"/>
  <c r="BK173"/>
  <c r="BK188"/>
  <c r="BK147"/>
  <c r="K158"/>
  <c r="BF158"/>
  <c r="K163"/>
  <c r="BF163"/>
  <c r="BK145"/>
  <c r="BK168"/>
  <c r="BK187"/>
  <c r="K150"/>
  <c r="BF150"/>
  <c r="K155"/>
  <c r="BF155"/>
  <c r="BK165"/>
  <c r="BK172"/>
  <c r="K186"/>
  <c r="BF186"/>
  <c r="BK157"/>
  <c r="BK177"/>
  <c r="BK148"/>
  <c r="K184"/>
  <c r="BF184"/>
  <c i="3" r="K143"/>
  <c r="BF143"/>
  <c r="BK138"/>
  <c r="BK137"/>
  <c r="K137"/>
  <c r="K98"/>
  <c r="K148"/>
  <c r="BF148"/>
  <c r="K155"/>
  <c r="BF155"/>
  <c r="BK158"/>
  <c r="BK163"/>
  <c r="BK172"/>
  <c r="BK178"/>
  <c r="K166"/>
  <c r="BF166"/>
  <c i="2" r="F41"/>
  <c i="1" r="BF95"/>
  <c i="3" r="F40"/>
  <c i="1" r="BE96"/>
  <c i="2" r="F40"/>
  <c i="1" r="BE95"/>
  <c r="BE94"/>
  <c r="W32"/>
  <c i="3" r="K142"/>
  <c r="BF142"/>
  <c r="K139"/>
  <c r="BF139"/>
  <c r="BK146"/>
  <c r="BK149"/>
  <c r="K161"/>
  <c r="BF161"/>
  <c r="BK173"/>
  <c r="BK171"/>
  <c i="2" r="F39"/>
  <c i="1" r="BD95"/>
  <c i="3" r="BK145"/>
  <c r="BK153"/>
  <c r="K157"/>
  <c r="BF157"/>
  <c r="K169"/>
  <c r="BF169"/>
  <c r="K150"/>
  <c r="BF150"/>
  <c r="BK175"/>
  <c i="2" r="K167"/>
  <c r="BF167"/>
  <c r="K185"/>
  <c r="BF185"/>
  <c r="K144"/>
  <c r="BF144"/>
  <c r="BK154"/>
  <c r="BK159"/>
  <c r="BK182"/>
  <c r="BK181"/>
  <c r="K181"/>
  <c r="K109"/>
  <c r="BK149"/>
  <c r="BK180"/>
  <c r="BK179"/>
  <c r="K179"/>
  <c r="K108"/>
  <c r="K146"/>
  <c r="BF146"/>
  <c r="BK153"/>
  <c r="K161"/>
  <c r="BF161"/>
  <c r="BK166"/>
  <c r="BK178"/>
  <c r="BK189"/>
  <c r="K169"/>
  <c r="BF169"/>
  <c r="K162"/>
  <c r="BF162"/>
  <c r="K175"/>
  <c r="BF175"/>
  <c i="3" r="F41"/>
  <c i="1" r="BF96"/>
  <c i="3" r="F37"/>
  <c i="1" r="BB96"/>
  <c i="3" r="BK152"/>
  <c r="K156"/>
  <c r="BF156"/>
  <c r="K159"/>
  <c r="BF159"/>
  <c r="BK164"/>
  <c r="K170"/>
  <c r="BF170"/>
  <c r="BK176"/>
  <c r="BK160"/>
  <c r="BK177"/>
  <c i="2" r="K37"/>
  <c i="1" r="AX95"/>
  <c i="3" r="K37"/>
  <c i="1" r="AX96"/>
  <c i="3" r="BK154"/>
  <c r="K167"/>
  <c r="BF167"/>
  <c r="BK147"/>
  <c r="BK179"/>
  <c r="F39"/>
  <c i="1" r="BD96"/>
  <c i="3" r="BK162"/>
  <c r="BK174"/>
  <c i="2" r="F37"/>
  <c i="1" r="BB95"/>
  <c r="BB94"/>
  <c r="W29"/>
  <c i="2" l="1" r="X151"/>
  <c i="3" r="T140"/>
  <c r="T135"/>
  <c i="1" r="AW96"/>
  <c i="2" r="Q170"/>
  <c r="I104"/>
  <c r="Q151"/>
  <c r="I99"/>
  <c r="X170"/>
  <c r="X141"/>
  <c i="3" r="X140"/>
  <c r="X135"/>
  <c i="2" r="Q141"/>
  <c r="I96"/>
  <c r="K31"/>
  <c i="1" r="AS95"/>
  <c i="2" r="T151"/>
  <c i="3" r="V140"/>
  <c r="V135"/>
  <c i="2" r="R151"/>
  <c r="J99"/>
  <c r="V151"/>
  <c r="V141"/>
  <c r="T141"/>
  <c i="1" r="AW95"/>
  <c i="3" r="R140"/>
  <c r="J99"/>
  <c i="2" r="I97"/>
  <c r="I98"/>
  <c r="J100"/>
  <c r="R170"/>
  <c r="J104"/>
  <c i="3" r="BK136"/>
  <c r="Q136"/>
  <c i="2" r="J97"/>
  <c r="J98"/>
  <c r="I100"/>
  <c r="I105"/>
  <c i="3" r="J97"/>
  <c r="J98"/>
  <c r="Q140"/>
  <c r="I99"/>
  <c i="2" r="BK171"/>
  <c r="K171"/>
  <c r="K105"/>
  <c r="BK152"/>
  <c r="K152"/>
  <c r="K100"/>
  <c r="BK164"/>
  <c r="K164"/>
  <c r="K103"/>
  <c r="BK143"/>
  <c r="K143"/>
  <c r="K98"/>
  <c r="BK156"/>
  <c r="K156"/>
  <c r="K101"/>
  <c r="BK183"/>
  <c r="K183"/>
  <c r="K110"/>
  <c i="3" r="BK144"/>
  <c r="K144"/>
  <c r="K101"/>
  <c r="BK151"/>
  <c r="K151"/>
  <c r="K102"/>
  <c i="2" r="BK176"/>
  <c r="K176"/>
  <c r="K107"/>
  <c i="3" r="BK168"/>
  <c r="K168"/>
  <c r="K104"/>
  <c i="1" r="BF94"/>
  <c r="W33"/>
  <c r="BD94"/>
  <c r="W31"/>
  <c r="AX94"/>
  <c r="AK29"/>
  <c r="BA94"/>
  <c i="3" l="1" r="Q135"/>
  <c r="I96"/>
  <c r="K31"/>
  <c i="1" r="AS96"/>
  <c i="3" r="BK140"/>
  <c r="K140"/>
  <c r="K99"/>
  <c i="2" r="R141"/>
  <c r="J96"/>
  <c r="K32"/>
  <c i="1" r="AT95"/>
  <c i="3" r="R135"/>
  <c r="J96"/>
  <c r="K32"/>
  <c i="1" r="AT96"/>
  <c i="2" r="BK170"/>
  <c r="K170"/>
  <c r="K104"/>
  <c i="3" r="I97"/>
  <c r="K136"/>
  <c r="K97"/>
  <c i="2" r="BK142"/>
  <c r="K142"/>
  <c r="K97"/>
  <c r="BK151"/>
  <c r="K151"/>
  <c r="K99"/>
  <c i="1" r="AS94"/>
  <c r="AW94"/>
  <c r="AZ94"/>
  <c i="3" l="1" r="BK135"/>
  <c r="K135"/>
  <c r="K96"/>
  <c r="K30"/>
  <c i="2" r="BK141"/>
  <c r="K141"/>
  <c r="K96"/>
  <c r="K30"/>
  <c i="3" r="K114"/>
  <c r="BF114"/>
  <c r="F38"/>
  <c i="1" r="BC96"/>
  <c i="2" r="K120"/>
  <c r="K114"/>
  <c r="K122"/>
  <c i="1" r="AT94"/>
  <c i="2" l="1" r="K33"/>
  <c r="BF120"/>
  <c r="K38"/>
  <c i="1" r="AY95"/>
  <c r="AV95"/>
  <c i="3" r="K38"/>
  <c i="1" r="AY96"/>
  <c r="AV96"/>
  <c i="3" r="K108"/>
  <c r="K116"/>
  <c i="2" r="K34"/>
  <c i="1" r="AG95"/>
  <c l="1" r="AN95"/>
  <c i="3" r="K33"/>
  <c i="2" r="K43"/>
  <c r="F38"/>
  <c i="1" r="BC95"/>
  <c r="BC94"/>
  <c r="W30"/>
  <c i="3" r="K34"/>
  <c i="1" r="AG96"/>
  <c r="AN96"/>
  <c i="3" l="1" r="K43"/>
  <c i="1" r="AG94"/>
  <c r="AK26"/>
  <c r="AY94"/>
  <c r="AK30"/>
  <c r="AK35"/>
  <c l="1" r="AV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<sst xmlns="http://schemas.openxmlformats.org/spreadsheetml/2006/main">
  <si>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</si>
  <si>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</si>
  <si>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</si>
  <si>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</si>
  <si>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</si>
  <si>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True</t>
  </si>
  <si>
    <t>{ef587371-ced1-46f1-a4f8-bc652236605f}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</si>
  <si>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</si>
  <si>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</si>
  <si>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</si>
  <si>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</si>
  <si>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</si>
  <si>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</si>
  <si>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</si>
  <si>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2000-790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</si>
  <si>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</si>
  <si>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</si>
  <si>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Vypracovanie DO pre výmenu posúvača na R12</t>
  </si>
  <si>
    <t>JKSO:</t>
  </si>
  <si>
    <t>KS:</t>
  </si>
  <si>
    <t>Miesto:</t>
  </si>
  <si>
    <t>Bratislava</t>
  </si>
  <si>
    <t>Dátum:</t>
  </si>
  <si>
    <t>29. 11. 2024</t>
  </si>
  <si>
    <t>Objednávateľ:</t>
  </si>
  <si>
    <t>IČO:</t>
  </si>
  <si>
    <t>36211541</t>
  </si>
  <si>
    <t>MH Teplárenský holding, a.s.</t>
  </si>
  <si>
    <t>IČ DPH:</t>
  </si>
  <si>
    <t>SK2020048580</t>
  </si>
  <si>
    <t>Zhotoviteľ:</t>
  </si>
  <si>
    <t>Vyplň údaj</t>
  </si>
  <si>
    <t>Projektant:</t>
  </si>
  <si>
    <t>31396828</t>
  </si>
  <si>
    <t>BANSKÉ PROJEKTY, s.r.o.</t>
  </si>
  <si>
    <t>SK2020338001</t>
  </si>
  <si>
    <t>Spracovateľ:</t>
  </si>
  <si>
    <t>Ing. Tomáš Baník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</si>
  <si>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</si>
  <si>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</si>
  <si>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</si>
  <si>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</si>
  <si>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</si>
  <si>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</si>
  <si>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</si>
  <si>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</si>
  <si>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</si>
  <si>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</si>
  <si>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</si>
  <si>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</si>
  <si>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</si>
  <si>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</si>
  <si>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</si>
  <si>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</si>
  <si>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</si>
  <si>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</si>
  <si>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</si>
  <si>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</si>
  <si>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</si>
  <si>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</si>
  <si>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</si>
  <si>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</si>
  <si>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</si>
  <si>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</si>
  <si>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</si>
  <si>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</si>
  <si>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</si>
  <si>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</si>
  <si>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</si>
  <si>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</si>
  <si>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</si>
  <si>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</si>
  <si>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</si>
  <si>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</si>
  <si>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</si>
  <si>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</si>
  <si>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</si>
  <si>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</si>
  <si>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</si>
  <si>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</si>
  <si>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</si>
  <si>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</si>
  <si>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</si>
  <si>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</si>
  <si>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</si>
  <si>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</si>
  <si>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PS01</t>
  </si>
  <si>
    <t>Strojno-Technologická časť</t>
  </si>
  <si>
    <t>PRO</t>
  </si>
  <si>
    <t>1</t>
  </si>
  <si>
    <t>{dde9ab74-af98-44a1-90a7-207500f42705}</t>
  </si>
  <si>
    <t>PS02</t>
  </si>
  <si>
    <t>Elektro a MaR</t>
  </si>
  <si>
    <t>{1d270069-065d-4aa2-9ded-4bf00839b841}</t>
  </si>
  <si>
    <t>KRYCÍ LIST ROZPOČTU</t>
  </si>
  <si>
    <t>Objekt:</t>
  </si>
  <si>
    <t>PS01 - Strojno-Technologická časť</t>
  </si>
  <si>
    <t>Náklady z rozpočtu</t>
  </si>
  <si>
    <t>Materiál</t>
  </si>
  <si>
    <t>Montáž</t>
  </si>
  <si>
    <t>Ostatné náklady</t>
  </si>
  <si>
    <t>REKAPITULÁCIA ROZPOČTU</t>
  </si>
  <si>
    <t>Kód dielu - Popis</t>
  </si>
  <si>
    <t>Materiál [EUR]</t>
  </si>
  <si>
    <t>Montáž [EUR]</t>
  </si>
  <si>
    <t>Cena celkom [EUR]</t>
  </si>
  <si>
    <t>1) Náklady z rozpočtu</t>
  </si>
  <si>
    <t>-1</t>
  </si>
  <si>
    <t>HSV - Práce a dodávky HSV</t>
  </si>
  <si>
    <t xml:space="preserve">    9 - Ostatné konštrukcie a práce-búranie</t>
  </si>
  <si>
    <t>PSV - Práce a dodávky PSV</t>
  </si>
  <si>
    <t xml:space="preserve">    713 - Izolácie tepelné</t>
  </si>
  <si>
    <t xml:space="preserve">    733 - Parné potrubie - rozvodné potrubie</t>
  </si>
  <si>
    <t xml:space="preserve">    734 - Ústredné kúrenie, armatúry.</t>
  </si>
  <si>
    <t>HZS - Hodinové zúčtovacie sadzby</t>
  </si>
  <si>
    <t>VRN - Investičné náklady neobsiahnuté v cenách</t>
  </si>
  <si>
    <t xml:space="preserve">    VRN04 - Projektové práce</t>
  </si>
  <si>
    <t xml:space="preserve">    VRN07 - Dopravné náklady</t>
  </si>
  <si>
    <t xml:space="preserve">    VRN08 - Vplyv pracovného prostredia</t>
  </si>
  <si>
    <t xml:space="preserve">    VRN10 - Inžinierska činnosť</t>
  </si>
  <si>
    <t xml:space="preserve">    VRN13 - Kompletačná a koordinačná činnosť</t>
  </si>
  <si>
    <t>OST - Ostatné</t>
  </si>
  <si>
    <t xml:space="preserve"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</si>
  <si>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</si>
  <si>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</si>
  <si>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</si>
  <si>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</si>
  <si>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</si>
  <si>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</si>
  <si>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</si>
  <si>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</si>
  <si>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</si>
  <si>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</si>
  <si>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</si>
  <si>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</si>
  <si>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</si>
  <si>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</si>
  <si>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</si>
  <si>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</si>
  <si>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</si>
  <si>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</si>
  <si>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</si>
  <si>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</si>
  <si>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</si>
  <si>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</si>
  <si>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</si>
  <si>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</si>
  <si>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</si>
  <si>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</si>
  <si>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</si>
  <si>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</si>
  <si>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</si>
  <si>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</si>
  <si>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</si>
  <si>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</si>
  <si>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</si>
  <si>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713400811.S</t>
  </si>
  <si>
    <t xml:space="preserve">Odstránenie tepelnej izolácie potrubia povrchové úpravy oplechovanie potrubie,  -0,00510t</t>
  </si>
  <si>
    <t>m2</t>
  </si>
  <si>
    <t>-1353392310</t>
  </si>
  <si>
    <t>734100816.S</t>
  </si>
  <si>
    <t xml:space="preserve">Demontáž armatúry prírubovej s dvomi prírubami nad 250 do DN 300,  -0,23200t</t>
  </si>
  <si>
    <t>ks</t>
  </si>
  <si>
    <t>72399299</t>
  </si>
  <si>
    <t>3</t>
  </si>
  <si>
    <t>734190825.S</t>
  </si>
  <si>
    <t>Demontáž príruby rozpojenie prírubového spoja nad 250 do DN 300</t>
  </si>
  <si>
    <t>-903748228</t>
  </si>
  <si>
    <t>4</t>
  </si>
  <si>
    <t>734191826.S</t>
  </si>
  <si>
    <t>Odrezanie príruby bez rozpojenia prírubového spoja nad 250 do DN 300 -0,04903t</t>
  </si>
  <si>
    <t>-1285413720</t>
  </si>
  <si>
    <t>5</t>
  </si>
  <si>
    <t>732890801.S</t>
  </si>
  <si>
    <t>Vnútrostaveniskové premiestnenie vybúraných hmôt strojovní vodorovne 100 m z objektov výšky do 6 m</t>
  </si>
  <si>
    <t>t</t>
  </si>
  <si>
    <t>16</t>
  </si>
  <si>
    <t>1512864766</t>
  </si>
  <si>
    <t>6</t>
  </si>
  <si>
    <t>734890801.S</t>
  </si>
  <si>
    <t>Vnútrostaveniskové premiestnenie vybúraných hmôt armatúr do 6m</t>
  </si>
  <si>
    <t>-924950249</t>
  </si>
  <si>
    <t>7</t>
  </si>
  <si>
    <t>979089711.S</t>
  </si>
  <si>
    <t>Prenájom kontajneru 2 m3</t>
  </si>
  <si>
    <t>1446189298</t>
  </si>
  <si>
    <t>PSV</t>
  </si>
  <si>
    <t>Práce a dodávky PSV</t>
  </si>
  <si>
    <t>713</t>
  </si>
  <si>
    <t>Izolácie tepelné</t>
  </si>
  <si>
    <t>8</t>
  </si>
  <si>
    <t>713491125.S</t>
  </si>
  <si>
    <t>Izolácia tepelná - montáž oplechovania snímateľného - armatúr</t>
  </si>
  <si>
    <t>-1147639065</t>
  </si>
  <si>
    <t>M</t>
  </si>
  <si>
    <t>138110000600</t>
  </si>
  <si>
    <t>Plech tabuľový pozinkovaný, hr. 0,5 - 0,75 mm</t>
  </si>
  <si>
    <t>-710378630</t>
  </si>
  <si>
    <t>10</t>
  </si>
  <si>
    <t>631470000900.S</t>
  </si>
  <si>
    <t>Doska z minerálnej vlny technická hr. 100 mm, izolácia bez povrchovej úpravy, do 250°C</t>
  </si>
  <si>
    <t>-1145903844</t>
  </si>
  <si>
    <t>733</t>
  </si>
  <si>
    <t>Parné potrubie - rozvodné potrubie</t>
  </si>
  <si>
    <t>11</t>
  </si>
  <si>
    <t>230033035.S</t>
  </si>
  <si>
    <t>Montáž prírubových spojov do PN 40 DN 300</t>
  </si>
  <si>
    <t>spoj</t>
  </si>
  <si>
    <t>-1957609293</t>
  </si>
  <si>
    <t>12</t>
  </si>
  <si>
    <t>319430003900.S</t>
  </si>
  <si>
    <t>Príruba krková privarovacia DN 300, PN25, D 323,9 mm, DIN 2635</t>
  </si>
  <si>
    <t>-1503277980</t>
  </si>
  <si>
    <t>13</t>
  </si>
  <si>
    <t>273110022000.S</t>
  </si>
  <si>
    <t>Tesnenie vláknitopryžové univerzálne, DN 300, PN 25, pre prírubové spoje + matice, podložky, skrutky</t>
  </si>
  <si>
    <t>402366623</t>
  </si>
  <si>
    <t>734</t>
  </si>
  <si>
    <t>Ústredné kúrenie, armatúry.</t>
  </si>
  <si>
    <t>14</t>
  </si>
  <si>
    <t>734315290.R</t>
  </si>
  <si>
    <t>Montáž uzatváracej parnej armatúry DN 300 PN25</t>
  </si>
  <si>
    <t>-1144399605</t>
  </si>
  <si>
    <t>15</t>
  </si>
  <si>
    <t>551210001600.R</t>
  </si>
  <si>
    <t>Ventil uzatvárací prírubový DN 300, typS38 113 525/540, PN 25 pre paru, s obtokom DN25 a servopohonom AUMA</t>
  </si>
  <si>
    <t>56646847</t>
  </si>
  <si>
    <t>998734101.S</t>
  </si>
  <si>
    <t>Presun hmôt pre armatúry v objektoch výšky do 6 m</t>
  </si>
  <si>
    <t>-439946090</t>
  </si>
  <si>
    <t>HZS</t>
  </si>
  <si>
    <t>Hodinové zúčtovacie sadzby</t>
  </si>
  <si>
    <t>17</t>
  </si>
  <si>
    <t>HZS000111.S</t>
  </si>
  <si>
    <t>Stavebno montážne práce menej náročne, pomocné alebo manupulačné (Tr. 1) v rozsahu viac ako 8 hodín</t>
  </si>
  <si>
    <t>hod</t>
  </si>
  <si>
    <t>-899538162</t>
  </si>
  <si>
    <t>18</t>
  </si>
  <si>
    <t>HZS000212.S</t>
  </si>
  <si>
    <t>Stavebno montážne práce náročnejšie, ucelené, obtiažne, rutinné (Tr. 2) v rozsahu viac ako 4 a menej ako 8 hodín</t>
  </si>
  <si>
    <t>-1470377540</t>
  </si>
  <si>
    <t>19</t>
  </si>
  <si>
    <t>HZS000213.S</t>
  </si>
  <si>
    <t>Stavebno montážne práce náročné ucelené - odborné, tvorivé remeselné (Tr. 3) v rozsahu viac ako 4 a menej ako 8 hodín</t>
  </si>
  <si>
    <t>-202002366</t>
  </si>
  <si>
    <t>HZS000214.S</t>
  </si>
  <si>
    <t>Stavebno montážne práce najnáročnejšie na odbornosť - prehliadky pracoviska a revízie (Tr. 4) v rozsahu viac ako 4 a menej ako 8 hodín</t>
  </si>
  <si>
    <t>741999893</t>
  </si>
  <si>
    <t>21</t>
  </si>
  <si>
    <t>HZS000315.S</t>
  </si>
  <si>
    <t>Stavebno montážne práce mimoriadne odborné (Tr. 5) v rozsahu menej ako 4 hodiny</t>
  </si>
  <si>
    <t>754673129</t>
  </si>
  <si>
    <t>Investičné náklady neobsiahnuté v cenách</t>
  </si>
  <si>
    <t>VRN04</t>
  </si>
  <si>
    <t>22</t>
  </si>
  <si>
    <t>000400022.S</t>
  </si>
  <si>
    <t>Projektové práce - stavebná časť (stavebné objekty vrátane ich technického vybavenia). náklady na dokumentáciu skutočného zhotovenia stavby</t>
  </si>
  <si>
    <t>eur</t>
  </si>
  <si>
    <t>377403467</t>
  </si>
  <si>
    <t>23</t>
  </si>
  <si>
    <t>000400032.S</t>
  </si>
  <si>
    <t>Projektové práce - náklady na ocenenie stavby ponukový rozpočet</t>
  </si>
  <si>
    <t>393497</t>
  </si>
  <si>
    <t>VRN07</t>
  </si>
  <si>
    <t>Dopravné náklady</t>
  </si>
  <si>
    <t>24</t>
  </si>
  <si>
    <t>000700021.S</t>
  </si>
  <si>
    <t>Dopravné náklady - mimoriadne sťažené dopravné podmienky použitie mimoriadnych dopravných prostriedkov - auto s rukou</t>
  </si>
  <si>
    <t>-49526020</t>
  </si>
  <si>
    <t>VRN08</t>
  </si>
  <si>
    <t>Vplyv pracovného prostredia</t>
  </si>
  <si>
    <t>25</t>
  </si>
  <si>
    <t>000800013.S</t>
  </si>
  <si>
    <t>Vplyv pracovného prostredia - prevádzka investora a vplyv prostredia prestávky v práci</t>
  </si>
  <si>
    <t>1936698937</t>
  </si>
  <si>
    <t>26</t>
  </si>
  <si>
    <t>000800021.S</t>
  </si>
  <si>
    <t>Vplyv pracovného prostredia - cestná prevádzka bez rozlíšenia</t>
  </si>
  <si>
    <t>1024</t>
  </si>
  <si>
    <t>-431882596</t>
  </si>
  <si>
    <t>VRN10</t>
  </si>
  <si>
    <t>Inžinierska činnosť</t>
  </si>
  <si>
    <t>27</t>
  </si>
  <si>
    <t>001000014.S</t>
  </si>
  <si>
    <t>Inžinierska činnosť - dozory koordinátor BOZP na stavenisku, stavby vedúci</t>
  </si>
  <si>
    <t>1322527042</t>
  </si>
  <si>
    <t>VRN13</t>
  </si>
  <si>
    <t>Kompletačná a koordinačná činnosť</t>
  </si>
  <si>
    <t>28</t>
  </si>
  <si>
    <t>001300031.S</t>
  </si>
  <si>
    <t>Kompletačná a koordinačná činnosť - koordinačná činnosť bez rozlíšenia</t>
  </si>
  <si>
    <t>981479619</t>
  </si>
  <si>
    <t>OST</t>
  </si>
  <si>
    <t>Ostatné</t>
  </si>
  <si>
    <t>29</t>
  </si>
  <si>
    <t>230120049.S</t>
  </si>
  <si>
    <t>Čistenie potrubia prefúkavaním alebo preplachovaním do DN 300</t>
  </si>
  <si>
    <t>m</t>
  </si>
  <si>
    <t>512</t>
  </si>
  <si>
    <t>556066399</t>
  </si>
  <si>
    <t>30</t>
  </si>
  <si>
    <t>230161018.S</t>
  </si>
  <si>
    <t>Prežiarenie zvarov Iridiom 192, film D7, cez 2 steny, rúrka D=245-324 mm, t=6-14 mm; 3 expoz.</t>
  </si>
  <si>
    <t>1583846975</t>
  </si>
  <si>
    <t>31</t>
  </si>
  <si>
    <t>300</t>
  </si>
  <si>
    <t>Príprava pre skúšku tesnosti DN 300</t>
  </si>
  <si>
    <t>úsek</t>
  </si>
  <si>
    <t>-532232456</t>
  </si>
  <si>
    <t>32</t>
  </si>
  <si>
    <t>230170014.S</t>
  </si>
  <si>
    <t>Skúška tesnosti potrubia podľa STN 13 0020 DN 300</t>
  </si>
  <si>
    <t>1785239165</t>
  </si>
  <si>
    <t>33</t>
  </si>
  <si>
    <t>RS</t>
  </si>
  <si>
    <t>Revízne správy</t>
  </si>
  <si>
    <t>súb</t>
  </si>
  <si>
    <t>262144</t>
  </si>
  <si>
    <t>-1038142919</t>
  </si>
  <si>
    <t>34</t>
  </si>
  <si>
    <t>US</t>
  </si>
  <si>
    <t>Úradná skúška</t>
  </si>
  <si>
    <t>h</t>
  </si>
  <si>
    <t>112172399</t>
  </si>
  <si>
    <t>VP</t>
  </si>
  <si>
    <t xml:space="preserve">  Práce naviac</t>
  </si>
  <si>
    <t>PN</t>
  </si>
  <si>
    <t>PS02 - Elektro a MaR</t>
  </si>
  <si>
    <t>Ing. Hajdin</t>
  </si>
  <si>
    <t>D1 - DODÁVKY PODĽA ŠPECIFIKÁCIE V TOS</t>
  </si>
  <si>
    <t xml:space="preserve">    D2 - Rozvádzače a skrinky</t>
  </si>
  <si>
    <t>D3 - MONTÁŽNY MATERIÁL A PRÁCE</t>
  </si>
  <si>
    <t xml:space="preserve">    D4 - Osadenie rozvádzačov a ovládacích skriniek</t>
  </si>
  <si>
    <t xml:space="preserve">    D5 - Káble a vodiče - dodávka + montáž + ukončenie + zapojenie</t>
  </si>
  <si>
    <t xml:space="preserve">    D6 - Káblové trasy a pomocné konštrukcie - dodávka + montáž</t>
  </si>
  <si>
    <t xml:space="preserve">    D7 - Príprava staveniska, úpravy a doplnenia na jestv. zariadeniach</t>
  </si>
  <si>
    <t>D8 - SLUŽBY A OSTATNÉ</t>
  </si>
  <si>
    <t>D1</t>
  </si>
  <si>
    <t>DODÁVKY PODĽA ŠPECIFIKÁCIE V TOS</t>
  </si>
  <si>
    <t>D2</t>
  </si>
  <si>
    <t>Rozvádzače a skrinky</t>
  </si>
  <si>
    <t>MSUV2909</t>
  </si>
  <si>
    <t>Miestna ovládacia skrinka, kompletná, vrátane ovládacích a signálnych prvkov a elektroinštalačného materiálu</t>
  </si>
  <si>
    <t>-829056931</t>
  </si>
  <si>
    <t>RS3</t>
  </si>
  <si>
    <t>Elektrovýzbroj pre doplnenie do rozvádzačovej skrine RS3</t>
  </si>
  <si>
    <t>set</t>
  </si>
  <si>
    <t>-856526069</t>
  </si>
  <si>
    <t>D3</t>
  </si>
  <si>
    <t>MONTÁŽNY MATERIÁL A PRÁCE</t>
  </si>
  <si>
    <t>D4</t>
  </si>
  <si>
    <t>Osadenie rozvádzačov a ovládacích skriniek</t>
  </si>
  <si>
    <t>MSUV2909.1</t>
  </si>
  <si>
    <t>Osadenie a ukotvenie miestnej ovládacej skrinky</t>
  </si>
  <si>
    <t>-1692991139</t>
  </si>
  <si>
    <t>RS3.1</t>
  </si>
  <si>
    <t>Inštalácia elektrovýzbroje a úpravy v rozvádzači RS3</t>
  </si>
  <si>
    <t>213110560</t>
  </si>
  <si>
    <t>D5</t>
  </si>
  <si>
    <t>Káble a vodiče - dodávka + montáž + ukončenie + zapojenie</t>
  </si>
  <si>
    <t>Pol1</t>
  </si>
  <si>
    <t>Kábel YSLY-JZ 12x0,75 voľne na rošt/ do žľabu</t>
  </si>
  <si>
    <t>-1318062841</t>
  </si>
  <si>
    <t>Pol2</t>
  </si>
  <si>
    <t>Kábel YSLY-JZ 4x2,5 voľne na rošt/ do žľabu</t>
  </si>
  <si>
    <t>-2132971942</t>
  </si>
  <si>
    <t>Pol3</t>
  </si>
  <si>
    <t>Ukončenie kábla YSLY-JZ 12x0,75 vrátane zapojenia</t>
  </si>
  <si>
    <t>-1903204353</t>
  </si>
  <si>
    <t>Pol4</t>
  </si>
  <si>
    <t>Ukončenie kábla YSLY-JZ 4x2,5 vrátane zapojenia</t>
  </si>
  <si>
    <t>1459744812</t>
  </si>
  <si>
    <t>Pol5</t>
  </si>
  <si>
    <t>Popisné návlačky/bužirky na žily vrátane označenia</t>
  </si>
  <si>
    <t>1539922259</t>
  </si>
  <si>
    <t>Pol6</t>
  </si>
  <si>
    <t>Káblový štítok plastový s nezmazateľným popisom</t>
  </si>
  <si>
    <t>-1574471322</t>
  </si>
  <si>
    <t>D6</t>
  </si>
  <si>
    <t>Káblové trasy a pomocné konštrukcie - dodávka + montáž</t>
  </si>
  <si>
    <t>Pol10</t>
  </si>
  <si>
    <t>Vodič medený CY 6 žltozelený pre ochranné pospájanie</t>
  </si>
  <si>
    <t>733184262</t>
  </si>
  <si>
    <t>Pol11</t>
  </si>
  <si>
    <t>Ukončenie vodiča CY 6 vrátane zapojenia</t>
  </si>
  <si>
    <t>-257456436</t>
  </si>
  <si>
    <t>Pol12</t>
  </si>
  <si>
    <t>Skrutka M8x20 s maticou a podložkou</t>
  </si>
  <si>
    <t>1996405589</t>
  </si>
  <si>
    <t>Pol13</t>
  </si>
  <si>
    <t>L profil pozinkovaný perforovaný</t>
  </si>
  <si>
    <t>-1595843542</t>
  </si>
  <si>
    <t>Pol14</t>
  </si>
  <si>
    <t>Drobné montážne práce nevyjadrené v rozpočte</t>
  </si>
  <si>
    <t>%</t>
  </si>
  <si>
    <t>2049928328</t>
  </si>
  <si>
    <t>Pol15</t>
  </si>
  <si>
    <t>Podiel pridružených výkonov</t>
  </si>
  <si>
    <t>-758718162</t>
  </si>
  <si>
    <t>Pol16</t>
  </si>
  <si>
    <t>Podružný materiál</t>
  </si>
  <si>
    <t>320340517</t>
  </si>
  <si>
    <t>Pol17</t>
  </si>
  <si>
    <t>Doprava a presun materiálu</t>
  </si>
  <si>
    <t>1674340202</t>
  </si>
  <si>
    <t>Pol7</t>
  </si>
  <si>
    <t>Žľab 60x50mm s vekom, vrátane podpier a úchytného materiálu</t>
  </si>
  <si>
    <t>-2076820042</t>
  </si>
  <si>
    <t>Pol8</t>
  </si>
  <si>
    <t>Elektroinštalačná rúrka ohybná, priemer 16mm</t>
  </si>
  <si>
    <t>774644719</t>
  </si>
  <si>
    <t>Pol9</t>
  </si>
  <si>
    <t>Sťahovacia páska 100ks v balení</t>
  </si>
  <si>
    <t>bal</t>
  </si>
  <si>
    <t>2004257603</t>
  </si>
  <si>
    <t>998921201.S</t>
  </si>
  <si>
    <t>Presun hmôt pre montáž silnoprúdových rozvodov a zariadení v stavbe (objekte) výšky do 7 m</t>
  </si>
  <si>
    <t>64</t>
  </si>
  <si>
    <t>691913797</t>
  </si>
  <si>
    <t>998921294.S</t>
  </si>
  <si>
    <t>Príplatok za zväčšený presun silnoprúdových rozvodov a zariadení nad vymedzenú najväčšiu dopravnú vzdialenosť mimo staveniska k.ď. 1 km</t>
  </si>
  <si>
    <t>-227269880</t>
  </si>
  <si>
    <t>D7</t>
  </si>
  <si>
    <t>Príprava staveniska, úpravy a doplnenia na jestv. zariadeniach</t>
  </si>
  <si>
    <t>Pol18</t>
  </si>
  <si>
    <t>Zaistenie staveniska, označenie</t>
  </si>
  <si>
    <t>1011517242</t>
  </si>
  <si>
    <t>Pol19</t>
  </si>
  <si>
    <t>Odvoz a likvidácia odpadu z el. montáže - káble, žel.šrot, sutina, obalový materiál</t>
  </si>
  <si>
    <t>-737408280</t>
  </si>
  <si>
    <t>D8</t>
  </si>
  <si>
    <t>SLUŽBY A OSTATNÉ</t>
  </si>
  <si>
    <t>APV</t>
  </si>
  <si>
    <t>Úpravy aplikačného SW riadiaceho systému na procesnej a operátorskej úrovni</t>
  </si>
  <si>
    <t>789687294</t>
  </si>
  <si>
    <t>DPP</t>
  </si>
  <si>
    <t>Doprava a presun pracovníkov</t>
  </si>
  <si>
    <t>1440382890</t>
  </si>
  <si>
    <t>DSV-FD</t>
  </si>
  <si>
    <t>Zapracovanie zmien a spracovanie dokumentácie skutočného vyhotovenia DSV</t>
  </si>
  <si>
    <t>1510348780</t>
  </si>
  <si>
    <t>FS</t>
  </si>
  <si>
    <t>Funkčné odskúšanie</t>
  </si>
  <si>
    <t>1252551834</t>
  </si>
  <si>
    <t>KB</t>
  </si>
  <si>
    <t>Analýza, dokumentácia a služby KB</t>
  </si>
  <si>
    <t>-32521887</t>
  </si>
  <si>
    <t>NA, IS</t>
  </si>
  <si>
    <t>Oživenie a individuálne odskúšanie</t>
  </si>
  <si>
    <t>-331367598</t>
  </si>
  <si>
    <t>OM</t>
  </si>
  <si>
    <t>Úprava operátorského manuálu riadiaceho systému</t>
  </si>
  <si>
    <t>1268678389</t>
  </si>
  <si>
    <t>REV EZ</t>
  </si>
  <si>
    <t>Východisková revízia el. zariadenia a spracovanie SOPOS EZ</t>
  </si>
  <si>
    <t>-1555093260</t>
  </si>
  <si>
    <t>STD</t>
  </si>
  <si>
    <t>Spracovanie sprievodnej technickej dokumentácie (denníky, protokoly, atesty, vyhlásenia, katal. listy, príručky a manuály, ...)</t>
  </si>
  <si>
    <t>-1619459788</t>
  </si>
  <si>
    <t>35</t>
  </si>
  <si>
    <t>Z</t>
  </si>
  <si>
    <t>Zaškolenie pracovníkov obsluhy a údržby MaR a Elektro prevádzkovateľa</t>
  </si>
  <si>
    <t>-182251701</t>
  </si>
  <si>
    <t>36</t>
  </si>
  <si>
    <t>01</t>
  </si>
  <si>
    <t xml:space="preserve">Aplykácia kybernetickej bezpečnosti krytickej  infraštruktúry v podmienkach MHTH, a.s.</t>
  </si>
  <si>
    <t>sub</t>
  </si>
  <si>
    <t>880574800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</si>
</sst>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8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2" fillId="0" borderId="14" xfId="0" applyNumberFormat="1" applyFont="1" applyBorder="1" applyAlignment="1" applyProtection="1">
      <alignment horizontal="right" vertical="center"/>
    </xf>
    <xf numFmtId="4" fontId="12" fillId="0" borderId="0" xfId="0" applyNumberFormat="1" applyFont="1" applyBorder="1" applyAlignment="1" applyProtection="1">
      <alignment horizontal="right"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4" fontId="6" fillId="0" borderId="0" xfId="0" applyNumberFormat="1" applyFont="1" applyAlignment="1" applyProtection="1"/>
    <xf numFmtId="4" fontId="31" fillId="0" borderId="0" xfId="0" applyNumberFormat="1" applyFont="1" applyAlignment="1" applyProtection="1">
      <alignment vertical="center"/>
    </xf>
    <xf numFmtId="0" fontId="22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left" vertical="center"/>
    </xf>
    <xf numFmtId="4" fontId="23" fillId="4" borderId="0" xfId="0" applyNumberFormat="1" applyFont="1" applyFill="1" applyAlignment="1" applyProtection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4" fontId="32" fillId="0" borderId="12" xfId="0" applyNumberFormat="1" applyFont="1" applyBorder="1" applyAlignment="1" applyProtection="1"/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2" borderId="22" xfId="0" applyNumberFormat="1" applyFont="1" applyFill="1" applyBorder="1" applyAlignment="1" applyProtection="1">
      <alignment vertical="center"/>
      <protection locked="0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</xf>
    <xf numFmtId="4" fontId="34" fillId="0" borderId="22" xfId="0" applyNumberFormat="1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center" vertical="center" wrapText="1"/>
      <protection locked="0"/>
    </xf>
    <xf numFmtId="167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20" fillId="2" borderId="22" xfId="0" applyFont="1" applyFill="1" applyBorder="1" applyAlignment="1" applyProtection="1">
      <alignment horizontal="left" vertical="center"/>
      <protection locked="0"/>
    </xf>
    <xf numFmtId="0" fontId="20" fillId="2" borderId="22" xfId="0" applyFont="1" applyFill="1" applyBorder="1" applyAlignment="1" applyProtection="1">
      <alignment horizontal="center" vertical="center"/>
      <protection locked="0"/>
    </xf>
    <xf numFmtId="4" fontId="20" fillId="0" borderId="0" xfId="0" applyNumberFormat="1" applyFont="1" applyBorder="1" applyAlignment="1" applyProtection="1">
      <alignment vertical="center"/>
    </xf>
    <xf numFmtId="167" fontId="20" fillId="0" borderId="0" xfId="0" applyNumberFormat="1" applyFont="1" applyBorder="1" applyAlignment="1" applyProtection="1">
      <alignment vertical="center"/>
    </xf>
    <xf numFmtId="4" fontId="20" fillId="0" borderId="20" xfId="0" applyNumberFormat="1" applyFont="1" applyBorder="1" applyAlignment="1" applyProtection="1">
      <alignment vertical="center"/>
    </xf>
    <xf numFmtId="167" fontId="20" fillId="0" borderId="20" xfId="0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3.png" /><Relationship Id="rId2" Type="http://schemas.openxmlformats.org/officeDocument/2006/relationships/image" Target="../media/image4.png" /><Relationship Id="rId3" Type="http://schemas.openxmlformats.org/officeDocument/2006/relationships/image" Target="../media/image5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6.png" /><Relationship Id="rId2" Type="http://schemas.openxmlformats.org/officeDocument/2006/relationships/image" Target="../media/image7.png" /><Relationship Id="rId3" Type="http://schemas.openxmlformats.org/officeDocument/2006/relationships/image" Target="../media/image8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224155</xdr:colOff>
      <xdr:row>3</xdr:row>
      <xdr:rowOff>0</xdr:rowOff>
    </xdr:from>
    <xdr:to>
      <xdr:col>40</xdr:col>
      <xdr:colOff>368300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39</xdr:col>
      <xdr:colOff>374650</xdr:colOff>
      <xdr:row>81</xdr:row>
      <xdr:rowOff>0</xdr:rowOff>
    </xdr:from>
    <xdr:to>
      <xdr:col>41</xdr:col>
      <xdr:colOff>175895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475615</xdr:colOff>
      <xdr:row>3</xdr:row>
      <xdr:rowOff>0</xdr:rowOff>
    </xdr:from>
    <xdr:to>
      <xdr:col>10</xdr:col>
      <xdr:colOff>1216025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10</xdr:col>
      <xdr:colOff>475615</xdr:colOff>
      <xdr:row>81</xdr:row>
      <xdr:rowOff>0</xdr:rowOff>
    </xdr:from>
    <xdr:to>
      <xdr:col>10</xdr:col>
      <xdr:colOff>1216025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10</xdr:col>
      <xdr:colOff>475615</xdr:colOff>
      <xdr:row>127</xdr:row>
      <xdr:rowOff>0</xdr:rowOff>
    </xdr:from>
    <xdr:to>
      <xdr:col>10</xdr:col>
      <xdr:colOff>1216025</xdr:colOff>
      <xdr:row>131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475615</xdr:colOff>
      <xdr:row>3</xdr:row>
      <xdr:rowOff>0</xdr:rowOff>
    </xdr:from>
    <xdr:to>
      <xdr:col>10</xdr:col>
      <xdr:colOff>1216025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10</xdr:col>
      <xdr:colOff>475615</xdr:colOff>
      <xdr:row>81</xdr:row>
      <xdr:rowOff>0</xdr:rowOff>
    </xdr:from>
    <xdr:to>
      <xdr:col>10</xdr:col>
      <xdr:colOff>1216025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10</xdr:col>
      <xdr:colOff>475615</xdr:colOff>
      <xdr:row>121</xdr:row>
      <xdr:rowOff>0</xdr:rowOff>
    </xdr:from>
    <xdr:to>
      <xdr:col>10</xdr:col>
      <xdr:colOff>1216025</xdr:colOff>
      <xdr:row>125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5.83203" style="1" hidden="1" customWidth="1"/>
    <col min="49" max="49" width="25.83203" style="1" hidden="1" customWidth="1"/>
    <col min="50" max="50" width="21.66016" style="1" hidden="1" customWidth="1"/>
    <col min="51" max="51" width="21.66016" style="1" hidden="1" customWidth="1"/>
    <col min="52" max="52" width="25" style="1" hidden="1" customWidth="1"/>
    <col min="53" max="53" width="25" style="1" hidden="1" customWidth="1"/>
    <col min="54" max="54" width="21.66016" style="1" hidden="1" customWidth="1"/>
    <col min="55" max="55" width="19.16016" style="1" hidden="1" customWidth="1"/>
    <col min="56" max="56" width="25" style="1" hidden="1" customWidth="1"/>
    <col min="57" max="57" width="21.66016" style="1" hidden="1" customWidth="1"/>
    <col min="58" max="58" width="19.16016" style="1" hidden="1" customWidth="1"/>
    <col min="59" max="59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5</v>
      </c>
      <c r="BV1" s="13" t="s">
        <v>6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S2" s="14" t="s">
        <v>7</v>
      </c>
      <c r="BT2" s="14" t="s">
        <v>8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7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G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G5" s="25" t="s">
        <v>15</v>
      </c>
      <c r="BS5" s="14" t="s">
        <v>7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G6" s="28"/>
      <c r="BS6" s="14" t="s">
        <v>7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G7" s="28"/>
      <c r="BS7" s="14" t="s">
        <v>7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G8" s="28"/>
      <c r="BS8" s="14" t="s">
        <v>7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G9" s="28"/>
      <c r="BS9" s="14" t="s">
        <v>7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26</v>
      </c>
      <c r="AO10" s="19"/>
      <c r="AP10" s="19"/>
      <c r="AQ10" s="19"/>
      <c r="AR10" s="17"/>
      <c r="BG10" s="28"/>
      <c r="BS10" s="14" t="s">
        <v>7</v>
      </c>
    </row>
    <row r="11" s="1" customFormat="1" ht="18.48" customHeight="1">
      <c r="B11" s="18"/>
      <c r="C11" s="19"/>
      <c r="D11" s="19"/>
      <c r="E11" s="24" t="s">
        <v>27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28</v>
      </c>
      <c r="AL11" s="19"/>
      <c r="AM11" s="19"/>
      <c r="AN11" s="24" t="s">
        <v>29</v>
      </c>
      <c r="AO11" s="19"/>
      <c r="AP11" s="19"/>
      <c r="AQ11" s="19"/>
      <c r="AR11" s="17"/>
      <c r="BG11" s="28"/>
      <c r="BS11" s="14" t="s">
        <v>7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G12" s="28"/>
      <c r="BS12" s="14" t="s">
        <v>7</v>
      </c>
    </row>
    <row r="13" s="1" customFormat="1" ht="12" customHeight="1">
      <c r="B13" s="18"/>
      <c r="C13" s="19"/>
      <c r="D13" s="29" t="s">
        <v>30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31</v>
      </c>
      <c r="AO13" s="19"/>
      <c r="AP13" s="19"/>
      <c r="AQ13" s="19"/>
      <c r="AR13" s="17"/>
      <c r="BG13" s="28"/>
      <c r="BS13" s="14" t="s">
        <v>7</v>
      </c>
    </row>
    <row r="14">
      <c r="B14" s="18"/>
      <c r="C14" s="19"/>
      <c r="D14" s="19"/>
      <c r="E14" s="31" t="s">
        <v>31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28</v>
      </c>
      <c r="AL14" s="19"/>
      <c r="AM14" s="19"/>
      <c r="AN14" s="31" t="s">
        <v>31</v>
      </c>
      <c r="AO14" s="19"/>
      <c r="AP14" s="19"/>
      <c r="AQ14" s="19"/>
      <c r="AR14" s="17"/>
      <c r="BG14" s="28"/>
      <c r="BS14" s="14" t="s">
        <v>7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G15" s="28"/>
      <c r="BS15" s="14" t="s">
        <v>4</v>
      </c>
    </row>
    <row r="16" s="1" customFormat="1" ht="12" customHeight="1">
      <c r="B16" s="18"/>
      <c r="C16" s="19"/>
      <c r="D16" s="29" t="s">
        <v>32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33</v>
      </c>
      <c r="AO16" s="19"/>
      <c r="AP16" s="19"/>
      <c r="AQ16" s="19"/>
      <c r="AR16" s="17"/>
      <c r="BG16" s="28"/>
      <c r="BS16" s="14" t="s">
        <v>4</v>
      </c>
    </row>
    <row r="17" s="1" customFormat="1" ht="18.48" customHeight="1">
      <c r="B17" s="18"/>
      <c r="C17" s="19"/>
      <c r="D17" s="19"/>
      <c r="E17" s="24" t="s">
        <v>34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28</v>
      </c>
      <c r="AL17" s="19"/>
      <c r="AM17" s="19"/>
      <c r="AN17" s="24" t="s">
        <v>35</v>
      </c>
      <c r="AO17" s="19"/>
      <c r="AP17" s="19"/>
      <c r="AQ17" s="19"/>
      <c r="AR17" s="17"/>
      <c r="BG17" s="28"/>
      <c r="BS17" s="14" t="s">
        <v>5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G18" s="28"/>
      <c r="BS18" s="14" t="s">
        <v>7</v>
      </c>
    </row>
    <row r="19" s="1" customFormat="1" ht="12" customHeight="1">
      <c r="B19" s="18"/>
      <c r="C19" s="19"/>
      <c r="D19" s="29" t="s">
        <v>36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1</v>
      </c>
      <c r="AO19" s="19"/>
      <c r="AP19" s="19"/>
      <c r="AQ19" s="19"/>
      <c r="AR19" s="17"/>
      <c r="BG19" s="28"/>
      <c r="BS19" s="14" t="s">
        <v>7</v>
      </c>
    </row>
    <row r="20" s="1" customFormat="1" ht="18.48" customHeight="1">
      <c r="B20" s="18"/>
      <c r="C20" s="19"/>
      <c r="D20" s="19"/>
      <c r="E20" s="24" t="s">
        <v>37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28</v>
      </c>
      <c r="AL20" s="19"/>
      <c r="AM20" s="19"/>
      <c r="AN20" s="24" t="s">
        <v>1</v>
      </c>
      <c r="AO20" s="19"/>
      <c r="AP20" s="19"/>
      <c r="AQ20" s="19"/>
      <c r="AR20" s="17"/>
      <c r="BG20" s="28"/>
      <c r="BS20" s="14" t="s">
        <v>5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G21" s="28"/>
    </row>
    <row r="22" s="1" customFormat="1" ht="12" customHeight="1">
      <c r="B22" s="18"/>
      <c r="C22" s="19"/>
      <c r="D22" s="29" t="s">
        <v>38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G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G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G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G25" s="28"/>
    </row>
    <row r="26" s="2" customFormat="1" ht="25.92" customHeight="1">
      <c r="A26" s="35"/>
      <c r="B26" s="36"/>
      <c r="C26" s="37"/>
      <c r="D26" s="38" t="s">
        <v>39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G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G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40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41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42</v>
      </c>
      <c r="AL28" s="42"/>
      <c r="AM28" s="42"/>
      <c r="AN28" s="42"/>
      <c r="AO28" s="42"/>
      <c r="AP28" s="37"/>
      <c r="AQ28" s="37"/>
      <c r="AR28" s="41"/>
      <c r="BG28" s="28"/>
    </row>
    <row r="29" s="3" customFormat="1" ht="14.4" customHeight="1">
      <c r="A29" s="3"/>
      <c r="B29" s="43"/>
      <c r="C29" s="44"/>
      <c r="D29" s="29" t="s">
        <v>43</v>
      </c>
      <c r="E29" s="44"/>
      <c r="F29" s="45" t="s">
        <v>44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ROUND(BB94,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ROUND(AX94,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G29" s="51"/>
    </row>
    <row r="30" s="3" customFormat="1" ht="14.4" customHeight="1">
      <c r="A30" s="3"/>
      <c r="B30" s="43"/>
      <c r="C30" s="44"/>
      <c r="D30" s="44"/>
      <c r="E30" s="44"/>
      <c r="F30" s="45" t="s">
        <v>45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ROUND(BC94,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ROUND(AY94,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G30" s="51"/>
    </row>
    <row r="31" hidden="1" s="3" customFormat="1" ht="14.4" customHeight="1">
      <c r="A31" s="3"/>
      <c r="B31" s="43"/>
      <c r="C31" s="44"/>
      <c r="D31" s="44"/>
      <c r="E31" s="44"/>
      <c r="F31" s="29" t="s">
        <v>46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ROUND(BD94,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G31" s="51"/>
    </row>
    <row r="32" hidden="1" s="3" customFormat="1" ht="14.4" customHeight="1">
      <c r="A32" s="3"/>
      <c r="B32" s="43"/>
      <c r="C32" s="44"/>
      <c r="D32" s="44"/>
      <c r="E32" s="44"/>
      <c r="F32" s="29" t="s">
        <v>47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ROUND(BE94,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G32" s="51"/>
    </row>
    <row r="33" hidden="1" s="3" customFormat="1" ht="14.4" customHeight="1">
      <c r="A33" s="3"/>
      <c r="B33" s="43"/>
      <c r="C33" s="44"/>
      <c r="D33" s="44"/>
      <c r="E33" s="44"/>
      <c r="F33" s="45" t="s">
        <v>48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ROUND(BF94,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G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G34" s="28"/>
    </row>
    <row r="35" s="2" customFormat="1" ht="25.92" customHeight="1">
      <c r="A35" s="35"/>
      <c r="B35" s="36"/>
      <c r="C35" s="55"/>
      <c r="D35" s="56" t="s">
        <v>49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50</v>
      </c>
      <c r="U35" s="57"/>
      <c r="V35" s="57"/>
      <c r="W35" s="57"/>
      <c r="X35" s="59" t="s">
        <v>51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G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G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G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52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53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54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55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54</v>
      </c>
      <c r="AI60" s="39"/>
      <c r="AJ60" s="39"/>
      <c r="AK60" s="39"/>
      <c r="AL60" s="39"/>
      <c r="AM60" s="67" t="s">
        <v>55</v>
      </c>
      <c r="AN60" s="39"/>
      <c r="AO60" s="39"/>
      <c r="AP60" s="37"/>
      <c r="AQ60" s="37"/>
      <c r="AR60" s="41"/>
      <c r="BG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56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57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G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54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55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54</v>
      </c>
      <c r="AI75" s="39"/>
      <c r="AJ75" s="39"/>
      <c r="AK75" s="39"/>
      <c r="AL75" s="39"/>
      <c r="AM75" s="67" t="s">
        <v>55</v>
      </c>
      <c r="AN75" s="39"/>
      <c r="AO75" s="39"/>
      <c r="AP75" s="37"/>
      <c r="AQ75" s="37"/>
      <c r="AR75" s="41"/>
      <c r="BG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G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G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G81" s="35"/>
    </row>
    <row r="82" s="2" customFormat="1" ht="24.96" customHeight="1">
      <c r="A82" s="35"/>
      <c r="B82" s="36"/>
      <c r="C82" s="20" t="s">
        <v>58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G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G83" s="35"/>
    </row>
    <row r="84" s="4" customFormat="1" ht="12" customHeight="1">
      <c r="A84" s="4"/>
      <c r="B84" s="73"/>
      <c r="C84" s="29" t="s">
        <v>13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2000-790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G84" s="4"/>
    </row>
    <row r="85" s="5" customFormat="1" ht="36.96" customHeight="1">
      <c r="A85" s="5"/>
      <c r="B85" s="76"/>
      <c r="C85" s="77" t="s">
        <v>16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Vypracovanie DO pre výmenu posúvača na R12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G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G86" s="35"/>
    </row>
    <row r="87" s="2" customFormat="1" ht="12" customHeight="1">
      <c r="A87" s="35"/>
      <c r="B87" s="36"/>
      <c r="C87" s="29" t="s">
        <v>20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>Bratislava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22</v>
      </c>
      <c r="AJ87" s="37"/>
      <c r="AK87" s="37"/>
      <c r="AL87" s="37"/>
      <c r="AM87" s="82" t="str">
        <f>IF(AN8= "","",AN8)</f>
        <v>29. 11. 2024</v>
      </c>
      <c r="AN87" s="82"/>
      <c r="AO87" s="37"/>
      <c r="AP87" s="37"/>
      <c r="AQ87" s="37"/>
      <c r="AR87" s="41"/>
      <c r="BG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G88" s="35"/>
    </row>
    <row r="89" s="2" customFormat="1" ht="15.15" customHeight="1">
      <c r="A89" s="35"/>
      <c r="B89" s="36"/>
      <c r="C89" s="29" t="s">
        <v>24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>MH Teplárenský holding, a.s.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32</v>
      </c>
      <c r="AJ89" s="37"/>
      <c r="AK89" s="37"/>
      <c r="AL89" s="37"/>
      <c r="AM89" s="83" t="str">
        <f>IF(E17="","",E17)</f>
        <v>BANSKÉ PROJEKTY, s.r.o.</v>
      </c>
      <c r="AN89" s="74"/>
      <c r="AO89" s="74"/>
      <c r="AP89" s="74"/>
      <c r="AQ89" s="37"/>
      <c r="AR89" s="41"/>
      <c r="AS89" s="84" t="s">
        <v>59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7"/>
      <c r="BG89" s="35"/>
    </row>
    <row r="90" s="2" customFormat="1" ht="15.15" customHeight="1">
      <c r="A90" s="35"/>
      <c r="B90" s="36"/>
      <c r="C90" s="29" t="s">
        <v>30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36</v>
      </c>
      <c r="AJ90" s="37"/>
      <c r="AK90" s="37"/>
      <c r="AL90" s="37"/>
      <c r="AM90" s="83" t="str">
        <f>IF(E20="","",E20)</f>
        <v>Ing. Tomáš Baník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1"/>
      <c r="BG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5"/>
      <c r="BG91" s="35"/>
    </row>
    <row r="92" s="2" customFormat="1" ht="29.28" customHeight="1">
      <c r="A92" s="35"/>
      <c r="B92" s="36"/>
      <c r="C92" s="96" t="s">
        <v>60</v>
      </c>
      <c r="D92" s="97"/>
      <c r="E92" s="97"/>
      <c r="F92" s="97"/>
      <c r="G92" s="97"/>
      <c r="H92" s="98"/>
      <c r="I92" s="99" t="s">
        <v>61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62</v>
      </c>
      <c r="AH92" s="97"/>
      <c r="AI92" s="97"/>
      <c r="AJ92" s="97"/>
      <c r="AK92" s="97"/>
      <c r="AL92" s="97"/>
      <c r="AM92" s="97"/>
      <c r="AN92" s="99" t="s">
        <v>63</v>
      </c>
      <c r="AO92" s="97"/>
      <c r="AP92" s="101"/>
      <c r="AQ92" s="102" t="s">
        <v>64</v>
      </c>
      <c r="AR92" s="41"/>
      <c r="AS92" s="103" t="s">
        <v>65</v>
      </c>
      <c r="AT92" s="104" t="s">
        <v>66</v>
      </c>
      <c r="AU92" s="104" t="s">
        <v>67</v>
      </c>
      <c r="AV92" s="104" t="s">
        <v>68</v>
      </c>
      <c r="AW92" s="104" t="s">
        <v>69</v>
      </c>
      <c r="AX92" s="104" t="s">
        <v>70</v>
      </c>
      <c r="AY92" s="104" t="s">
        <v>71</v>
      </c>
      <c r="AZ92" s="104" t="s">
        <v>72</v>
      </c>
      <c r="BA92" s="104" t="s">
        <v>73</v>
      </c>
      <c r="BB92" s="104" t="s">
        <v>74</v>
      </c>
      <c r="BC92" s="104" t="s">
        <v>75</v>
      </c>
      <c r="BD92" s="104" t="s">
        <v>76</v>
      </c>
      <c r="BE92" s="104" t="s">
        <v>77</v>
      </c>
      <c r="BF92" s="105" t="s">
        <v>78</v>
      </c>
      <c r="BG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8"/>
      <c r="BG93" s="35"/>
    </row>
    <row r="94" s="6" customFormat="1" ht="32.4" customHeight="1">
      <c r="A94" s="6"/>
      <c r="B94" s="109"/>
      <c r="C94" s="110" t="s">
        <v>79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ROUND(SUM(AG95:AG96),2)</f>
        <v>0</v>
      </c>
      <c r="AH94" s="112"/>
      <c r="AI94" s="112"/>
      <c r="AJ94" s="112"/>
      <c r="AK94" s="112"/>
      <c r="AL94" s="112"/>
      <c r="AM94" s="112"/>
      <c r="AN94" s="113">
        <f>SUM(AG94,AV94)</f>
        <v>0</v>
      </c>
      <c r="AO94" s="113"/>
      <c r="AP94" s="113"/>
      <c r="AQ94" s="114" t="s">
        <v>1</v>
      </c>
      <c r="AR94" s="115"/>
      <c r="AS94" s="116">
        <f>ROUND(SUM(AS95:AS96),2)</f>
        <v>0</v>
      </c>
      <c r="AT94" s="117">
        <f>ROUND(SUM(AT95:AT96),2)</f>
        <v>0</v>
      </c>
      <c r="AU94" s="118">
        <f>ROUND(SUM(AU95:AU96),2)</f>
        <v>0</v>
      </c>
      <c r="AV94" s="118">
        <f>ROUND(SUM(AX94:AY94),2)</f>
        <v>0</v>
      </c>
      <c r="AW94" s="119">
        <f>ROUND(SUM(AW95:AW96),5)</f>
        <v>0</v>
      </c>
      <c r="AX94" s="118">
        <f>ROUND(BB94*L29,2)</f>
        <v>0</v>
      </c>
      <c r="AY94" s="118">
        <f>ROUND(BC94*L30,2)</f>
        <v>0</v>
      </c>
      <c r="AZ94" s="118">
        <f>ROUND(BD94*L29,2)</f>
        <v>0</v>
      </c>
      <c r="BA94" s="118">
        <f>ROUND(BE94*L30,2)</f>
        <v>0</v>
      </c>
      <c r="BB94" s="118">
        <f>ROUND(SUM(BB95:BB96),2)</f>
        <v>0</v>
      </c>
      <c r="BC94" s="118">
        <f>ROUND(SUM(BC95:BC96),2)</f>
        <v>0</v>
      </c>
      <c r="BD94" s="118">
        <f>ROUND(SUM(BD95:BD96),2)</f>
        <v>0</v>
      </c>
      <c r="BE94" s="118">
        <f>ROUND(SUM(BE95:BE96),2)</f>
        <v>0</v>
      </c>
      <c r="BF94" s="120">
        <f>ROUND(SUM(BF95:BF96),2)</f>
        <v>0</v>
      </c>
      <c r="BG94" s="6"/>
      <c r="BS94" s="121" t="s">
        <v>80</v>
      </c>
      <c r="BT94" s="121" t="s">
        <v>81</v>
      </c>
      <c r="BU94" s="122" t="s">
        <v>82</v>
      </c>
      <c r="BV94" s="121" t="s">
        <v>83</v>
      </c>
      <c r="BW94" s="121" t="s">
        <v>6</v>
      </c>
      <c r="BX94" s="121" t="s">
        <v>84</v>
      </c>
      <c r="CL94" s="121" t="s">
        <v>1</v>
      </c>
    </row>
    <row r="95" s="7" customFormat="1" ht="16.5" customHeight="1">
      <c r="A95" s="123" t="s">
        <v>85</v>
      </c>
      <c r="B95" s="124"/>
      <c r="C95" s="125"/>
      <c r="D95" s="126" t="s">
        <v>86</v>
      </c>
      <c r="E95" s="126"/>
      <c r="F95" s="126"/>
      <c r="G95" s="126"/>
      <c r="H95" s="126"/>
      <c r="I95" s="127"/>
      <c r="J95" s="126" t="s">
        <v>87</v>
      </c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8">
        <f>'PS01 - Strojno-Technologi...'!K34</f>
        <v>0</v>
      </c>
      <c r="AH95" s="127"/>
      <c r="AI95" s="127"/>
      <c r="AJ95" s="127"/>
      <c r="AK95" s="127"/>
      <c r="AL95" s="127"/>
      <c r="AM95" s="127"/>
      <c r="AN95" s="128">
        <f>SUM(AG95,AV95)</f>
        <v>0</v>
      </c>
      <c r="AO95" s="127"/>
      <c r="AP95" s="127"/>
      <c r="AQ95" s="129" t="s">
        <v>88</v>
      </c>
      <c r="AR95" s="130"/>
      <c r="AS95" s="131">
        <f>'PS01 - Strojno-Technologi...'!K31</f>
        <v>0</v>
      </c>
      <c r="AT95" s="132">
        <f>'PS01 - Strojno-Technologi...'!K32</f>
        <v>0</v>
      </c>
      <c r="AU95" s="132">
        <v>0</v>
      </c>
      <c r="AV95" s="132">
        <f>ROUND(SUM(AX95:AY95),2)</f>
        <v>0</v>
      </c>
      <c r="AW95" s="133">
        <f>'PS01 - Strojno-Technologi...'!T141</f>
        <v>0</v>
      </c>
      <c r="AX95" s="132">
        <f>'PS01 - Strojno-Technologi...'!K37</f>
        <v>0</v>
      </c>
      <c r="AY95" s="132">
        <f>'PS01 - Strojno-Technologi...'!K38</f>
        <v>0</v>
      </c>
      <c r="AZ95" s="132">
        <f>'PS01 - Strojno-Technologi...'!K39</f>
        <v>0</v>
      </c>
      <c r="BA95" s="132">
        <f>'PS01 - Strojno-Technologi...'!K40</f>
        <v>0</v>
      </c>
      <c r="BB95" s="132">
        <f>'PS01 - Strojno-Technologi...'!F37</f>
        <v>0</v>
      </c>
      <c r="BC95" s="132">
        <f>'PS01 - Strojno-Technologi...'!F38</f>
        <v>0</v>
      </c>
      <c r="BD95" s="132">
        <f>'PS01 - Strojno-Technologi...'!F39</f>
        <v>0</v>
      </c>
      <c r="BE95" s="132">
        <f>'PS01 - Strojno-Technologi...'!F40</f>
        <v>0</v>
      </c>
      <c r="BF95" s="134">
        <f>'PS01 - Strojno-Technologi...'!F41</f>
        <v>0</v>
      </c>
      <c r="BG95" s="7"/>
      <c r="BT95" s="135" t="s">
        <v>89</v>
      </c>
      <c r="BV95" s="135" t="s">
        <v>83</v>
      </c>
      <c r="BW95" s="135" t="s">
        <v>90</v>
      </c>
      <c r="BX95" s="135" t="s">
        <v>6</v>
      </c>
      <c r="CL95" s="135" t="s">
        <v>1</v>
      </c>
      <c r="CM95" s="135" t="s">
        <v>81</v>
      </c>
    </row>
    <row r="96" s="7" customFormat="1" ht="16.5" customHeight="1">
      <c r="A96" s="123" t="s">
        <v>85</v>
      </c>
      <c r="B96" s="124"/>
      <c r="C96" s="125"/>
      <c r="D96" s="126" t="s">
        <v>91</v>
      </c>
      <c r="E96" s="126"/>
      <c r="F96" s="126"/>
      <c r="G96" s="126"/>
      <c r="H96" s="126"/>
      <c r="I96" s="127"/>
      <c r="J96" s="126" t="s">
        <v>92</v>
      </c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6"/>
      <c r="AG96" s="128">
        <f>'PS02 - Elektro a MaR'!K34</f>
        <v>0</v>
      </c>
      <c r="AH96" s="127"/>
      <c r="AI96" s="127"/>
      <c r="AJ96" s="127"/>
      <c r="AK96" s="127"/>
      <c r="AL96" s="127"/>
      <c r="AM96" s="127"/>
      <c r="AN96" s="128">
        <f>SUM(AG96,AV96)</f>
        <v>0</v>
      </c>
      <c r="AO96" s="127"/>
      <c r="AP96" s="127"/>
      <c r="AQ96" s="129" t="s">
        <v>88</v>
      </c>
      <c r="AR96" s="130"/>
      <c r="AS96" s="136">
        <f>'PS02 - Elektro a MaR'!K31</f>
        <v>0</v>
      </c>
      <c r="AT96" s="137">
        <f>'PS02 - Elektro a MaR'!K32</f>
        <v>0</v>
      </c>
      <c r="AU96" s="137">
        <v>0</v>
      </c>
      <c r="AV96" s="137">
        <f>ROUND(SUM(AX96:AY96),2)</f>
        <v>0</v>
      </c>
      <c r="AW96" s="138">
        <f>'PS02 - Elektro a MaR'!T135</f>
        <v>0</v>
      </c>
      <c r="AX96" s="137">
        <f>'PS02 - Elektro a MaR'!K37</f>
        <v>0</v>
      </c>
      <c r="AY96" s="137">
        <f>'PS02 - Elektro a MaR'!K38</f>
        <v>0</v>
      </c>
      <c r="AZ96" s="137">
        <f>'PS02 - Elektro a MaR'!K39</f>
        <v>0</v>
      </c>
      <c r="BA96" s="137">
        <f>'PS02 - Elektro a MaR'!K40</f>
        <v>0</v>
      </c>
      <c r="BB96" s="137">
        <f>'PS02 - Elektro a MaR'!F37</f>
        <v>0</v>
      </c>
      <c r="BC96" s="137">
        <f>'PS02 - Elektro a MaR'!F38</f>
        <v>0</v>
      </c>
      <c r="BD96" s="137">
        <f>'PS02 - Elektro a MaR'!F39</f>
        <v>0</v>
      </c>
      <c r="BE96" s="137">
        <f>'PS02 - Elektro a MaR'!F40</f>
        <v>0</v>
      </c>
      <c r="BF96" s="139">
        <f>'PS02 - Elektro a MaR'!F41</f>
        <v>0</v>
      </c>
      <c r="BG96" s="7"/>
      <c r="BT96" s="135" t="s">
        <v>89</v>
      </c>
      <c r="BV96" s="135" t="s">
        <v>83</v>
      </c>
      <c r="BW96" s="135" t="s">
        <v>93</v>
      </c>
      <c r="BX96" s="135" t="s">
        <v>6</v>
      </c>
      <c r="CL96" s="135" t="s">
        <v>1</v>
      </c>
      <c r="CM96" s="135" t="s">
        <v>81</v>
      </c>
    </row>
    <row r="97" s="2" customFormat="1" ht="30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</row>
    <row r="98" s="2" customFormat="1" ht="6.96" customHeight="1">
      <c r="A98" s="35"/>
      <c r="B98" s="69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41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</row>
  </sheetData>
  <sheetProtection sheet="1" formatColumns="0" formatRows="0" objects="1" scenarios="1" spinCount="100000" saltValue="WYUC91GWELfHoPRpEa8bQ5A25WVHBX1trOb4tvRKxF0qHzL78qiSIojGGx9znRIu2+o3/EEeIRHFfB/oGptvzQ==" hashValue="Kq97y096cjBHXVsmxqrjzXdA91Wn4u8NnfRnM3YcsV1qMeN9VwDTwFlbl2TFQ/gnznIydU9El0BvXsNBjgXAVQ==" algorithmName="SHA-512" password="CC6B"/>
  <mergeCells count="46">
    <mergeCell ref="BG5:BG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G2"/>
  </mergeCells>
  <hyperlinks>
    <hyperlink ref="A95" location="'PS01 - Strojno-Technologi...'!C2" display="/"/>
    <hyperlink ref="A96" location="'PS02 - Elektro a MaR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4" t="s">
        <v>90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7"/>
      <c r="AT3" s="14" t="s">
        <v>81</v>
      </c>
    </row>
    <row r="4" s="1" customFormat="1" ht="24.96" customHeight="1">
      <c r="B4" s="17"/>
      <c r="D4" s="142" t="s">
        <v>94</v>
      </c>
      <c r="M4" s="17"/>
      <c r="N4" s="143" t="s">
        <v>10</v>
      </c>
      <c r="AT4" s="14" t="s">
        <v>4</v>
      </c>
    </row>
    <row r="5" s="1" customFormat="1" ht="6.96" customHeight="1">
      <c r="B5" s="17"/>
      <c r="M5" s="17"/>
    </row>
    <row r="6" s="1" customFormat="1" ht="12" customHeight="1">
      <c r="B6" s="17"/>
      <c r="D6" s="144" t="s">
        <v>16</v>
      </c>
      <c r="M6" s="17"/>
    </row>
    <row r="7" s="1" customFormat="1" ht="16.5" customHeight="1">
      <c r="B7" s="17"/>
      <c r="E7" s="145" t="str">
        <f>'Rekapitulácia stavby'!K6</f>
        <v>Vypracovanie DO pre výmenu posúvača na R12</v>
      </c>
      <c r="F7" s="144"/>
      <c r="G7" s="144"/>
      <c r="H7" s="144"/>
      <c r="M7" s="17"/>
    </row>
    <row r="8" s="2" customFormat="1" ht="12" customHeight="1">
      <c r="A8" s="35"/>
      <c r="B8" s="41"/>
      <c r="C8" s="35"/>
      <c r="D8" s="144" t="s">
        <v>95</v>
      </c>
      <c r="E8" s="35"/>
      <c r="F8" s="35"/>
      <c r="G8" s="35"/>
      <c r="H8" s="35"/>
      <c r="I8" s="35"/>
      <c r="J8" s="35"/>
      <c r="K8" s="35"/>
      <c r="L8" s="35"/>
      <c r="M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6" t="s">
        <v>96</v>
      </c>
      <c r="F9" s="35"/>
      <c r="G9" s="35"/>
      <c r="H9" s="35"/>
      <c r="I9" s="35"/>
      <c r="J9" s="35"/>
      <c r="K9" s="35"/>
      <c r="L9" s="35"/>
      <c r="M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4" t="s">
        <v>18</v>
      </c>
      <c r="E11" s="35"/>
      <c r="F11" s="147" t="s">
        <v>1</v>
      </c>
      <c r="G11" s="35"/>
      <c r="H11" s="35"/>
      <c r="I11" s="144" t="s">
        <v>19</v>
      </c>
      <c r="J11" s="147" t="s">
        <v>1</v>
      </c>
      <c r="K11" s="35"/>
      <c r="L11" s="35"/>
      <c r="M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4" t="s">
        <v>20</v>
      </c>
      <c r="E12" s="35"/>
      <c r="F12" s="147" t="s">
        <v>21</v>
      </c>
      <c r="G12" s="35"/>
      <c r="H12" s="35"/>
      <c r="I12" s="144" t="s">
        <v>22</v>
      </c>
      <c r="J12" s="148" t="str">
        <f>'Rekapitulácia stavby'!AN8</f>
        <v>29. 11. 2024</v>
      </c>
      <c r="K12" s="35"/>
      <c r="L12" s="35"/>
      <c r="M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4" t="s">
        <v>24</v>
      </c>
      <c r="E14" s="35"/>
      <c r="F14" s="35"/>
      <c r="G14" s="35"/>
      <c r="H14" s="35"/>
      <c r="I14" s="144" t="s">
        <v>25</v>
      </c>
      <c r="J14" s="147" t="s">
        <v>26</v>
      </c>
      <c r="K14" s="35"/>
      <c r="L14" s="35"/>
      <c r="M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7" t="s">
        <v>27</v>
      </c>
      <c r="F15" s="35"/>
      <c r="G15" s="35"/>
      <c r="H15" s="35"/>
      <c r="I15" s="144" t="s">
        <v>28</v>
      </c>
      <c r="J15" s="147" t="s">
        <v>29</v>
      </c>
      <c r="K15" s="35"/>
      <c r="L15" s="35"/>
      <c r="M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4" t="s">
        <v>30</v>
      </c>
      <c r="E17" s="35"/>
      <c r="F17" s="35"/>
      <c r="G17" s="35"/>
      <c r="H17" s="35"/>
      <c r="I17" s="144" t="s">
        <v>25</v>
      </c>
      <c r="J17" s="30" t="str">
        <f>'Rekapitulácia stavby'!AN13</f>
        <v>Vyplň údaj</v>
      </c>
      <c r="K17" s="35"/>
      <c r="L17" s="35"/>
      <c r="M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7"/>
      <c r="G18" s="147"/>
      <c r="H18" s="147"/>
      <c r="I18" s="144" t="s">
        <v>28</v>
      </c>
      <c r="J18" s="30" t="str">
        <f>'Rekapitulácia stavby'!AN14</f>
        <v>Vyplň údaj</v>
      </c>
      <c r="K18" s="35"/>
      <c r="L18" s="35"/>
      <c r="M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4" t="s">
        <v>32</v>
      </c>
      <c r="E20" s="35"/>
      <c r="F20" s="35"/>
      <c r="G20" s="35"/>
      <c r="H20" s="35"/>
      <c r="I20" s="144" t="s">
        <v>25</v>
      </c>
      <c r="J20" s="147" t="s">
        <v>33</v>
      </c>
      <c r="K20" s="35"/>
      <c r="L20" s="35"/>
      <c r="M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7" t="s">
        <v>34</v>
      </c>
      <c r="F21" s="35"/>
      <c r="G21" s="35"/>
      <c r="H21" s="35"/>
      <c r="I21" s="144" t="s">
        <v>28</v>
      </c>
      <c r="J21" s="147" t="s">
        <v>35</v>
      </c>
      <c r="K21" s="35"/>
      <c r="L21" s="35"/>
      <c r="M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4" t="s">
        <v>36</v>
      </c>
      <c r="E23" s="35"/>
      <c r="F23" s="35"/>
      <c r="G23" s="35"/>
      <c r="H23" s="35"/>
      <c r="I23" s="144" t="s">
        <v>25</v>
      </c>
      <c r="J23" s="147" t="s">
        <v>1</v>
      </c>
      <c r="K23" s="35"/>
      <c r="L23" s="35"/>
      <c r="M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7" t="s">
        <v>37</v>
      </c>
      <c r="F24" s="35"/>
      <c r="G24" s="35"/>
      <c r="H24" s="35"/>
      <c r="I24" s="144" t="s">
        <v>28</v>
      </c>
      <c r="J24" s="147" t="s">
        <v>1</v>
      </c>
      <c r="K24" s="35"/>
      <c r="L24" s="35"/>
      <c r="M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4" t="s">
        <v>38</v>
      </c>
      <c r="E26" s="35"/>
      <c r="F26" s="35"/>
      <c r="G26" s="35"/>
      <c r="H26" s="35"/>
      <c r="I26" s="35"/>
      <c r="J26" s="35"/>
      <c r="K26" s="35"/>
      <c r="L26" s="35"/>
      <c r="M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49"/>
      <c r="J27" s="149"/>
      <c r="K27" s="149"/>
      <c r="L27" s="149"/>
      <c r="M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3"/>
      <c r="E29" s="153"/>
      <c r="F29" s="153"/>
      <c r="G29" s="153"/>
      <c r="H29" s="153"/>
      <c r="I29" s="153"/>
      <c r="J29" s="153"/>
      <c r="K29" s="153"/>
      <c r="L29" s="153"/>
      <c r="M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4.4" customHeight="1">
      <c r="A30" s="35"/>
      <c r="B30" s="41"/>
      <c r="C30" s="35"/>
      <c r="D30" s="147" t="s">
        <v>97</v>
      </c>
      <c r="E30" s="35"/>
      <c r="F30" s="35"/>
      <c r="G30" s="35"/>
      <c r="H30" s="35"/>
      <c r="I30" s="35"/>
      <c r="J30" s="35"/>
      <c r="K30" s="154">
        <f>K96</f>
        <v>0</v>
      </c>
      <c r="L30" s="35"/>
      <c r="M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>
      <c r="A31" s="35"/>
      <c r="B31" s="41"/>
      <c r="C31" s="35"/>
      <c r="D31" s="35"/>
      <c r="E31" s="144" t="s">
        <v>98</v>
      </c>
      <c r="F31" s="35"/>
      <c r="G31" s="35"/>
      <c r="H31" s="35"/>
      <c r="I31" s="35"/>
      <c r="J31" s="35"/>
      <c r="K31" s="155">
        <f>I96</f>
        <v>0</v>
      </c>
      <c r="L31" s="35"/>
      <c r="M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>
      <c r="A32" s="35"/>
      <c r="B32" s="41"/>
      <c r="C32" s="35"/>
      <c r="D32" s="35"/>
      <c r="E32" s="144" t="s">
        <v>99</v>
      </c>
      <c r="F32" s="35"/>
      <c r="G32" s="35"/>
      <c r="H32" s="35"/>
      <c r="I32" s="35"/>
      <c r="J32" s="35"/>
      <c r="K32" s="155">
        <f>J96</f>
        <v>0</v>
      </c>
      <c r="L32" s="35"/>
      <c r="M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100</v>
      </c>
      <c r="E33" s="35"/>
      <c r="F33" s="35"/>
      <c r="G33" s="35"/>
      <c r="H33" s="35"/>
      <c r="I33" s="35"/>
      <c r="J33" s="35"/>
      <c r="K33" s="154">
        <f>K114</f>
        <v>0</v>
      </c>
      <c r="L33" s="35"/>
      <c r="M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25.44" customHeight="1">
      <c r="A34" s="35"/>
      <c r="B34" s="41"/>
      <c r="C34" s="35"/>
      <c r="D34" s="157" t="s">
        <v>39</v>
      </c>
      <c r="E34" s="35"/>
      <c r="F34" s="35"/>
      <c r="G34" s="35"/>
      <c r="H34" s="35"/>
      <c r="I34" s="35"/>
      <c r="J34" s="35"/>
      <c r="K34" s="158">
        <f>ROUND(K30 + K33, 2)</f>
        <v>0</v>
      </c>
      <c r="L34" s="35"/>
      <c r="M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6.96" customHeight="1">
      <c r="A35" s="35"/>
      <c r="B35" s="41"/>
      <c r="C35" s="35"/>
      <c r="D35" s="153"/>
      <c r="E35" s="153"/>
      <c r="F35" s="153"/>
      <c r="G35" s="153"/>
      <c r="H35" s="153"/>
      <c r="I35" s="153"/>
      <c r="J35" s="153"/>
      <c r="K35" s="153"/>
      <c r="L35" s="153"/>
      <c r="M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35"/>
      <c r="F36" s="159" t="s">
        <v>41</v>
      </c>
      <c r="G36" s="35"/>
      <c r="H36" s="35"/>
      <c r="I36" s="159" t="s">
        <v>40</v>
      </c>
      <c r="J36" s="35"/>
      <c r="K36" s="159" t="s">
        <v>42</v>
      </c>
      <c r="L36" s="35"/>
      <c r="M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14.4" customHeight="1">
      <c r="A37" s="35"/>
      <c r="B37" s="41"/>
      <c r="C37" s="35"/>
      <c r="D37" s="160" t="s">
        <v>43</v>
      </c>
      <c r="E37" s="161" t="s">
        <v>44</v>
      </c>
      <c r="F37" s="162">
        <f>ROUND((ROUND((SUM(BE114:BE121) + SUM(BE141:BE189)),  2) + SUM(BE191:BE195)), 2)</f>
        <v>0</v>
      </c>
      <c r="G37" s="163"/>
      <c r="H37" s="163"/>
      <c r="I37" s="164">
        <v>0.20000000000000001</v>
      </c>
      <c r="J37" s="163"/>
      <c r="K37" s="162">
        <f>ROUND((ROUND(((SUM(BE114:BE121) + SUM(BE141:BE189))*I37),  2) + (SUM(BE191:BE195)*I37)), 2)</f>
        <v>0</v>
      </c>
      <c r="L37" s="35"/>
      <c r="M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161" t="s">
        <v>45</v>
      </c>
      <c r="F38" s="162">
        <f>ROUND((ROUND((SUM(BF114:BF121) + SUM(BF141:BF189)),  2) + SUM(BF191:BF195)), 2)</f>
        <v>0</v>
      </c>
      <c r="G38" s="163"/>
      <c r="H38" s="163"/>
      <c r="I38" s="164">
        <v>0.20000000000000001</v>
      </c>
      <c r="J38" s="163"/>
      <c r="K38" s="162">
        <f>ROUND((ROUND(((SUM(BF114:BF121) + SUM(BF141:BF189))*I38),  2) + (SUM(BF191:BF195)*I38)), 2)</f>
        <v>0</v>
      </c>
      <c r="L38" s="35"/>
      <c r="M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44" t="s">
        <v>46</v>
      </c>
      <c r="F39" s="155">
        <f>ROUND((ROUND((SUM(BG114:BG121) + SUM(BG141:BG189)),  2) + SUM(BG191:BG195)), 2)</f>
        <v>0</v>
      </c>
      <c r="G39" s="35"/>
      <c r="H39" s="35"/>
      <c r="I39" s="165">
        <v>0.20000000000000001</v>
      </c>
      <c r="J39" s="35"/>
      <c r="K39" s="155">
        <f>0</f>
        <v>0</v>
      </c>
      <c r="L39" s="35"/>
      <c r="M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144" t="s">
        <v>47</v>
      </c>
      <c r="F40" s="155">
        <f>ROUND((ROUND((SUM(BH114:BH121) + SUM(BH141:BH189)),  2) + SUM(BH191:BH195)), 2)</f>
        <v>0</v>
      </c>
      <c r="G40" s="35"/>
      <c r="H40" s="35"/>
      <c r="I40" s="165">
        <v>0.20000000000000001</v>
      </c>
      <c r="J40" s="35"/>
      <c r="K40" s="155">
        <f>0</f>
        <v>0</v>
      </c>
      <c r="L40" s="35"/>
      <c r="M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2" customFormat="1" ht="14.4" customHeight="1">
      <c r="A41" s="35"/>
      <c r="B41" s="41"/>
      <c r="C41" s="35"/>
      <c r="D41" s="35"/>
      <c r="E41" s="161" t="s">
        <v>48</v>
      </c>
      <c r="F41" s="162">
        <f>ROUND((ROUND((SUM(BI114:BI121) + SUM(BI141:BI189)),  2) + SUM(BI191:BI195)), 2)</f>
        <v>0</v>
      </c>
      <c r="G41" s="163"/>
      <c r="H41" s="163"/>
      <c r="I41" s="164">
        <v>0</v>
      </c>
      <c r="J41" s="163"/>
      <c r="K41" s="162">
        <f>0</f>
        <v>0</v>
      </c>
      <c r="L41" s="35"/>
      <c r="M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6.96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2" customFormat="1" ht="25.44" customHeight="1">
      <c r="A43" s="35"/>
      <c r="B43" s="41"/>
      <c r="C43" s="166"/>
      <c r="D43" s="167" t="s">
        <v>49</v>
      </c>
      <c r="E43" s="168"/>
      <c r="F43" s="168"/>
      <c r="G43" s="169" t="s">
        <v>50</v>
      </c>
      <c r="H43" s="170" t="s">
        <v>51</v>
      </c>
      <c r="I43" s="168"/>
      <c r="J43" s="168"/>
      <c r="K43" s="171">
        <f>SUM(K34:K41)</f>
        <v>0</v>
      </c>
      <c r="L43" s="172"/>
      <c r="M43" s="66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="2" customFormat="1" ht="14.4" customHeight="1">
      <c r="A44" s="35"/>
      <c r="B44" s="41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66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="1" customFormat="1" ht="14.4" customHeight="1">
      <c r="B45" s="17"/>
      <c r="M45" s="17"/>
    </row>
    <row r="46" s="1" customFormat="1" ht="14.4" customHeight="1">
      <c r="B46" s="17"/>
      <c r="M46" s="17"/>
    </row>
    <row r="47" s="1" customFormat="1" ht="14.4" customHeight="1">
      <c r="B47" s="17"/>
      <c r="M47" s="17"/>
    </row>
    <row r="48" s="1" customFormat="1" ht="14.4" customHeight="1">
      <c r="B48" s="17"/>
      <c r="M48" s="17"/>
    </row>
    <row r="49" s="1" customFormat="1" ht="14.4" customHeight="1">
      <c r="B49" s="17"/>
      <c r="M49" s="17"/>
    </row>
    <row r="50" s="2" customFormat="1" ht="14.4" customHeight="1">
      <c r="B50" s="66"/>
      <c r="D50" s="173" t="s">
        <v>52</v>
      </c>
      <c r="E50" s="174"/>
      <c r="F50" s="174"/>
      <c r="G50" s="173" t="s">
        <v>53</v>
      </c>
      <c r="H50" s="174"/>
      <c r="I50" s="174"/>
      <c r="J50" s="174"/>
      <c r="K50" s="174"/>
      <c r="L50" s="174"/>
      <c r="M50" s="66"/>
    </row>
    <row r="51">
      <c r="B51" s="17"/>
      <c r="M51" s="17"/>
    </row>
    <row r="52">
      <c r="B52" s="17"/>
      <c r="M52" s="17"/>
    </row>
    <row r="53">
      <c r="B53" s="17"/>
      <c r="M53" s="17"/>
    </row>
    <row r="54">
      <c r="B54" s="17"/>
      <c r="M54" s="17"/>
    </row>
    <row r="55">
      <c r="B55" s="17"/>
      <c r="M55" s="17"/>
    </row>
    <row r="56">
      <c r="B56" s="17"/>
      <c r="M56" s="17"/>
    </row>
    <row r="57">
      <c r="B57" s="17"/>
      <c r="M57" s="17"/>
    </row>
    <row r="58">
      <c r="B58" s="17"/>
      <c r="M58" s="17"/>
    </row>
    <row r="59">
      <c r="B59" s="17"/>
      <c r="M59" s="17"/>
    </row>
    <row r="60">
      <c r="B60" s="17"/>
      <c r="M60" s="17"/>
    </row>
    <row r="61" s="2" customFormat="1">
      <c r="A61" s="35"/>
      <c r="B61" s="41"/>
      <c r="C61" s="35"/>
      <c r="D61" s="175" t="s">
        <v>54</v>
      </c>
      <c r="E61" s="176"/>
      <c r="F61" s="177" t="s">
        <v>55</v>
      </c>
      <c r="G61" s="175" t="s">
        <v>54</v>
      </c>
      <c r="H61" s="176"/>
      <c r="I61" s="176"/>
      <c r="J61" s="178" t="s">
        <v>55</v>
      </c>
      <c r="K61" s="176"/>
      <c r="L61" s="176"/>
      <c r="M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M62" s="17"/>
    </row>
    <row r="63">
      <c r="B63" s="17"/>
      <c r="M63" s="17"/>
    </row>
    <row r="64">
      <c r="B64" s="17"/>
      <c r="M64" s="17"/>
    </row>
    <row r="65" s="2" customFormat="1">
      <c r="A65" s="35"/>
      <c r="B65" s="41"/>
      <c r="C65" s="35"/>
      <c r="D65" s="173" t="s">
        <v>56</v>
      </c>
      <c r="E65" s="179"/>
      <c r="F65" s="179"/>
      <c r="G65" s="173" t="s">
        <v>57</v>
      </c>
      <c r="H65" s="179"/>
      <c r="I65" s="179"/>
      <c r="J65" s="179"/>
      <c r="K65" s="179"/>
      <c r="L65" s="179"/>
      <c r="M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M66" s="17"/>
    </row>
    <row r="67">
      <c r="B67" s="17"/>
      <c r="M67" s="17"/>
    </row>
    <row r="68">
      <c r="B68" s="17"/>
      <c r="M68" s="17"/>
    </row>
    <row r="69">
      <c r="B69" s="17"/>
      <c r="M69" s="17"/>
    </row>
    <row r="70">
      <c r="B70" s="17"/>
      <c r="M70" s="17"/>
    </row>
    <row r="71">
      <c r="B71" s="17"/>
      <c r="M71" s="17"/>
    </row>
    <row r="72">
      <c r="B72" s="17"/>
      <c r="M72" s="17"/>
    </row>
    <row r="73">
      <c r="B73" s="17"/>
      <c r="M73" s="17"/>
    </row>
    <row r="74">
      <c r="B74" s="17"/>
      <c r="M74" s="17"/>
    </row>
    <row r="75">
      <c r="B75" s="17"/>
      <c r="M75" s="17"/>
    </row>
    <row r="76" s="2" customFormat="1">
      <c r="A76" s="35"/>
      <c r="B76" s="41"/>
      <c r="C76" s="35"/>
      <c r="D76" s="175" t="s">
        <v>54</v>
      </c>
      <c r="E76" s="176"/>
      <c r="F76" s="177" t="s">
        <v>55</v>
      </c>
      <c r="G76" s="175" t="s">
        <v>54</v>
      </c>
      <c r="H76" s="176"/>
      <c r="I76" s="176"/>
      <c r="J76" s="178" t="s">
        <v>55</v>
      </c>
      <c r="K76" s="176"/>
      <c r="L76" s="176"/>
      <c r="M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101</v>
      </c>
      <c r="D82" s="37"/>
      <c r="E82" s="37"/>
      <c r="F82" s="37"/>
      <c r="G82" s="37"/>
      <c r="H82" s="37"/>
      <c r="I82" s="37"/>
      <c r="J82" s="37"/>
      <c r="K82" s="37"/>
      <c r="L82" s="37"/>
      <c r="M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37"/>
      <c r="M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4" t="str">
        <f>E7</f>
        <v>Vypracovanie DO pre výmenu posúvača na R12</v>
      </c>
      <c r="F85" s="29"/>
      <c r="G85" s="29"/>
      <c r="H85" s="29"/>
      <c r="I85" s="37"/>
      <c r="J85" s="37"/>
      <c r="K85" s="37"/>
      <c r="L85" s="37"/>
      <c r="M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95</v>
      </c>
      <c r="D86" s="37"/>
      <c r="E86" s="37"/>
      <c r="F86" s="37"/>
      <c r="G86" s="37"/>
      <c r="H86" s="37"/>
      <c r="I86" s="37"/>
      <c r="J86" s="37"/>
      <c r="K86" s="37"/>
      <c r="L86" s="37"/>
      <c r="M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PS01 - Strojno-Technologická časť</v>
      </c>
      <c r="F87" s="37"/>
      <c r="G87" s="37"/>
      <c r="H87" s="37"/>
      <c r="I87" s="37"/>
      <c r="J87" s="37"/>
      <c r="K87" s="37"/>
      <c r="L87" s="37"/>
      <c r="M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7"/>
      <c r="E89" s="37"/>
      <c r="F89" s="24" t="str">
        <f>F12</f>
        <v>Bratislava</v>
      </c>
      <c r="G89" s="37"/>
      <c r="H89" s="37"/>
      <c r="I89" s="29" t="s">
        <v>22</v>
      </c>
      <c r="J89" s="82" t="str">
        <f>IF(J12="","",J12)</f>
        <v>29. 11. 2024</v>
      </c>
      <c r="K89" s="37"/>
      <c r="L89" s="37"/>
      <c r="M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25.65" customHeight="1">
      <c r="A91" s="35"/>
      <c r="B91" s="36"/>
      <c r="C91" s="29" t="s">
        <v>24</v>
      </c>
      <c r="D91" s="37"/>
      <c r="E91" s="37"/>
      <c r="F91" s="24" t="str">
        <f>E15</f>
        <v>MH Teplárenský holding, a.s.</v>
      </c>
      <c r="G91" s="37"/>
      <c r="H91" s="37"/>
      <c r="I91" s="29" t="s">
        <v>32</v>
      </c>
      <c r="J91" s="33" t="str">
        <f>E21</f>
        <v>BANSKÉ PROJEKTY, s.r.o.</v>
      </c>
      <c r="K91" s="37"/>
      <c r="L91" s="37"/>
      <c r="M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30</v>
      </c>
      <c r="D92" s="37"/>
      <c r="E92" s="37"/>
      <c r="F92" s="24" t="str">
        <f>IF(E18="","",E18)</f>
        <v>Vyplň údaj</v>
      </c>
      <c r="G92" s="37"/>
      <c r="H92" s="37"/>
      <c r="I92" s="29" t="s">
        <v>36</v>
      </c>
      <c r="J92" s="33" t="str">
        <f>E24</f>
        <v>Ing. Tomáš Baník</v>
      </c>
      <c r="K92" s="37"/>
      <c r="L92" s="37"/>
      <c r="M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5" t="s">
        <v>102</v>
      </c>
      <c r="D94" s="186"/>
      <c r="E94" s="186"/>
      <c r="F94" s="186"/>
      <c r="G94" s="186"/>
      <c r="H94" s="186"/>
      <c r="I94" s="187" t="s">
        <v>103</v>
      </c>
      <c r="J94" s="187" t="s">
        <v>104</v>
      </c>
      <c r="K94" s="187" t="s">
        <v>105</v>
      </c>
      <c r="L94" s="186"/>
      <c r="M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8" t="s">
        <v>106</v>
      </c>
      <c r="D96" s="37"/>
      <c r="E96" s="37"/>
      <c r="F96" s="37"/>
      <c r="G96" s="37"/>
      <c r="H96" s="37"/>
      <c r="I96" s="113">
        <f>Q141</f>
        <v>0</v>
      </c>
      <c r="J96" s="113">
        <f>R141</f>
        <v>0</v>
      </c>
      <c r="K96" s="113">
        <f>K141</f>
        <v>0</v>
      </c>
      <c r="L96" s="37"/>
      <c r="M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107</v>
      </c>
    </row>
    <row r="97" s="9" customFormat="1" ht="24.96" customHeight="1">
      <c r="A97" s="9"/>
      <c r="B97" s="189"/>
      <c r="C97" s="190"/>
      <c r="D97" s="191" t="s">
        <v>108</v>
      </c>
      <c r="E97" s="192"/>
      <c r="F97" s="192"/>
      <c r="G97" s="192"/>
      <c r="H97" s="192"/>
      <c r="I97" s="193">
        <f>Q142</f>
        <v>0</v>
      </c>
      <c r="J97" s="193">
        <f>R142</f>
        <v>0</v>
      </c>
      <c r="K97" s="193">
        <f>K142</f>
        <v>0</v>
      </c>
      <c r="L97" s="190"/>
      <c r="M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96"/>
      <c r="D98" s="197" t="s">
        <v>109</v>
      </c>
      <c r="E98" s="198"/>
      <c r="F98" s="198"/>
      <c r="G98" s="198"/>
      <c r="H98" s="198"/>
      <c r="I98" s="199">
        <f>Q143</f>
        <v>0</v>
      </c>
      <c r="J98" s="199">
        <f>R143</f>
        <v>0</v>
      </c>
      <c r="K98" s="199">
        <f>K143</f>
        <v>0</v>
      </c>
      <c r="L98" s="196"/>
      <c r="M98" s="20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89"/>
      <c r="C99" s="190"/>
      <c r="D99" s="191" t="s">
        <v>110</v>
      </c>
      <c r="E99" s="192"/>
      <c r="F99" s="192"/>
      <c r="G99" s="192"/>
      <c r="H99" s="192"/>
      <c r="I99" s="193">
        <f>Q151</f>
        <v>0</v>
      </c>
      <c r="J99" s="193">
        <f>R151</f>
        <v>0</v>
      </c>
      <c r="K99" s="193">
        <f>K151</f>
        <v>0</v>
      </c>
      <c r="L99" s="190"/>
      <c r="M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96"/>
      <c r="D100" s="197" t="s">
        <v>111</v>
      </c>
      <c r="E100" s="198"/>
      <c r="F100" s="198"/>
      <c r="G100" s="198"/>
      <c r="H100" s="198"/>
      <c r="I100" s="199">
        <f>Q152</f>
        <v>0</v>
      </c>
      <c r="J100" s="199">
        <f>R152</f>
        <v>0</v>
      </c>
      <c r="K100" s="199">
        <f>K152</f>
        <v>0</v>
      </c>
      <c r="L100" s="196"/>
      <c r="M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96"/>
      <c r="D101" s="197" t="s">
        <v>112</v>
      </c>
      <c r="E101" s="198"/>
      <c r="F101" s="198"/>
      <c r="G101" s="198"/>
      <c r="H101" s="198"/>
      <c r="I101" s="199">
        <f>Q156</f>
        <v>0</v>
      </c>
      <c r="J101" s="199">
        <f>R156</f>
        <v>0</v>
      </c>
      <c r="K101" s="199">
        <f>K156</f>
        <v>0</v>
      </c>
      <c r="L101" s="196"/>
      <c r="M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96"/>
      <c r="D102" s="197" t="s">
        <v>113</v>
      </c>
      <c r="E102" s="198"/>
      <c r="F102" s="198"/>
      <c r="G102" s="198"/>
      <c r="H102" s="198"/>
      <c r="I102" s="199">
        <f>Q160</f>
        <v>0</v>
      </c>
      <c r="J102" s="199">
        <f>R160</f>
        <v>0</v>
      </c>
      <c r="K102" s="199">
        <f>K160</f>
        <v>0</v>
      </c>
      <c r="L102" s="196"/>
      <c r="M102" s="20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89"/>
      <c r="C103" s="190"/>
      <c r="D103" s="191" t="s">
        <v>114</v>
      </c>
      <c r="E103" s="192"/>
      <c r="F103" s="192"/>
      <c r="G103" s="192"/>
      <c r="H103" s="192"/>
      <c r="I103" s="193">
        <f>Q164</f>
        <v>0</v>
      </c>
      <c r="J103" s="193">
        <f>R164</f>
        <v>0</v>
      </c>
      <c r="K103" s="193">
        <f>K164</f>
        <v>0</v>
      </c>
      <c r="L103" s="190"/>
      <c r="M103" s="19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89"/>
      <c r="C104" s="190"/>
      <c r="D104" s="191" t="s">
        <v>115</v>
      </c>
      <c r="E104" s="192"/>
      <c r="F104" s="192"/>
      <c r="G104" s="192"/>
      <c r="H104" s="192"/>
      <c r="I104" s="193">
        <f>Q170</f>
        <v>0</v>
      </c>
      <c r="J104" s="193">
        <f>R170</f>
        <v>0</v>
      </c>
      <c r="K104" s="193">
        <f>K170</f>
        <v>0</v>
      </c>
      <c r="L104" s="190"/>
      <c r="M104" s="19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95"/>
      <c r="C105" s="196"/>
      <c r="D105" s="197" t="s">
        <v>116</v>
      </c>
      <c r="E105" s="198"/>
      <c r="F105" s="198"/>
      <c r="G105" s="198"/>
      <c r="H105" s="198"/>
      <c r="I105" s="199">
        <f>Q171</f>
        <v>0</v>
      </c>
      <c r="J105" s="199">
        <f>R171</f>
        <v>0</v>
      </c>
      <c r="K105" s="199">
        <f>K171</f>
        <v>0</v>
      </c>
      <c r="L105" s="196"/>
      <c r="M105" s="20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5"/>
      <c r="C106" s="196"/>
      <c r="D106" s="197" t="s">
        <v>117</v>
      </c>
      <c r="E106" s="198"/>
      <c r="F106" s="198"/>
      <c r="G106" s="198"/>
      <c r="H106" s="198"/>
      <c r="I106" s="199">
        <f>Q174</f>
        <v>0</v>
      </c>
      <c r="J106" s="199">
        <f>R174</f>
        <v>0</v>
      </c>
      <c r="K106" s="199">
        <f>K174</f>
        <v>0</v>
      </c>
      <c r="L106" s="196"/>
      <c r="M106" s="20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5"/>
      <c r="C107" s="196"/>
      <c r="D107" s="197" t="s">
        <v>118</v>
      </c>
      <c r="E107" s="198"/>
      <c r="F107" s="198"/>
      <c r="G107" s="198"/>
      <c r="H107" s="198"/>
      <c r="I107" s="199">
        <f>Q176</f>
        <v>0</v>
      </c>
      <c r="J107" s="199">
        <f>R176</f>
        <v>0</v>
      </c>
      <c r="K107" s="199">
        <f>K176</f>
        <v>0</v>
      </c>
      <c r="L107" s="196"/>
      <c r="M107" s="20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5"/>
      <c r="C108" s="196"/>
      <c r="D108" s="197" t="s">
        <v>119</v>
      </c>
      <c r="E108" s="198"/>
      <c r="F108" s="198"/>
      <c r="G108" s="198"/>
      <c r="H108" s="198"/>
      <c r="I108" s="199">
        <f>Q179</f>
        <v>0</v>
      </c>
      <c r="J108" s="199">
        <f>R179</f>
        <v>0</v>
      </c>
      <c r="K108" s="199">
        <f>K179</f>
        <v>0</v>
      </c>
      <c r="L108" s="196"/>
      <c r="M108" s="20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5"/>
      <c r="C109" s="196"/>
      <c r="D109" s="197" t="s">
        <v>120</v>
      </c>
      <c r="E109" s="198"/>
      <c r="F109" s="198"/>
      <c r="G109" s="198"/>
      <c r="H109" s="198"/>
      <c r="I109" s="199">
        <f>Q181</f>
        <v>0</v>
      </c>
      <c r="J109" s="199">
        <f>R181</f>
        <v>0</v>
      </c>
      <c r="K109" s="199">
        <f>K181</f>
        <v>0</v>
      </c>
      <c r="L109" s="196"/>
      <c r="M109" s="20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9" customFormat="1" ht="24.96" customHeight="1">
      <c r="A110" s="9"/>
      <c r="B110" s="189"/>
      <c r="C110" s="190"/>
      <c r="D110" s="191" t="s">
        <v>121</v>
      </c>
      <c r="E110" s="192"/>
      <c r="F110" s="192"/>
      <c r="G110" s="192"/>
      <c r="H110" s="192"/>
      <c r="I110" s="193">
        <f>Q183</f>
        <v>0</v>
      </c>
      <c r="J110" s="193">
        <f>R183</f>
        <v>0</v>
      </c>
      <c r="K110" s="193">
        <f>K183</f>
        <v>0</v>
      </c>
      <c r="L110" s="190"/>
      <c r="M110" s="194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9" customFormat="1" ht="21.84" customHeight="1">
      <c r="A111" s="9"/>
      <c r="B111" s="189"/>
      <c r="C111" s="190"/>
      <c r="D111" s="201" t="s">
        <v>122</v>
      </c>
      <c r="E111" s="190"/>
      <c r="F111" s="190"/>
      <c r="G111" s="190"/>
      <c r="H111" s="190"/>
      <c r="I111" s="202">
        <f>Q190</f>
        <v>0</v>
      </c>
      <c r="J111" s="202">
        <f>R190</f>
        <v>0</v>
      </c>
      <c r="K111" s="202">
        <f>K190</f>
        <v>0</v>
      </c>
      <c r="L111" s="190"/>
      <c r="M111" s="194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2" customFormat="1" ht="21.84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9.28" customHeight="1">
      <c r="A114" s="35"/>
      <c r="B114" s="36"/>
      <c r="C114" s="188" t="s">
        <v>123</v>
      </c>
      <c r="D114" s="37"/>
      <c r="E114" s="37"/>
      <c r="F114" s="37"/>
      <c r="G114" s="37"/>
      <c r="H114" s="37"/>
      <c r="I114" s="37"/>
      <c r="J114" s="37"/>
      <c r="K114" s="203">
        <f>ROUND(K115 + K116 + K117 + K118 + K119 + K120,2)</f>
        <v>0</v>
      </c>
      <c r="L114" s="37"/>
      <c r="M114" s="66"/>
      <c r="O114" s="204" t="s">
        <v>43</v>
      </c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8" customHeight="1">
      <c r="A115" s="35"/>
      <c r="B115" s="36"/>
      <c r="C115" s="37"/>
      <c r="D115" s="205" t="s">
        <v>124</v>
      </c>
      <c r="E115" s="206"/>
      <c r="F115" s="206"/>
      <c r="G115" s="37"/>
      <c r="H115" s="37"/>
      <c r="I115" s="37"/>
      <c r="J115" s="37"/>
      <c r="K115" s="207">
        <v>0</v>
      </c>
      <c r="L115" s="37"/>
      <c r="M115" s="208"/>
      <c r="N115" s="209"/>
      <c r="O115" s="210" t="s">
        <v>45</v>
      </c>
      <c r="P115" s="209"/>
      <c r="Q115" s="209"/>
      <c r="R115" s="209"/>
      <c r="S115" s="211"/>
      <c r="T115" s="211"/>
      <c r="U115" s="211"/>
      <c r="V115" s="211"/>
      <c r="W115" s="211"/>
      <c r="X115" s="211"/>
      <c r="Y115" s="211"/>
      <c r="Z115" s="211"/>
      <c r="AA115" s="211"/>
      <c r="AB115" s="211"/>
      <c r="AC115" s="211"/>
      <c r="AD115" s="211"/>
      <c r="AE115" s="211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209"/>
      <c r="AU115" s="209"/>
      <c r="AV115" s="209"/>
      <c r="AW115" s="209"/>
      <c r="AX115" s="209"/>
      <c r="AY115" s="212" t="s">
        <v>125</v>
      </c>
      <c r="AZ115" s="209"/>
      <c r="BA115" s="209"/>
      <c r="BB115" s="209"/>
      <c r="BC115" s="209"/>
      <c r="BD115" s="209"/>
      <c r="BE115" s="213">
        <f>IF(O115="základná",K115,0)</f>
        <v>0</v>
      </c>
      <c r="BF115" s="213">
        <f>IF(O115="znížená",K115,0)</f>
        <v>0</v>
      </c>
      <c r="BG115" s="213">
        <f>IF(O115="zákl. prenesená",K115,0)</f>
        <v>0</v>
      </c>
      <c r="BH115" s="213">
        <f>IF(O115="zníž. prenesená",K115,0)</f>
        <v>0</v>
      </c>
      <c r="BI115" s="213">
        <f>IF(O115="nulová",K115,0)</f>
        <v>0</v>
      </c>
      <c r="BJ115" s="212" t="s">
        <v>126</v>
      </c>
      <c r="BK115" s="209"/>
      <c r="BL115" s="209"/>
      <c r="BM115" s="209"/>
    </row>
    <row r="116" s="2" customFormat="1" ht="18" customHeight="1">
      <c r="A116" s="35"/>
      <c r="B116" s="36"/>
      <c r="C116" s="37"/>
      <c r="D116" s="205" t="s">
        <v>127</v>
      </c>
      <c r="E116" s="206"/>
      <c r="F116" s="206"/>
      <c r="G116" s="37"/>
      <c r="H116" s="37"/>
      <c r="I116" s="37"/>
      <c r="J116" s="37"/>
      <c r="K116" s="207">
        <v>0</v>
      </c>
      <c r="L116" s="37"/>
      <c r="M116" s="208"/>
      <c r="N116" s="209"/>
      <c r="O116" s="210" t="s">
        <v>45</v>
      </c>
      <c r="P116" s="209"/>
      <c r="Q116" s="209"/>
      <c r="R116" s="209"/>
      <c r="S116" s="211"/>
      <c r="T116" s="211"/>
      <c r="U116" s="211"/>
      <c r="V116" s="211"/>
      <c r="W116" s="211"/>
      <c r="X116" s="211"/>
      <c r="Y116" s="211"/>
      <c r="Z116" s="211"/>
      <c r="AA116" s="211"/>
      <c r="AB116" s="211"/>
      <c r="AC116" s="211"/>
      <c r="AD116" s="211"/>
      <c r="AE116" s="211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209"/>
      <c r="AU116" s="209"/>
      <c r="AV116" s="209"/>
      <c r="AW116" s="209"/>
      <c r="AX116" s="209"/>
      <c r="AY116" s="212" t="s">
        <v>125</v>
      </c>
      <c r="AZ116" s="209"/>
      <c r="BA116" s="209"/>
      <c r="BB116" s="209"/>
      <c r="BC116" s="209"/>
      <c r="BD116" s="209"/>
      <c r="BE116" s="213">
        <f>IF(O116="základná",K116,0)</f>
        <v>0</v>
      </c>
      <c r="BF116" s="213">
        <f>IF(O116="znížená",K116,0)</f>
        <v>0</v>
      </c>
      <c r="BG116" s="213">
        <f>IF(O116="zákl. prenesená",K116,0)</f>
        <v>0</v>
      </c>
      <c r="BH116" s="213">
        <f>IF(O116="zníž. prenesená",K116,0)</f>
        <v>0</v>
      </c>
      <c r="BI116" s="213">
        <f>IF(O116="nulová",K116,0)</f>
        <v>0</v>
      </c>
      <c r="BJ116" s="212" t="s">
        <v>126</v>
      </c>
      <c r="BK116" s="209"/>
      <c r="BL116" s="209"/>
      <c r="BM116" s="209"/>
    </row>
    <row r="117" s="2" customFormat="1" ht="18" customHeight="1">
      <c r="A117" s="35"/>
      <c r="B117" s="36"/>
      <c r="C117" s="37"/>
      <c r="D117" s="205" t="s">
        <v>128</v>
      </c>
      <c r="E117" s="206"/>
      <c r="F117" s="206"/>
      <c r="G117" s="37"/>
      <c r="H117" s="37"/>
      <c r="I117" s="37"/>
      <c r="J117" s="37"/>
      <c r="K117" s="207">
        <v>0</v>
      </c>
      <c r="L117" s="37"/>
      <c r="M117" s="208"/>
      <c r="N117" s="209"/>
      <c r="O117" s="210" t="s">
        <v>45</v>
      </c>
      <c r="P117" s="209"/>
      <c r="Q117" s="209"/>
      <c r="R117" s="209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09"/>
      <c r="AG117" s="209"/>
      <c r="AH117" s="209"/>
      <c r="AI117" s="209"/>
      <c r="AJ117" s="209"/>
      <c r="AK117" s="209"/>
      <c r="AL117" s="209"/>
      <c r="AM117" s="209"/>
      <c r="AN117" s="209"/>
      <c r="AO117" s="209"/>
      <c r="AP117" s="209"/>
      <c r="AQ117" s="209"/>
      <c r="AR117" s="209"/>
      <c r="AS117" s="209"/>
      <c r="AT117" s="209"/>
      <c r="AU117" s="209"/>
      <c r="AV117" s="209"/>
      <c r="AW117" s="209"/>
      <c r="AX117" s="209"/>
      <c r="AY117" s="212" t="s">
        <v>125</v>
      </c>
      <c r="AZ117" s="209"/>
      <c r="BA117" s="209"/>
      <c r="BB117" s="209"/>
      <c r="BC117" s="209"/>
      <c r="BD117" s="209"/>
      <c r="BE117" s="213">
        <f>IF(O117="základná",K117,0)</f>
        <v>0</v>
      </c>
      <c r="BF117" s="213">
        <f>IF(O117="znížená",K117,0)</f>
        <v>0</v>
      </c>
      <c r="BG117" s="213">
        <f>IF(O117="zákl. prenesená",K117,0)</f>
        <v>0</v>
      </c>
      <c r="BH117" s="213">
        <f>IF(O117="zníž. prenesená",K117,0)</f>
        <v>0</v>
      </c>
      <c r="BI117" s="213">
        <f>IF(O117="nulová",K117,0)</f>
        <v>0</v>
      </c>
      <c r="BJ117" s="212" t="s">
        <v>126</v>
      </c>
      <c r="BK117" s="209"/>
      <c r="BL117" s="209"/>
      <c r="BM117" s="209"/>
    </row>
    <row r="118" s="2" customFormat="1" ht="18" customHeight="1">
      <c r="A118" s="35"/>
      <c r="B118" s="36"/>
      <c r="C118" s="37"/>
      <c r="D118" s="205" t="s">
        <v>129</v>
      </c>
      <c r="E118" s="206"/>
      <c r="F118" s="206"/>
      <c r="G118" s="37"/>
      <c r="H118" s="37"/>
      <c r="I118" s="37"/>
      <c r="J118" s="37"/>
      <c r="K118" s="207">
        <v>0</v>
      </c>
      <c r="L118" s="37"/>
      <c r="M118" s="208"/>
      <c r="N118" s="209"/>
      <c r="O118" s="210" t="s">
        <v>45</v>
      </c>
      <c r="P118" s="209"/>
      <c r="Q118" s="209"/>
      <c r="R118" s="209"/>
      <c r="S118" s="211"/>
      <c r="T118" s="211"/>
      <c r="U118" s="211"/>
      <c r="V118" s="211"/>
      <c r="W118" s="211"/>
      <c r="X118" s="211"/>
      <c r="Y118" s="211"/>
      <c r="Z118" s="211"/>
      <c r="AA118" s="211"/>
      <c r="AB118" s="211"/>
      <c r="AC118" s="211"/>
      <c r="AD118" s="211"/>
      <c r="AE118" s="211"/>
      <c r="AF118" s="209"/>
      <c r="AG118" s="209"/>
      <c r="AH118" s="209"/>
      <c r="AI118" s="209"/>
      <c r="AJ118" s="209"/>
      <c r="AK118" s="209"/>
      <c r="AL118" s="209"/>
      <c r="AM118" s="209"/>
      <c r="AN118" s="209"/>
      <c r="AO118" s="209"/>
      <c r="AP118" s="209"/>
      <c r="AQ118" s="209"/>
      <c r="AR118" s="209"/>
      <c r="AS118" s="209"/>
      <c r="AT118" s="209"/>
      <c r="AU118" s="209"/>
      <c r="AV118" s="209"/>
      <c r="AW118" s="209"/>
      <c r="AX118" s="209"/>
      <c r="AY118" s="212" t="s">
        <v>125</v>
      </c>
      <c r="AZ118" s="209"/>
      <c r="BA118" s="209"/>
      <c r="BB118" s="209"/>
      <c r="BC118" s="209"/>
      <c r="BD118" s="209"/>
      <c r="BE118" s="213">
        <f>IF(O118="základná",K118,0)</f>
        <v>0</v>
      </c>
      <c r="BF118" s="213">
        <f>IF(O118="znížená",K118,0)</f>
        <v>0</v>
      </c>
      <c r="BG118" s="213">
        <f>IF(O118="zákl. prenesená",K118,0)</f>
        <v>0</v>
      </c>
      <c r="BH118" s="213">
        <f>IF(O118="zníž. prenesená",K118,0)</f>
        <v>0</v>
      </c>
      <c r="BI118" s="213">
        <f>IF(O118="nulová",K118,0)</f>
        <v>0</v>
      </c>
      <c r="BJ118" s="212" t="s">
        <v>126</v>
      </c>
      <c r="BK118" s="209"/>
      <c r="BL118" s="209"/>
      <c r="BM118" s="209"/>
    </row>
    <row r="119" s="2" customFormat="1" ht="18" customHeight="1">
      <c r="A119" s="35"/>
      <c r="B119" s="36"/>
      <c r="C119" s="37"/>
      <c r="D119" s="205" t="s">
        <v>130</v>
      </c>
      <c r="E119" s="206"/>
      <c r="F119" s="206"/>
      <c r="G119" s="37"/>
      <c r="H119" s="37"/>
      <c r="I119" s="37"/>
      <c r="J119" s="37"/>
      <c r="K119" s="207">
        <v>0</v>
      </c>
      <c r="L119" s="37"/>
      <c r="M119" s="208"/>
      <c r="N119" s="209"/>
      <c r="O119" s="210" t="s">
        <v>45</v>
      </c>
      <c r="P119" s="209"/>
      <c r="Q119" s="209"/>
      <c r="R119" s="209"/>
      <c r="S119" s="211"/>
      <c r="T119" s="211"/>
      <c r="U119" s="211"/>
      <c r="V119" s="211"/>
      <c r="W119" s="211"/>
      <c r="X119" s="211"/>
      <c r="Y119" s="211"/>
      <c r="Z119" s="211"/>
      <c r="AA119" s="211"/>
      <c r="AB119" s="211"/>
      <c r="AC119" s="211"/>
      <c r="AD119" s="211"/>
      <c r="AE119" s="211"/>
      <c r="AF119" s="209"/>
      <c r="AG119" s="209"/>
      <c r="AH119" s="209"/>
      <c r="AI119" s="209"/>
      <c r="AJ119" s="209"/>
      <c r="AK119" s="209"/>
      <c r="AL119" s="209"/>
      <c r="AM119" s="209"/>
      <c r="AN119" s="209"/>
      <c r="AO119" s="209"/>
      <c r="AP119" s="209"/>
      <c r="AQ119" s="209"/>
      <c r="AR119" s="209"/>
      <c r="AS119" s="209"/>
      <c r="AT119" s="209"/>
      <c r="AU119" s="209"/>
      <c r="AV119" s="209"/>
      <c r="AW119" s="209"/>
      <c r="AX119" s="209"/>
      <c r="AY119" s="212" t="s">
        <v>125</v>
      </c>
      <c r="AZ119" s="209"/>
      <c r="BA119" s="209"/>
      <c r="BB119" s="209"/>
      <c r="BC119" s="209"/>
      <c r="BD119" s="209"/>
      <c r="BE119" s="213">
        <f>IF(O119="základná",K119,0)</f>
        <v>0</v>
      </c>
      <c r="BF119" s="213">
        <f>IF(O119="znížená",K119,0)</f>
        <v>0</v>
      </c>
      <c r="BG119" s="213">
        <f>IF(O119="zákl. prenesená",K119,0)</f>
        <v>0</v>
      </c>
      <c r="BH119" s="213">
        <f>IF(O119="zníž. prenesená",K119,0)</f>
        <v>0</v>
      </c>
      <c r="BI119" s="213">
        <f>IF(O119="nulová",K119,0)</f>
        <v>0</v>
      </c>
      <c r="BJ119" s="212" t="s">
        <v>126</v>
      </c>
      <c r="BK119" s="209"/>
      <c r="BL119" s="209"/>
      <c r="BM119" s="209"/>
    </row>
    <row r="120" s="2" customFormat="1" ht="18" customHeight="1">
      <c r="A120" s="35"/>
      <c r="B120" s="36"/>
      <c r="C120" s="37"/>
      <c r="D120" s="206" t="s">
        <v>131</v>
      </c>
      <c r="E120" s="37"/>
      <c r="F120" s="37"/>
      <c r="G120" s="37"/>
      <c r="H120" s="37"/>
      <c r="I120" s="37"/>
      <c r="J120" s="37"/>
      <c r="K120" s="207">
        <f>ROUND(K30*T120,2)</f>
        <v>0</v>
      </c>
      <c r="L120" s="37"/>
      <c r="M120" s="208"/>
      <c r="N120" s="209"/>
      <c r="O120" s="210" t="s">
        <v>45</v>
      </c>
      <c r="P120" s="209"/>
      <c r="Q120" s="209"/>
      <c r="R120" s="209"/>
      <c r="S120" s="211"/>
      <c r="T120" s="211"/>
      <c r="U120" s="211"/>
      <c r="V120" s="211"/>
      <c r="W120" s="211"/>
      <c r="X120" s="211"/>
      <c r="Y120" s="211"/>
      <c r="Z120" s="211"/>
      <c r="AA120" s="211"/>
      <c r="AB120" s="211"/>
      <c r="AC120" s="211"/>
      <c r="AD120" s="211"/>
      <c r="AE120" s="211"/>
      <c r="AF120" s="209"/>
      <c r="AG120" s="209"/>
      <c r="AH120" s="209"/>
      <c r="AI120" s="209"/>
      <c r="AJ120" s="209"/>
      <c r="AK120" s="209"/>
      <c r="AL120" s="209"/>
      <c r="AM120" s="209"/>
      <c r="AN120" s="209"/>
      <c r="AO120" s="209"/>
      <c r="AP120" s="209"/>
      <c r="AQ120" s="209"/>
      <c r="AR120" s="209"/>
      <c r="AS120" s="209"/>
      <c r="AT120" s="209"/>
      <c r="AU120" s="209"/>
      <c r="AV120" s="209"/>
      <c r="AW120" s="209"/>
      <c r="AX120" s="209"/>
      <c r="AY120" s="212" t="s">
        <v>132</v>
      </c>
      <c r="AZ120" s="209"/>
      <c r="BA120" s="209"/>
      <c r="BB120" s="209"/>
      <c r="BC120" s="209"/>
      <c r="BD120" s="209"/>
      <c r="BE120" s="213">
        <f>IF(O120="základná",K120,0)</f>
        <v>0</v>
      </c>
      <c r="BF120" s="213">
        <f>IF(O120="znížená",K120,0)</f>
        <v>0</v>
      </c>
      <c r="BG120" s="213">
        <f>IF(O120="zákl. prenesená",K120,0)</f>
        <v>0</v>
      </c>
      <c r="BH120" s="213">
        <f>IF(O120="zníž. prenesená",K120,0)</f>
        <v>0</v>
      </c>
      <c r="BI120" s="213">
        <f>IF(O120="nulová",K120,0)</f>
        <v>0</v>
      </c>
      <c r="BJ120" s="212" t="s">
        <v>126</v>
      </c>
      <c r="BK120" s="209"/>
      <c r="BL120" s="209"/>
      <c r="BM120" s="209"/>
    </row>
    <row r="121" s="2" customForma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29.28" customHeight="1">
      <c r="A122" s="35"/>
      <c r="B122" s="36"/>
      <c r="C122" s="214" t="s">
        <v>133</v>
      </c>
      <c r="D122" s="186"/>
      <c r="E122" s="186"/>
      <c r="F122" s="186"/>
      <c r="G122" s="186"/>
      <c r="H122" s="186"/>
      <c r="I122" s="186"/>
      <c r="J122" s="186"/>
      <c r="K122" s="215">
        <f>ROUND(K96+K114,2)</f>
        <v>0</v>
      </c>
      <c r="L122" s="186"/>
      <c r="M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69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7" s="2" customFormat="1" ht="6.96" customHeight="1">
      <c r="A127" s="35"/>
      <c r="B127" s="71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24.96" customHeight="1">
      <c r="A128" s="35"/>
      <c r="B128" s="36"/>
      <c r="C128" s="20" t="s">
        <v>134</v>
      </c>
      <c r="D128" s="37"/>
      <c r="E128" s="37"/>
      <c r="F128" s="37"/>
      <c r="G128" s="37"/>
      <c r="H128" s="37"/>
      <c r="I128" s="37"/>
      <c r="J128" s="37"/>
      <c r="K128" s="37"/>
      <c r="L128" s="37"/>
      <c r="M128" s="6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6.96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66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2" customFormat="1" ht="12" customHeight="1">
      <c r="A130" s="35"/>
      <c r="B130" s="36"/>
      <c r="C130" s="29" t="s">
        <v>16</v>
      </c>
      <c r="D130" s="37"/>
      <c r="E130" s="37"/>
      <c r="F130" s="37"/>
      <c r="G130" s="37"/>
      <c r="H130" s="37"/>
      <c r="I130" s="37"/>
      <c r="J130" s="37"/>
      <c r="K130" s="37"/>
      <c r="L130" s="37"/>
      <c r="M130" s="66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="2" customFormat="1" ht="16.5" customHeight="1">
      <c r="A131" s="35"/>
      <c r="B131" s="36"/>
      <c r="C131" s="37"/>
      <c r="D131" s="37"/>
      <c r="E131" s="184" t="str">
        <f>E7</f>
        <v>Vypracovanie DO pre výmenu posúvača na R12</v>
      </c>
      <c r="F131" s="29"/>
      <c r="G131" s="29"/>
      <c r="H131" s="29"/>
      <c r="I131" s="37"/>
      <c r="J131" s="37"/>
      <c r="K131" s="37"/>
      <c r="L131" s="37"/>
      <c r="M131" s="66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="2" customFormat="1" ht="12" customHeight="1">
      <c r="A132" s="35"/>
      <c r="B132" s="36"/>
      <c r="C132" s="29" t="s">
        <v>95</v>
      </c>
      <c r="D132" s="37"/>
      <c r="E132" s="37"/>
      <c r="F132" s="37"/>
      <c r="G132" s="37"/>
      <c r="H132" s="37"/>
      <c r="I132" s="37"/>
      <c r="J132" s="37"/>
      <c r="K132" s="37"/>
      <c r="L132" s="37"/>
      <c r="M132" s="66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="2" customFormat="1" ht="16.5" customHeight="1">
      <c r="A133" s="35"/>
      <c r="B133" s="36"/>
      <c r="C133" s="37"/>
      <c r="D133" s="37"/>
      <c r="E133" s="79" t="str">
        <f>E9</f>
        <v>PS01 - Strojno-Technologická časť</v>
      </c>
      <c r="F133" s="37"/>
      <c r="G133" s="37"/>
      <c r="H133" s="37"/>
      <c r="I133" s="37"/>
      <c r="J133" s="37"/>
      <c r="K133" s="37"/>
      <c r="L133" s="37"/>
      <c r="M133" s="66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="2" customFormat="1" ht="6.96" customHeight="1">
      <c r="A134" s="35"/>
      <c r="B134" s="36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66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="2" customFormat="1" ht="12" customHeight="1">
      <c r="A135" s="35"/>
      <c r="B135" s="36"/>
      <c r="C135" s="29" t="s">
        <v>20</v>
      </c>
      <c r="D135" s="37"/>
      <c r="E135" s="37"/>
      <c r="F135" s="24" t="str">
        <f>F12</f>
        <v>Bratislava</v>
      </c>
      <c r="G135" s="37"/>
      <c r="H135" s="37"/>
      <c r="I135" s="29" t="s">
        <v>22</v>
      </c>
      <c r="J135" s="82" t="str">
        <f>IF(J12="","",J12)</f>
        <v>29. 11. 2024</v>
      </c>
      <c r="K135" s="37"/>
      <c r="L135" s="37"/>
      <c r="M135" s="66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="2" customFormat="1" ht="6.96" customHeight="1">
      <c r="A136" s="35"/>
      <c r="B136" s="36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66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="2" customFormat="1" ht="25.65" customHeight="1">
      <c r="A137" s="35"/>
      <c r="B137" s="36"/>
      <c r="C137" s="29" t="s">
        <v>24</v>
      </c>
      <c r="D137" s="37"/>
      <c r="E137" s="37"/>
      <c r="F137" s="24" t="str">
        <f>E15</f>
        <v>MH Teplárenský holding, a.s.</v>
      </c>
      <c r="G137" s="37"/>
      <c r="H137" s="37"/>
      <c r="I137" s="29" t="s">
        <v>32</v>
      </c>
      <c r="J137" s="33" t="str">
        <f>E21</f>
        <v>BANSKÉ PROJEKTY, s.r.o.</v>
      </c>
      <c r="K137" s="37"/>
      <c r="L137" s="37"/>
      <c r="M137" s="66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  <row r="138" s="2" customFormat="1" ht="15.15" customHeight="1">
      <c r="A138" s="35"/>
      <c r="B138" s="36"/>
      <c r="C138" s="29" t="s">
        <v>30</v>
      </c>
      <c r="D138" s="37"/>
      <c r="E138" s="37"/>
      <c r="F138" s="24" t="str">
        <f>IF(E18="","",E18)</f>
        <v>Vyplň údaj</v>
      </c>
      <c r="G138" s="37"/>
      <c r="H138" s="37"/>
      <c r="I138" s="29" t="s">
        <v>36</v>
      </c>
      <c r="J138" s="33" t="str">
        <f>E24</f>
        <v>Ing. Tomáš Baník</v>
      </c>
      <c r="K138" s="37"/>
      <c r="L138" s="37"/>
      <c r="M138" s="66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</row>
    <row r="139" s="2" customFormat="1" ht="10.32" customHeight="1">
      <c r="A139" s="35"/>
      <c r="B139" s="36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66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</row>
    <row r="140" s="11" customFormat="1" ht="29.28" customHeight="1">
      <c r="A140" s="216"/>
      <c r="B140" s="217"/>
      <c r="C140" s="218" t="s">
        <v>135</v>
      </c>
      <c r="D140" s="219" t="s">
        <v>64</v>
      </c>
      <c r="E140" s="219" t="s">
        <v>60</v>
      </c>
      <c r="F140" s="219" t="s">
        <v>61</v>
      </c>
      <c r="G140" s="219" t="s">
        <v>136</v>
      </c>
      <c r="H140" s="219" t="s">
        <v>137</v>
      </c>
      <c r="I140" s="219" t="s">
        <v>138</v>
      </c>
      <c r="J140" s="219" t="s">
        <v>139</v>
      </c>
      <c r="K140" s="220" t="s">
        <v>105</v>
      </c>
      <c r="L140" s="221" t="s">
        <v>140</v>
      </c>
      <c r="M140" s="222"/>
      <c r="N140" s="103" t="s">
        <v>1</v>
      </c>
      <c r="O140" s="104" t="s">
        <v>43</v>
      </c>
      <c r="P140" s="104" t="s">
        <v>141</v>
      </c>
      <c r="Q140" s="104" t="s">
        <v>142</v>
      </c>
      <c r="R140" s="104" t="s">
        <v>143</v>
      </c>
      <c r="S140" s="104" t="s">
        <v>144</v>
      </c>
      <c r="T140" s="104" t="s">
        <v>145</v>
      </c>
      <c r="U140" s="104" t="s">
        <v>146</v>
      </c>
      <c r="V140" s="104" t="s">
        <v>147</v>
      </c>
      <c r="W140" s="104" t="s">
        <v>148</v>
      </c>
      <c r="X140" s="105" t="s">
        <v>149</v>
      </c>
      <c r="Y140" s="216"/>
      <c r="Z140" s="216"/>
      <c r="AA140" s="216"/>
      <c r="AB140" s="216"/>
      <c r="AC140" s="216"/>
      <c r="AD140" s="216"/>
      <c r="AE140" s="216"/>
    </row>
    <row r="141" s="2" customFormat="1" ht="22.8" customHeight="1">
      <c r="A141" s="35"/>
      <c r="B141" s="36"/>
      <c r="C141" s="110" t="s">
        <v>97</v>
      </c>
      <c r="D141" s="37"/>
      <c r="E141" s="37"/>
      <c r="F141" s="37"/>
      <c r="G141" s="37"/>
      <c r="H141" s="37"/>
      <c r="I141" s="37"/>
      <c r="J141" s="37"/>
      <c r="K141" s="223">
        <f>BK141</f>
        <v>0</v>
      </c>
      <c r="L141" s="37"/>
      <c r="M141" s="41"/>
      <c r="N141" s="106"/>
      <c r="O141" s="224"/>
      <c r="P141" s="107"/>
      <c r="Q141" s="225">
        <f>Q142+Q151+Q164+Q170+Q183+Q190</f>
        <v>0</v>
      </c>
      <c r="R141" s="225">
        <f>R142+R151+R164+R170+R183+R190</f>
        <v>0</v>
      </c>
      <c r="S141" s="107"/>
      <c r="T141" s="226">
        <f>T142+T151+T164+T170+T183+T190</f>
        <v>0</v>
      </c>
      <c r="U141" s="107"/>
      <c r="V141" s="226">
        <f>V142+V151+V164+V170+V183+V190</f>
        <v>0.27760565999999998</v>
      </c>
      <c r="W141" s="107"/>
      <c r="X141" s="227">
        <f>X142+X151+X164+X170+X183+X190</f>
        <v>0.33516000000000001</v>
      </c>
      <c r="Y141" s="35"/>
      <c r="Z141" s="35"/>
      <c r="AA141" s="35"/>
      <c r="AB141" s="35"/>
      <c r="AC141" s="35"/>
      <c r="AD141" s="35"/>
      <c r="AE141" s="35"/>
      <c r="AT141" s="14" t="s">
        <v>80</v>
      </c>
      <c r="AU141" s="14" t="s">
        <v>107</v>
      </c>
      <c r="BK141" s="228">
        <f>BK142+BK151+BK164+BK170+BK183+BK190</f>
        <v>0</v>
      </c>
    </row>
    <row r="142" s="12" customFormat="1" ht="25.92" customHeight="1">
      <c r="A142" s="12"/>
      <c r="B142" s="229"/>
      <c r="C142" s="230"/>
      <c r="D142" s="231" t="s">
        <v>80</v>
      </c>
      <c r="E142" s="232" t="s">
        <v>150</v>
      </c>
      <c r="F142" s="232" t="s">
        <v>151</v>
      </c>
      <c r="G142" s="230"/>
      <c r="H142" s="230"/>
      <c r="I142" s="233"/>
      <c r="J142" s="233"/>
      <c r="K142" s="202">
        <f>BK142</f>
        <v>0</v>
      </c>
      <c r="L142" s="230"/>
      <c r="M142" s="234"/>
      <c r="N142" s="235"/>
      <c r="O142" s="236"/>
      <c r="P142" s="236"/>
      <c r="Q142" s="237">
        <f>Q143</f>
        <v>0</v>
      </c>
      <c r="R142" s="237">
        <f>R143</f>
        <v>0</v>
      </c>
      <c r="S142" s="236"/>
      <c r="T142" s="238">
        <f>T143</f>
        <v>0</v>
      </c>
      <c r="U142" s="236"/>
      <c r="V142" s="238">
        <f>V143</f>
        <v>0.00049434000000000001</v>
      </c>
      <c r="W142" s="236"/>
      <c r="X142" s="239">
        <f>X143</f>
        <v>0.33516000000000001</v>
      </c>
      <c r="Y142" s="12"/>
      <c r="Z142" s="12"/>
      <c r="AA142" s="12"/>
      <c r="AB142" s="12"/>
      <c r="AC142" s="12"/>
      <c r="AD142" s="12"/>
      <c r="AE142" s="12"/>
      <c r="AR142" s="240" t="s">
        <v>89</v>
      </c>
      <c r="AT142" s="241" t="s">
        <v>80</v>
      </c>
      <c r="AU142" s="241" t="s">
        <v>81</v>
      </c>
      <c r="AY142" s="240" t="s">
        <v>152</v>
      </c>
      <c r="BK142" s="242">
        <f>BK143</f>
        <v>0</v>
      </c>
    </row>
    <row r="143" s="12" customFormat="1" ht="22.8" customHeight="1">
      <c r="A143" s="12"/>
      <c r="B143" s="229"/>
      <c r="C143" s="230"/>
      <c r="D143" s="231" t="s">
        <v>80</v>
      </c>
      <c r="E143" s="243" t="s">
        <v>153</v>
      </c>
      <c r="F143" s="243" t="s">
        <v>154</v>
      </c>
      <c r="G143" s="230"/>
      <c r="H143" s="230"/>
      <c r="I143" s="233"/>
      <c r="J143" s="233"/>
      <c r="K143" s="244">
        <f>BK143</f>
        <v>0</v>
      </c>
      <c r="L143" s="230"/>
      <c r="M143" s="234"/>
      <c r="N143" s="235"/>
      <c r="O143" s="236"/>
      <c r="P143" s="236"/>
      <c r="Q143" s="237">
        <f>SUM(Q144:Q150)</f>
        <v>0</v>
      </c>
      <c r="R143" s="237">
        <f>SUM(R144:R150)</f>
        <v>0</v>
      </c>
      <c r="S143" s="236"/>
      <c r="T143" s="238">
        <f>SUM(T144:T150)</f>
        <v>0</v>
      </c>
      <c r="U143" s="236"/>
      <c r="V143" s="238">
        <f>SUM(V144:V150)</f>
        <v>0.00049434000000000001</v>
      </c>
      <c r="W143" s="236"/>
      <c r="X143" s="239">
        <f>SUM(X144:X150)</f>
        <v>0.33516000000000001</v>
      </c>
      <c r="Y143" s="12"/>
      <c r="Z143" s="12"/>
      <c r="AA143" s="12"/>
      <c r="AB143" s="12"/>
      <c r="AC143" s="12"/>
      <c r="AD143" s="12"/>
      <c r="AE143" s="12"/>
      <c r="AR143" s="240" t="s">
        <v>89</v>
      </c>
      <c r="AT143" s="241" t="s">
        <v>80</v>
      </c>
      <c r="AU143" s="241" t="s">
        <v>89</v>
      </c>
      <c r="AY143" s="240" t="s">
        <v>152</v>
      </c>
      <c r="BK143" s="242">
        <f>SUM(BK144:BK150)</f>
        <v>0</v>
      </c>
    </row>
    <row r="144" s="2" customFormat="1" ht="24.15" customHeight="1">
      <c r="A144" s="35"/>
      <c r="B144" s="36"/>
      <c r="C144" s="245" t="s">
        <v>89</v>
      </c>
      <c r="D144" s="245" t="s">
        <v>155</v>
      </c>
      <c r="E144" s="246" t="s">
        <v>156</v>
      </c>
      <c r="F144" s="247" t="s">
        <v>157</v>
      </c>
      <c r="G144" s="248" t="s">
        <v>158</v>
      </c>
      <c r="H144" s="249">
        <v>1</v>
      </c>
      <c r="I144" s="250"/>
      <c r="J144" s="250"/>
      <c r="K144" s="251">
        <f>ROUND(P144*H144,2)</f>
        <v>0</v>
      </c>
      <c r="L144" s="252"/>
      <c r="M144" s="41"/>
      <c r="N144" s="253" t="s">
        <v>1</v>
      </c>
      <c r="O144" s="254" t="s">
        <v>45</v>
      </c>
      <c r="P144" s="255">
        <f>I144+J144</f>
        <v>0</v>
      </c>
      <c r="Q144" s="255">
        <f>ROUND(I144*H144,2)</f>
        <v>0</v>
      </c>
      <c r="R144" s="255">
        <f>ROUND(J144*H144,2)</f>
        <v>0</v>
      </c>
      <c r="S144" s="94"/>
      <c r="T144" s="256">
        <f>S144*H144</f>
        <v>0</v>
      </c>
      <c r="U144" s="256">
        <v>0</v>
      </c>
      <c r="V144" s="256">
        <f>U144*H144</f>
        <v>0</v>
      </c>
      <c r="W144" s="256">
        <v>0.0051000000000000004</v>
      </c>
      <c r="X144" s="257">
        <f>W144*H144</f>
        <v>0.0051000000000000004</v>
      </c>
      <c r="Y144" s="35"/>
      <c r="Z144" s="35"/>
      <c r="AA144" s="35"/>
      <c r="AB144" s="35"/>
      <c r="AC144" s="35"/>
      <c r="AD144" s="35"/>
      <c r="AE144" s="35"/>
      <c r="AR144" s="258" t="s">
        <v>89</v>
      </c>
      <c r="AT144" s="258" t="s">
        <v>155</v>
      </c>
      <c r="AU144" s="258" t="s">
        <v>126</v>
      </c>
      <c r="AY144" s="14" t="s">
        <v>152</v>
      </c>
      <c r="BE144" s="259">
        <f>IF(O144="základná",K144,0)</f>
        <v>0</v>
      </c>
      <c r="BF144" s="259">
        <f>IF(O144="znížená",K144,0)</f>
        <v>0</v>
      </c>
      <c r="BG144" s="259">
        <f>IF(O144="zákl. prenesená",K144,0)</f>
        <v>0</v>
      </c>
      <c r="BH144" s="259">
        <f>IF(O144="zníž. prenesená",K144,0)</f>
        <v>0</v>
      </c>
      <c r="BI144" s="259">
        <f>IF(O144="nulová",K144,0)</f>
        <v>0</v>
      </c>
      <c r="BJ144" s="14" t="s">
        <v>126</v>
      </c>
      <c r="BK144" s="259">
        <f>ROUND(P144*H144,2)</f>
        <v>0</v>
      </c>
      <c r="BL144" s="14" t="s">
        <v>89</v>
      </c>
      <c r="BM144" s="258" t="s">
        <v>159</v>
      </c>
    </row>
    <row r="145" s="2" customFormat="1" ht="24.15" customHeight="1">
      <c r="A145" s="35"/>
      <c r="B145" s="36"/>
      <c r="C145" s="245" t="s">
        <v>126</v>
      </c>
      <c r="D145" s="245" t="s">
        <v>155</v>
      </c>
      <c r="E145" s="246" t="s">
        <v>160</v>
      </c>
      <c r="F145" s="247" t="s">
        <v>161</v>
      </c>
      <c r="G145" s="248" t="s">
        <v>162</v>
      </c>
      <c r="H145" s="249">
        <v>1</v>
      </c>
      <c r="I145" s="250"/>
      <c r="J145" s="250"/>
      <c r="K145" s="251">
        <f>ROUND(P145*H145,2)</f>
        <v>0</v>
      </c>
      <c r="L145" s="252"/>
      <c r="M145" s="41"/>
      <c r="N145" s="253" t="s">
        <v>1</v>
      </c>
      <c r="O145" s="254" t="s">
        <v>45</v>
      </c>
      <c r="P145" s="255">
        <f>I145+J145</f>
        <v>0</v>
      </c>
      <c r="Q145" s="255">
        <f>ROUND(I145*H145,2)</f>
        <v>0</v>
      </c>
      <c r="R145" s="255">
        <f>ROUND(J145*H145,2)</f>
        <v>0</v>
      </c>
      <c r="S145" s="94"/>
      <c r="T145" s="256">
        <f>S145*H145</f>
        <v>0</v>
      </c>
      <c r="U145" s="256">
        <v>1.6779999999999999E-05</v>
      </c>
      <c r="V145" s="256">
        <f>U145*H145</f>
        <v>1.6779999999999999E-05</v>
      </c>
      <c r="W145" s="256">
        <v>0.23200000000000001</v>
      </c>
      <c r="X145" s="257">
        <f>W145*H145</f>
        <v>0.23200000000000001</v>
      </c>
      <c r="Y145" s="35"/>
      <c r="Z145" s="35"/>
      <c r="AA145" s="35"/>
      <c r="AB145" s="35"/>
      <c r="AC145" s="35"/>
      <c r="AD145" s="35"/>
      <c r="AE145" s="35"/>
      <c r="AR145" s="258" t="s">
        <v>89</v>
      </c>
      <c r="AT145" s="258" t="s">
        <v>155</v>
      </c>
      <c r="AU145" s="258" t="s">
        <v>126</v>
      </c>
      <c r="AY145" s="14" t="s">
        <v>152</v>
      </c>
      <c r="BE145" s="259">
        <f>IF(O145="základná",K145,0)</f>
        <v>0</v>
      </c>
      <c r="BF145" s="259">
        <f>IF(O145="znížená",K145,0)</f>
        <v>0</v>
      </c>
      <c r="BG145" s="259">
        <f>IF(O145="zákl. prenesená",K145,0)</f>
        <v>0</v>
      </c>
      <c r="BH145" s="259">
        <f>IF(O145="zníž. prenesená",K145,0)</f>
        <v>0</v>
      </c>
      <c r="BI145" s="259">
        <f>IF(O145="nulová",K145,0)</f>
        <v>0</v>
      </c>
      <c r="BJ145" s="14" t="s">
        <v>126</v>
      </c>
      <c r="BK145" s="259">
        <f>ROUND(P145*H145,2)</f>
        <v>0</v>
      </c>
      <c r="BL145" s="14" t="s">
        <v>89</v>
      </c>
      <c r="BM145" s="258" t="s">
        <v>163</v>
      </c>
    </row>
    <row r="146" s="2" customFormat="1" ht="24.15" customHeight="1">
      <c r="A146" s="35"/>
      <c r="B146" s="36"/>
      <c r="C146" s="245" t="s">
        <v>164</v>
      </c>
      <c r="D146" s="245" t="s">
        <v>155</v>
      </c>
      <c r="E146" s="246" t="s">
        <v>165</v>
      </c>
      <c r="F146" s="247" t="s">
        <v>166</v>
      </c>
      <c r="G146" s="248" t="s">
        <v>162</v>
      </c>
      <c r="H146" s="249">
        <v>2</v>
      </c>
      <c r="I146" s="250"/>
      <c r="J146" s="250"/>
      <c r="K146" s="251">
        <f>ROUND(P146*H146,2)</f>
        <v>0</v>
      </c>
      <c r="L146" s="252"/>
      <c r="M146" s="41"/>
      <c r="N146" s="253" t="s">
        <v>1</v>
      </c>
      <c r="O146" s="254" t="s">
        <v>45</v>
      </c>
      <c r="P146" s="255">
        <f>I146+J146</f>
        <v>0</v>
      </c>
      <c r="Q146" s="255">
        <f>ROUND(I146*H146,2)</f>
        <v>0</v>
      </c>
      <c r="R146" s="255">
        <f>ROUND(J146*H146,2)</f>
        <v>0</v>
      </c>
      <c r="S146" s="94"/>
      <c r="T146" s="256">
        <f>S146*H146</f>
        <v>0</v>
      </c>
      <c r="U146" s="256">
        <v>1.6779999999999999E-05</v>
      </c>
      <c r="V146" s="256">
        <f>U146*H146</f>
        <v>3.3559999999999997E-05</v>
      </c>
      <c r="W146" s="256">
        <v>0</v>
      </c>
      <c r="X146" s="257">
        <f>W146*H146</f>
        <v>0</v>
      </c>
      <c r="Y146" s="35"/>
      <c r="Z146" s="35"/>
      <c r="AA146" s="35"/>
      <c r="AB146" s="35"/>
      <c r="AC146" s="35"/>
      <c r="AD146" s="35"/>
      <c r="AE146" s="35"/>
      <c r="AR146" s="258" t="s">
        <v>89</v>
      </c>
      <c r="AT146" s="258" t="s">
        <v>155</v>
      </c>
      <c r="AU146" s="258" t="s">
        <v>126</v>
      </c>
      <c r="AY146" s="14" t="s">
        <v>152</v>
      </c>
      <c r="BE146" s="259">
        <f>IF(O146="základná",K146,0)</f>
        <v>0</v>
      </c>
      <c r="BF146" s="259">
        <f>IF(O146="znížená",K146,0)</f>
        <v>0</v>
      </c>
      <c r="BG146" s="259">
        <f>IF(O146="zákl. prenesená",K146,0)</f>
        <v>0</v>
      </c>
      <c r="BH146" s="259">
        <f>IF(O146="zníž. prenesená",K146,0)</f>
        <v>0</v>
      </c>
      <c r="BI146" s="259">
        <f>IF(O146="nulová",K146,0)</f>
        <v>0</v>
      </c>
      <c r="BJ146" s="14" t="s">
        <v>126</v>
      </c>
      <c r="BK146" s="259">
        <f>ROUND(P146*H146,2)</f>
        <v>0</v>
      </c>
      <c r="BL146" s="14" t="s">
        <v>89</v>
      </c>
      <c r="BM146" s="258" t="s">
        <v>167</v>
      </c>
    </row>
    <row r="147" s="2" customFormat="1" ht="24.15" customHeight="1">
      <c r="A147" s="35"/>
      <c r="B147" s="36"/>
      <c r="C147" s="245" t="s">
        <v>168</v>
      </c>
      <c r="D147" s="245" t="s">
        <v>155</v>
      </c>
      <c r="E147" s="246" t="s">
        <v>169</v>
      </c>
      <c r="F147" s="247" t="s">
        <v>170</v>
      </c>
      <c r="G147" s="248" t="s">
        <v>162</v>
      </c>
      <c r="H147" s="249">
        <v>2</v>
      </c>
      <c r="I147" s="250"/>
      <c r="J147" s="250"/>
      <c r="K147" s="251">
        <f>ROUND(P147*H147,2)</f>
        <v>0</v>
      </c>
      <c r="L147" s="252"/>
      <c r="M147" s="41"/>
      <c r="N147" s="253" t="s">
        <v>1</v>
      </c>
      <c r="O147" s="254" t="s">
        <v>45</v>
      </c>
      <c r="P147" s="255">
        <f>I147+J147</f>
        <v>0</v>
      </c>
      <c r="Q147" s="255">
        <f>ROUND(I147*H147,2)</f>
        <v>0</v>
      </c>
      <c r="R147" s="255">
        <f>ROUND(J147*H147,2)</f>
        <v>0</v>
      </c>
      <c r="S147" s="94"/>
      <c r="T147" s="256">
        <f>S147*H147</f>
        <v>0</v>
      </c>
      <c r="U147" s="256">
        <v>0.000222</v>
      </c>
      <c r="V147" s="256">
        <f>U147*H147</f>
        <v>0.000444</v>
      </c>
      <c r="W147" s="256">
        <v>0.049029999999999997</v>
      </c>
      <c r="X147" s="257">
        <f>W147*H147</f>
        <v>0.098059999999999994</v>
      </c>
      <c r="Y147" s="35"/>
      <c r="Z147" s="35"/>
      <c r="AA147" s="35"/>
      <c r="AB147" s="35"/>
      <c r="AC147" s="35"/>
      <c r="AD147" s="35"/>
      <c r="AE147" s="35"/>
      <c r="AR147" s="258" t="s">
        <v>89</v>
      </c>
      <c r="AT147" s="258" t="s">
        <v>155</v>
      </c>
      <c r="AU147" s="258" t="s">
        <v>126</v>
      </c>
      <c r="AY147" s="14" t="s">
        <v>152</v>
      </c>
      <c r="BE147" s="259">
        <f>IF(O147="základná",K147,0)</f>
        <v>0</v>
      </c>
      <c r="BF147" s="259">
        <f>IF(O147="znížená",K147,0)</f>
        <v>0</v>
      </c>
      <c r="BG147" s="259">
        <f>IF(O147="zákl. prenesená",K147,0)</f>
        <v>0</v>
      </c>
      <c r="BH147" s="259">
        <f>IF(O147="zníž. prenesená",K147,0)</f>
        <v>0</v>
      </c>
      <c r="BI147" s="259">
        <f>IF(O147="nulová",K147,0)</f>
        <v>0</v>
      </c>
      <c r="BJ147" s="14" t="s">
        <v>126</v>
      </c>
      <c r="BK147" s="259">
        <f>ROUND(P147*H147,2)</f>
        <v>0</v>
      </c>
      <c r="BL147" s="14" t="s">
        <v>89</v>
      </c>
      <c r="BM147" s="258" t="s">
        <v>171</v>
      </c>
    </row>
    <row r="148" s="2" customFormat="1" ht="33" customHeight="1">
      <c r="A148" s="35"/>
      <c r="B148" s="36"/>
      <c r="C148" s="245" t="s">
        <v>172</v>
      </c>
      <c r="D148" s="245" t="s">
        <v>155</v>
      </c>
      <c r="E148" s="246" t="s">
        <v>173</v>
      </c>
      <c r="F148" s="247" t="s">
        <v>174</v>
      </c>
      <c r="G148" s="248" t="s">
        <v>175</v>
      </c>
      <c r="H148" s="249">
        <v>0.5</v>
      </c>
      <c r="I148" s="250"/>
      <c r="J148" s="250"/>
      <c r="K148" s="251">
        <f>ROUND(P148*H148,2)</f>
        <v>0</v>
      </c>
      <c r="L148" s="252"/>
      <c r="M148" s="41"/>
      <c r="N148" s="253" t="s">
        <v>1</v>
      </c>
      <c r="O148" s="254" t="s">
        <v>45</v>
      </c>
      <c r="P148" s="255">
        <f>I148+J148</f>
        <v>0</v>
      </c>
      <c r="Q148" s="255">
        <f>ROUND(I148*H148,2)</f>
        <v>0</v>
      </c>
      <c r="R148" s="255">
        <f>ROUND(J148*H148,2)</f>
        <v>0</v>
      </c>
      <c r="S148" s="94"/>
      <c r="T148" s="256">
        <f>S148*H148</f>
        <v>0</v>
      </c>
      <c r="U148" s="256">
        <v>0</v>
      </c>
      <c r="V148" s="256">
        <f>U148*H148</f>
        <v>0</v>
      </c>
      <c r="W148" s="256">
        <v>0</v>
      </c>
      <c r="X148" s="257">
        <f>W148*H148</f>
        <v>0</v>
      </c>
      <c r="Y148" s="35"/>
      <c r="Z148" s="35"/>
      <c r="AA148" s="35"/>
      <c r="AB148" s="35"/>
      <c r="AC148" s="35"/>
      <c r="AD148" s="35"/>
      <c r="AE148" s="35"/>
      <c r="AR148" s="258" t="s">
        <v>176</v>
      </c>
      <c r="AT148" s="258" t="s">
        <v>155</v>
      </c>
      <c r="AU148" s="258" t="s">
        <v>126</v>
      </c>
      <c r="AY148" s="14" t="s">
        <v>152</v>
      </c>
      <c r="BE148" s="259">
        <f>IF(O148="základná",K148,0)</f>
        <v>0</v>
      </c>
      <c r="BF148" s="259">
        <f>IF(O148="znížená",K148,0)</f>
        <v>0</v>
      </c>
      <c r="BG148" s="259">
        <f>IF(O148="zákl. prenesená",K148,0)</f>
        <v>0</v>
      </c>
      <c r="BH148" s="259">
        <f>IF(O148="zníž. prenesená",K148,0)</f>
        <v>0</v>
      </c>
      <c r="BI148" s="259">
        <f>IF(O148="nulová",K148,0)</f>
        <v>0</v>
      </c>
      <c r="BJ148" s="14" t="s">
        <v>126</v>
      </c>
      <c r="BK148" s="259">
        <f>ROUND(P148*H148,2)</f>
        <v>0</v>
      </c>
      <c r="BL148" s="14" t="s">
        <v>176</v>
      </c>
      <c r="BM148" s="258" t="s">
        <v>177</v>
      </c>
    </row>
    <row r="149" s="2" customFormat="1" ht="24.15" customHeight="1">
      <c r="A149" s="35"/>
      <c r="B149" s="36"/>
      <c r="C149" s="245" t="s">
        <v>178</v>
      </c>
      <c r="D149" s="245" t="s">
        <v>155</v>
      </c>
      <c r="E149" s="246" t="s">
        <v>179</v>
      </c>
      <c r="F149" s="247" t="s">
        <v>180</v>
      </c>
      <c r="G149" s="248" t="s">
        <v>175</v>
      </c>
      <c r="H149" s="249">
        <v>0.5</v>
      </c>
      <c r="I149" s="250"/>
      <c r="J149" s="250"/>
      <c r="K149" s="251">
        <f>ROUND(P149*H149,2)</f>
        <v>0</v>
      </c>
      <c r="L149" s="252"/>
      <c r="M149" s="41"/>
      <c r="N149" s="253" t="s">
        <v>1</v>
      </c>
      <c r="O149" s="254" t="s">
        <v>45</v>
      </c>
      <c r="P149" s="255">
        <f>I149+J149</f>
        <v>0</v>
      </c>
      <c r="Q149" s="255">
        <f>ROUND(I149*H149,2)</f>
        <v>0</v>
      </c>
      <c r="R149" s="255">
        <f>ROUND(J149*H149,2)</f>
        <v>0</v>
      </c>
      <c r="S149" s="94"/>
      <c r="T149" s="256">
        <f>S149*H149</f>
        <v>0</v>
      </c>
      <c r="U149" s="256">
        <v>0</v>
      </c>
      <c r="V149" s="256">
        <f>U149*H149</f>
        <v>0</v>
      </c>
      <c r="W149" s="256">
        <v>0</v>
      </c>
      <c r="X149" s="257">
        <f>W149*H149</f>
        <v>0</v>
      </c>
      <c r="Y149" s="35"/>
      <c r="Z149" s="35"/>
      <c r="AA149" s="35"/>
      <c r="AB149" s="35"/>
      <c r="AC149" s="35"/>
      <c r="AD149" s="35"/>
      <c r="AE149" s="35"/>
      <c r="AR149" s="258" t="s">
        <v>176</v>
      </c>
      <c r="AT149" s="258" t="s">
        <v>155</v>
      </c>
      <c r="AU149" s="258" t="s">
        <v>126</v>
      </c>
      <c r="AY149" s="14" t="s">
        <v>152</v>
      </c>
      <c r="BE149" s="259">
        <f>IF(O149="základná",K149,0)</f>
        <v>0</v>
      </c>
      <c r="BF149" s="259">
        <f>IF(O149="znížená",K149,0)</f>
        <v>0</v>
      </c>
      <c r="BG149" s="259">
        <f>IF(O149="zákl. prenesená",K149,0)</f>
        <v>0</v>
      </c>
      <c r="BH149" s="259">
        <f>IF(O149="zníž. prenesená",K149,0)</f>
        <v>0</v>
      </c>
      <c r="BI149" s="259">
        <f>IF(O149="nulová",K149,0)</f>
        <v>0</v>
      </c>
      <c r="BJ149" s="14" t="s">
        <v>126</v>
      </c>
      <c r="BK149" s="259">
        <f>ROUND(P149*H149,2)</f>
        <v>0</v>
      </c>
      <c r="BL149" s="14" t="s">
        <v>176</v>
      </c>
      <c r="BM149" s="258" t="s">
        <v>181</v>
      </c>
    </row>
    <row r="150" s="2" customFormat="1" ht="16.5" customHeight="1">
      <c r="A150" s="35"/>
      <c r="B150" s="36"/>
      <c r="C150" s="245" t="s">
        <v>182</v>
      </c>
      <c r="D150" s="245" t="s">
        <v>155</v>
      </c>
      <c r="E150" s="246" t="s">
        <v>183</v>
      </c>
      <c r="F150" s="247" t="s">
        <v>184</v>
      </c>
      <c r="G150" s="248" t="s">
        <v>162</v>
      </c>
      <c r="H150" s="249">
        <v>1</v>
      </c>
      <c r="I150" s="250"/>
      <c r="J150" s="250"/>
      <c r="K150" s="251">
        <f>ROUND(P150*H150,2)</f>
        <v>0</v>
      </c>
      <c r="L150" s="252"/>
      <c r="M150" s="41"/>
      <c r="N150" s="253" t="s">
        <v>1</v>
      </c>
      <c r="O150" s="254" t="s">
        <v>45</v>
      </c>
      <c r="P150" s="255">
        <f>I150+J150</f>
        <v>0</v>
      </c>
      <c r="Q150" s="255">
        <f>ROUND(I150*H150,2)</f>
        <v>0</v>
      </c>
      <c r="R150" s="255">
        <f>ROUND(J150*H150,2)</f>
        <v>0</v>
      </c>
      <c r="S150" s="94"/>
      <c r="T150" s="256">
        <f>S150*H150</f>
        <v>0</v>
      </c>
      <c r="U150" s="256">
        <v>0</v>
      </c>
      <c r="V150" s="256">
        <f>U150*H150</f>
        <v>0</v>
      </c>
      <c r="W150" s="256">
        <v>0</v>
      </c>
      <c r="X150" s="257">
        <f>W150*H150</f>
        <v>0</v>
      </c>
      <c r="Y150" s="35"/>
      <c r="Z150" s="35"/>
      <c r="AA150" s="35"/>
      <c r="AB150" s="35"/>
      <c r="AC150" s="35"/>
      <c r="AD150" s="35"/>
      <c r="AE150" s="35"/>
      <c r="AR150" s="258" t="s">
        <v>168</v>
      </c>
      <c r="AT150" s="258" t="s">
        <v>155</v>
      </c>
      <c r="AU150" s="258" t="s">
        <v>126</v>
      </c>
      <c r="AY150" s="14" t="s">
        <v>152</v>
      </c>
      <c r="BE150" s="259">
        <f>IF(O150="základná",K150,0)</f>
        <v>0</v>
      </c>
      <c r="BF150" s="259">
        <f>IF(O150="znížená",K150,0)</f>
        <v>0</v>
      </c>
      <c r="BG150" s="259">
        <f>IF(O150="zákl. prenesená",K150,0)</f>
        <v>0</v>
      </c>
      <c r="BH150" s="259">
        <f>IF(O150="zníž. prenesená",K150,0)</f>
        <v>0</v>
      </c>
      <c r="BI150" s="259">
        <f>IF(O150="nulová",K150,0)</f>
        <v>0</v>
      </c>
      <c r="BJ150" s="14" t="s">
        <v>126</v>
      </c>
      <c r="BK150" s="259">
        <f>ROUND(P150*H150,2)</f>
        <v>0</v>
      </c>
      <c r="BL150" s="14" t="s">
        <v>168</v>
      </c>
      <c r="BM150" s="258" t="s">
        <v>185</v>
      </c>
    </row>
    <row r="151" s="12" customFormat="1" ht="25.92" customHeight="1">
      <c r="A151" s="12"/>
      <c r="B151" s="229"/>
      <c r="C151" s="230"/>
      <c r="D151" s="231" t="s">
        <v>80</v>
      </c>
      <c r="E151" s="232" t="s">
        <v>186</v>
      </c>
      <c r="F151" s="232" t="s">
        <v>187</v>
      </c>
      <c r="G151" s="230"/>
      <c r="H151" s="230"/>
      <c r="I151" s="233"/>
      <c r="J151" s="233"/>
      <c r="K151" s="202">
        <f>BK151</f>
        <v>0</v>
      </c>
      <c r="L151" s="230"/>
      <c r="M151" s="234"/>
      <c r="N151" s="235"/>
      <c r="O151" s="236"/>
      <c r="P151" s="236"/>
      <c r="Q151" s="237">
        <f>Q152+Q156+Q160</f>
        <v>0</v>
      </c>
      <c r="R151" s="237">
        <f>R152+R156+R160</f>
        <v>0</v>
      </c>
      <c r="S151" s="236"/>
      <c r="T151" s="238">
        <f>T152+T156+T160</f>
        <v>0</v>
      </c>
      <c r="U151" s="236"/>
      <c r="V151" s="238">
        <f>V152+V156+V160</f>
        <v>0.27711131999999999</v>
      </c>
      <c r="W151" s="236"/>
      <c r="X151" s="239">
        <f>X152+X156+X160</f>
        <v>0</v>
      </c>
      <c r="Y151" s="12"/>
      <c r="Z151" s="12"/>
      <c r="AA151" s="12"/>
      <c r="AB151" s="12"/>
      <c r="AC151" s="12"/>
      <c r="AD151" s="12"/>
      <c r="AE151" s="12"/>
      <c r="AR151" s="240" t="s">
        <v>126</v>
      </c>
      <c r="AT151" s="241" t="s">
        <v>80</v>
      </c>
      <c r="AU151" s="241" t="s">
        <v>81</v>
      </c>
      <c r="AY151" s="240" t="s">
        <v>152</v>
      </c>
      <c r="BK151" s="242">
        <f>BK152+BK156+BK160</f>
        <v>0</v>
      </c>
    </row>
    <row r="152" s="12" customFormat="1" ht="22.8" customHeight="1">
      <c r="A152" s="12"/>
      <c r="B152" s="229"/>
      <c r="C152" s="230"/>
      <c r="D152" s="231" t="s">
        <v>80</v>
      </c>
      <c r="E152" s="243" t="s">
        <v>188</v>
      </c>
      <c r="F152" s="243" t="s">
        <v>189</v>
      </c>
      <c r="G152" s="230"/>
      <c r="H152" s="230"/>
      <c r="I152" s="233"/>
      <c r="J152" s="233"/>
      <c r="K152" s="244">
        <f>BK152</f>
        <v>0</v>
      </c>
      <c r="L152" s="230"/>
      <c r="M152" s="234"/>
      <c r="N152" s="235"/>
      <c r="O152" s="236"/>
      <c r="P152" s="236"/>
      <c r="Q152" s="237">
        <f>SUM(Q153:Q155)</f>
        <v>0</v>
      </c>
      <c r="R152" s="237">
        <f>SUM(R153:R155)</f>
        <v>0</v>
      </c>
      <c r="S152" s="236"/>
      <c r="T152" s="238">
        <f>SUM(T153:T155)</f>
        <v>0</v>
      </c>
      <c r="U152" s="236"/>
      <c r="V152" s="238">
        <f>SUM(V153:V155)</f>
        <v>0.03523072</v>
      </c>
      <c r="W152" s="236"/>
      <c r="X152" s="239">
        <f>SUM(X153:X155)</f>
        <v>0</v>
      </c>
      <c r="Y152" s="12"/>
      <c r="Z152" s="12"/>
      <c r="AA152" s="12"/>
      <c r="AB152" s="12"/>
      <c r="AC152" s="12"/>
      <c r="AD152" s="12"/>
      <c r="AE152" s="12"/>
      <c r="AR152" s="240" t="s">
        <v>126</v>
      </c>
      <c r="AT152" s="241" t="s">
        <v>80</v>
      </c>
      <c r="AU152" s="241" t="s">
        <v>89</v>
      </c>
      <c r="AY152" s="240" t="s">
        <v>152</v>
      </c>
      <c r="BK152" s="242">
        <f>SUM(BK153:BK155)</f>
        <v>0</v>
      </c>
    </row>
    <row r="153" s="2" customFormat="1" ht="24.15" customHeight="1">
      <c r="A153" s="35"/>
      <c r="B153" s="36"/>
      <c r="C153" s="245" t="s">
        <v>190</v>
      </c>
      <c r="D153" s="245" t="s">
        <v>155</v>
      </c>
      <c r="E153" s="246" t="s">
        <v>191</v>
      </c>
      <c r="F153" s="247" t="s">
        <v>192</v>
      </c>
      <c r="G153" s="248" t="s">
        <v>158</v>
      </c>
      <c r="H153" s="249">
        <v>2</v>
      </c>
      <c r="I153" s="250"/>
      <c r="J153" s="250"/>
      <c r="K153" s="251">
        <f>ROUND(P153*H153,2)</f>
        <v>0</v>
      </c>
      <c r="L153" s="252"/>
      <c r="M153" s="41"/>
      <c r="N153" s="253" t="s">
        <v>1</v>
      </c>
      <c r="O153" s="254" t="s">
        <v>45</v>
      </c>
      <c r="P153" s="255">
        <f>I153+J153</f>
        <v>0</v>
      </c>
      <c r="Q153" s="255">
        <f>ROUND(I153*H153,2)</f>
        <v>0</v>
      </c>
      <c r="R153" s="255">
        <f>ROUND(J153*H153,2)</f>
        <v>0</v>
      </c>
      <c r="S153" s="94"/>
      <c r="T153" s="256">
        <f>S153*H153</f>
        <v>0</v>
      </c>
      <c r="U153" s="256">
        <v>0.0011153599999999999</v>
      </c>
      <c r="V153" s="256">
        <f>U153*H153</f>
        <v>0.0022307199999999998</v>
      </c>
      <c r="W153" s="256">
        <v>0</v>
      </c>
      <c r="X153" s="257">
        <f>W153*H153</f>
        <v>0</v>
      </c>
      <c r="Y153" s="35"/>
      <c r="Z153" s="35"/>
      <c r="AA153" s="35"/>
      <c r="AB153" s="35"/>
      <c r="AC153" s="35"/>
      <c r="AD153" s="35"/>
      <c r="AE153" s="35"/>
      <c r="AR153" s="258" t="s">
        <v>89</v>
      </c>
      <c r="AT153" s="258" t="s">
        <v>155</v>
      </c>
      <c r="AU153" s="258" t="s">
        <v>126</v>
      </c>
      <c r="AY153" s="14" t="s">
        <v>152</v>
      </c>
      <c r="BE153" s="259">
        <f>IF(O153="základná",K153,0)</f>
        <v>0</v>
      </c>
      <c r="BF153" s="259">
        <f>IF(O153="znížená",K153,0)</f>
        <v>0</v>
      </c>
      <c r="BG153" s="259">
        <f>IF(O153="zákl. prenesená",K153,0)</f>
        <v>0</v>
      </c>
      <c r="BH153" s="259">
        <f>IF(O153="zníž. prenesená",K153,0)</f>
        <v>0</v>
      </c>
      <c r="BI153" s="259">
        <f>IF(O153="nulová",K153,0)</f>
        <v>0</v>
      </c>
      <c r="BJ153" s="14" t="s">
        <v>126</v>
      </c>
      <c r="BK153" s="259">
        <f>ROUND(P153*H153,2)</f>
        <v>0</v>
      </c>
      <c r="BL153" s="14" t="s">
        <v>89</v>
      </c>
      <c r="BM153" s="258" t="s">
        <v>193</v>
      </c>
    </row>
    <row r="154" s="2" customFormat="1" ht="16.5" customHeight="1">
      <c r="A154" s="35"/>
      <c r="B154" s="36"/>
      <c r="C154" s="260" t="s">
        <v>153</v>
      </c>
      <c r="D154" s="260" t="s">
        <v>194</v>
      </c>
      <c r="E154" s="261" t="s">
        <v>195</v>
      </c>
      <c r="F154" s="262" t="s">
        <v>196</v>
      </c>
      <c r="G154" s="263" t="s">
        <v>158</v>
      </c>
      <c r="H154" s="264">
        <v>3</v>
      </c>
      <c r="I154" s="265"/>
      <c r="J154" s="266"/>
      <c r="K154" s="267">
        <f>ROUND(P154*H154,2)</f>
        <v>0</v>
      </c>
      <c r="L154" s="266"/>
      <c r="M154" s="268"/>
      <c r="N154" s="269" t="s">
        <v>1</v>
      </c>
      <c r="O154" s="254" t="s">
        <v>45</v>
      </c>
      <c r="P154" s="255">
        <f>I154+J154</f>
        <v>0</v>
      </c>
      <c r="Q154" s="255">
        <f>ROUND(I154*H154,2)</f>
        <v>0</v>
      </c>
      <c r="R154" s="255">
        <f>ROUND(J154*H154,2)</f>
        <v>0</v>
      </c>
      <c r="S154" s="94"/>
      <c r="T154" s="256">
        <f>S154*H154</f>
        <v>0</v>
      </c>
      <c r="U154" s="256">
        <v>0.0074999999999999997</v>
      </c>
      <c r="V154" s="256">
        <f>U154*H154</f>
        <v>0.022499999999999999</v>
      </c>
      <c r="W154" s="256">
        <v>0</v>
      </c>
      <c r="X154" s="257">
        <f>W154*H154</f>
        <v>0</v>
      </c>
      <c r="Y154" s="35"/>
      <c r="Z154" s="35"/>
      <c r="AA154" s="35"/>
      <c r="AB154" s="35"/>
      <c r="AC154" s="35"/>
      <c r="AD154" s="35"/>
      <c r="AE154" s="35"/>
      <c r="AR154" s="258" t="s">
        <v>190</v>
      </c>
      <c r="AT154" s="258" t="s">
        <v>194</v>
      </c>
      <c r="AU154" s="258" t="s">
        <v>126</v>
      </c>
      <c r="AY154" s="14" t="s">
        <v>152</v>
      </c>
      <c r="BE154" s="259">
        <f>IF(O154="základná",K154,0)</f>
        <v>0</v>
      </c>
      <c r="BF154" s="259">
        <f>IF(O154="znížená",K154,0)</f>
        <v>0</v>
      </c>
      <c r="BG154" s="259">
        <f>IF(O154="zákl. prenesená",K154,0)</f>
        <v>0</v>
      </c>
      <c r="BH154" s="259">
        <f>IF(O154="zníž. prenesená",K154,0)</f>
        <v>0</v>
      </c>
      <c r="BI154" s="259">
        <f>IF(O154="nulová",K154,0)</f>
        <v>0</v>
      </c>
      <c r="BJ154" s="14" t="s">
        <v>126</v>
      </c>
      <c r="BK154" s="259">
        <f>ROUND(P154*H154,2)</f>
        <v>0</v>
      </c>
      <c r="BL154" s="14" t="s">
        <v>168</v>
      </c>
      <c r="BM154" s="258" t="s">
        <v>197</v>
      </c>
    </row>
    <row r="155" s="2" customFormat="1" ht="24.15" customHeight="1">
      <c r="A155" s="35"/>
      <c r="B155" s="36"/>
      <c r="C155" s="260" t="s">
        <v>198</v>
      </c>
      <c r="D155" s="260" t="s">
        <v>194</v>
      </c>
      <c r="E155" s="261" t="s">
        <v>199</v>
      </c>
      <c r="F155" s="262" t="s">
        <v>200</v>
      </c>
      <c r="G155" s="263" t="s">
        <v>158</v>
      </c>
      <c r="H155" s="264">
        <v>3</v>
      </c>
      <c r="I155" s="265"/>
      <c r="J155" s="266"/>
      <c r="K155" s="267">
        <f>ROUND(P155*H155,2)</f>
        <v>0</v>
      </c>
      <c r="L155" s="266"/>
      <c r="M155" s="268"/>
      <c r="N155" s="269" t="s">
        <v>1</v>
      </c>
      <c r="O155" s="254" t="s">
        <v>45</v>
      </c>
      <c r="P155" s="255">
        <f>I155+J155</f>
        <v>0</v>
      </c>
      <c r="Q155" s="255">
        <f>ROUND(I155*H155,2)</f>
        <v>0</v>
      </c>
      <c r="R155" s="255">
        <f>ROUND(J155*H155,2)</f>
        <v>0</v>
      </c>
      <c r="S155" s="94"/>
      <c r="T155" s="256">
        <f>S155*H155</f>
        <v>0</v>
      </c>
      <c r="U155" s="256">
        <v>0.0035000000000000001</v>
      </c>
      <c r="V155" s="256">
        <f>U155*H155</f>
        <v>0.010500000000000001</v>
      </c>
      <c r="W155" s="256">
        <v>0</v>
      </c>
      <c r="X155" s="257">
        <f>W155*H155</f>
        <v>0</v>
      </c>
      <c r="Y155" s="35"/>
      <c r="Z155" s="35"/>
      <c r="AA155" s="35"/>
      <c r="AB155" s="35"/>
      <c r="AC155" s="35"/>
      <c r="AD155" s="35"/>
      <c r="AE155" s="35"/>
      <c r="AR155" s="258" t="s">
        <v>126</v>
      </c>
      <c r="AT155" s="258" t="s">
        <v>194</v>
      </c>
      <c r="AU155" s="258" t="s">
        <v>126</v>
      </c>
      <c r="AY155" s="14" t="s">
        <v>152</v>
      </c>
      <c r="BE155" s="259">
        <f>IF(O155="základná",K155,0)</f>
        <v>0</v>
      </c>
      <c r="BF155" s="259">
        <f>IF(O155="znížená",K155,0)</f>
        <v>0</v>
      </c>
      <c r="BG155" s="259">
        <f>IF(O155="zákl. prenesená",K155,0)</f>
        <v>0</v>
      </c>
      <c r="BH155" s="259">
        <f>IF(O155="zníž. prenesená",K155,0)</f>
        <v>0</v>
      </c>
      <c r="BI155" s="259">
        <f>IF(O155="nulová",K155,0)</f>
        <v>0</v>
      </c>
      <c r="BJ155" s="14" t="s">
        <v>126</v>
      </c>
      <c r="BK155" s="259">
        <f>ROUND(P155*H155,2)</f>
        <v>0</v>
      </c>
      <c r="BL155" s="14" t="s">
        <v>89</v>
      </c>
      <c r="BM155" s="258" t="s">
        <v>201</v>
      </c>
    </row>
    <row r="156" s="12" customFormat="1" ht="22.8" customHeight="1">
      <c r="A156" s="12"/>
      <c r="B156" s="229"/>
      <c r="C156" s="230"/>
      <c r="D156" s="231" t="s">
        <v>80</v>
      </c>
      <c r="E156" s="243" t="s">
        <v>202</v>
      </c>
      <c r="F156" s="243" t="s">
        <v>203</v>
      </c>
      <c r="G156" s="230"/>
      <c r="H156" s="230"/>
      <c r="I156" s="233"/>
      <c r="J156" s="233"/>
      <c r="K156" s="244">
        <f>BK156</f>
        <v>0</v>
      </c>
      <c r="L156" s="230"/>
      <c r="M156" s="234"/>
      <c r="N156" s="235"/>
      <c r="O156" s="236"/>
      <c r="P156" s="236"/>
      <c r="Q156" s="237">
        <f>SUM(Q157:Q159)</f>
        <v>0</v>
      </c>
      <c r="R156" s="237">
        <f>SUM(R157:R159)</f>
        <v>0</v>
      </c>
      <c r="S156" s="236"/>
      <c r="T156" s="238">
        <f>SUM(T157:T159)</f>
        <v>0</v>
      </c>
      <c r="U156" s="236"/>
      <c r="V156" s="238">
        <f>SUM(V157:V159)</f>
        <v>0.093199999999999991</v>
      </c>
      <c r="W156" s="236"/>
      <c r="X156" s="239">
        <f>SUM(X157:X159)</f>
        <v>0</v>
      </c>
      <c r="Y156" s="12"/>
      <c r="Z156" s="12"/>
      <c r="AA156" s="12"/>
      <c r="AB156" s="12"/>
      <c r="AC156" s="12"/>
      <c r="AD156" s="12"/>
      <c r="AE156" s="12"/>
      <c r="AR156" s="240" t="s">
        <v>126</v>
      </c>
      <c r="AT156" s="241" t="s">
        <v>80</v>
      </c>
      <c r="AU156" s="241" t="s">
        <v>89</v>
      </c>
      <c r="AY156" s="240" t="s">
        <v>152</v>
      </c>
      <c r="BK156" s="242">
        <f>SUM(BK157:BK159)</f>
        <v>0</v>
      </c>
    </row>
    <row r="157" s="2" customFormat="1" ht="16.5" customHeight="1">
      <c r="A157" s="35"/>
      <c r="B157" s="36"/>
      <c r="C157" s="245" t="s">
        <v>204</v>
      </c>
      <c r="D157" s="245" t="s">
        <v>155</v>
      </c>
      <c r="E157" s="246" t="s">
        <v>205</v>
      </c>
      <c r="F157" s="247" t="s">
        <v>206</v>
      </c>
      <c r="G157" s="248" t="s">
        <v>207</v>
      </c>
      <c r="H157" s="249">
        <v>2</v>
      </c>
      <c r="I157" s="250"/>
      <c r="J157" s="250"/>
      <c r="K157" s="251">
        <f>ROUND(P157*H157,2)</f>
        <v>0</v>
      </c>
      <c r="L157" s="252"/>
      <c r="M157" s="41"/>
      <c r="N157" s="253" t="s">
        <v>1</v>
      </c>
      <c r="O157" s="254" t="s">
        <v>45</v>
      </c>
      <c r="P157" s="255">
        <f>I157+J157</f>
        <v>0</v>
      </c>
      <c r="Q157" s="255">
        <f>ROUND(I157*H157,2)</f>
        <v>0</v>
      </c>
      <c r="R157" s="255">
        <f>ROUND(J157*H157,2)</f>
        <v>0</v>
      </c>
      <c r="S157" s="94"/>
      <c r="T157" s="256">
        <f>S157*H157</f>
        <v>0</v>
      </c>
      <c r="U157" s="256">
        <v>0</v>
      </c>
      <c r="V157" s="256">
        <f>U157*H157</f>
        <v>0</v>
      </c>
      <c r="W157" s="256">
        <v>0</v>
      </c>
      <c r="X157" s="257">
        <f>W157*H157</f>
        <v>0</v>
      </c>
      <c r="Y157" s="35"/>
      <c r="Z157" s="35"/>
      <c r="AA157" s="35"/>
      <c r="AB157" s="35"/>
      <c r="AC157" s="35"/>
      <c r="AD157" s="35"/>
      <c r="AE157" s="35"/>
      <c r="AR157" s="258" t="s">
        <v>89</v>
      </c>
      <c r="AT157" s="258" t="s">
        <v>155</v>
      </c>
      <c r="AU157" s="258" t="s">
        <v>126</v>
      </c>
      <c r="AY157" s="14" t="s">
        <v>152</v>
      </c>
      <c r="BE157" s="259">
        <f>IF(O157="základná",K157,0)</f>
        <v>0</v>
      </c>
      <c r="BF157" s="259">
        <f>IF(O157="znížená",K157,0)</f>
        <v>0</v>
      </c>
      <c r="BG157" s="259">
        <f>IF(O157="zákl. prenesená",K157,0)</f>
        <v>0</v>
      </c>
      <c r="BH157" s="259">
        <f>IF(O157="zníž. prenesená",K157,0)</f>
        <v>0</v>
      </c>
      <c r="BI157" s="259">
        <f>IF(O157="nulová",K157,0)</f>
        <v>0</v>
      </c>
      <c r="BJ157" s="14" t="s">
        <v>126</v>
      </c>
      <c r="BK157" s="259">
        <f>ROUND(P157*H157,2)</f>
        <v>0</v>
      </c>
      <c r="BL157" s="14" t="s">
        <v>89</v>
      </c>
      <c r="BM157" s="258" t="s">
        <v>208</v>
      </c>
    </row>
    <row r="158" s="2" customFormat="1" ht="24.15" customHeight="1">
      <c r="A158" s="35"/>
      <c r="B158" s="36"/>
      <c r="C158" s="260" t="s">
        <v>209</v>
      </c>
      <c r="D158" s="260" t="s">
        <v>194</v>
      </c>
      <c r="E158" s="261" t="s">
        <v>210</v>
      </c>
      <c r="F158" s="262" t="s">
        <v>211</v>
      </c>
      <c r="G158" s="263" t="s">
        <v>162</v>
      </c>
      <c r="H158" s="264">
        <v>2</v>
      </c>
      <c r="I158" s="265"/>
      <c r="J158" s="266"/>
      <c r="K158" s="267">
        <f>ROUND(P158*H158,2)</f>
        <v>0</v>
      </c>
      <c r="L158" s="266"/>
      <c r="M158" s="268"/>
      <c r="N158" s="269" t="s">
        <v>1</v>
      </c>
      <c r="O158" s="254" t="s">
        <v>45</v>
      </c>
      <c r="P158" s="255">
        <f>I158+J158</f>
        <v>0</v>
      </c>
      <c r="Q158" s="255">
        <f>ROUND(I158*H158,2)</f>
        <v>0</v>
      </c>
      <c r="R158" s="255">
        <f>ROUND(J158*H158,2)</f>
        <v>0</v>
      </c>
      <c r="S158" s="94"/>
      <c r="T158" s="256">
        <f>S158*H158</f>
        <v>0</v>
      </c>
      <c r="U158" s="256">
        <v>0.044699999999999997</v>
      </c>
      <c r="V158" s="256">
        <f>U158*H158</f>
        <v>0.089399999999999993</v>
      </c>
      <c r="W158" s="256">
        <v>0</v>
      </c>
      <c r="X158" s="257">
        <f>W158*H158</f>
        <v>0</v>
      </c>
      <c r="Y158" s="35"/>
      <c r="Z158" s="35"/>
      <c r="AA158" s="35"/>
      <c r="AB158" s="35"/>
      <c r="AC158" s="35"/>
      <c r="AD158" s="35"/>
      <c r="AE158" s="35"/>
      <c r="AR158" s="258" t="s">
        <v>126</v>
      </c>
      <c r="AT158" s="258" t="s">
        <v>194</v>
      </c>
      <c r="AU158" s="258" t="s">
        <v>126</v>
      </c>
      <c r="AY158" s="14" t="s">
        <v>152</v>
      </c>
      <c r="BE158" s="259">
        <f>IF(O158="základná",K158,0)</f>
        <v>0</v>
      </c>
      <c r="BF158" s="259">
        <f>IF(O158="znížená",K158,0)</f>
        <v>0</v>
      </c>
      <c r="BG158" s="259">
        <f>IF(O158="zákl. prenesená",K158,0)</f>
        <v>0</v>
      </c>
      <c r="BH158" s="259">
        <f>IF(O158="zníž. prenesená",K158,0)</f>
        <v>0</v>
      </c>
      <c r="BI158" s="259">
        <f>IF(O158="nulová",K158,0)</f>
        <v>0</v>
      </c>
      <c r="BJ158" s="14" t="s">
        <v>126</v>
      </c>
      <c r="BK158" s="259">
        <f>ROUND(P158*H158,2)</f>
        <v>0</v>
      </c>
      <c r="BL158" s="14" t="s">
        <v>89</v>
      </c>
      <c r="BM158" s="258" t="s">
        <v>212</v>
      </c>
    </row>
    <row r="159" s="2" customFormat="1" ht="33" customHeight="1">
      <c r="A159" s="35"/>
      <c r="B159" s="36"/>
      <c r="C159" s="260" t="s">
        <v>213</v>
      </c>
      <c r="D159" s="260" t="s">
        <v>194</v>
      </c>
      <c r="E159" s="261" t="s">
        <v>214</v>
      </c>
      <c r="F159" s="262" t="s">
        <v>215</v>
      </c>
      <c r="G159" s="263" t="s">
        <v>162</v>
      </c>
      <c r="H159" s="264">
        <v>2</v>
      </c>
      <c r="I159" s="265"/>
      <c r="J159" s="266"/>
      <c r="K159" s="267">
        <f>ROUND(P159*H159,2)</f>
        <v>0</v>
      </c>
      <c r="L159" s="266"/>
      <c r="M159" s="268"/>
      <c r="N159" s="269" t="s">
        <v>1</v>
      </c>
      <c r="O159" s="254" t="s">
        <v>45</v>
      </c>
      <c r="P159" s="255">
        <f>I159+J159</f>
        <v>0</v>
      </c>
      <c r="Q159" s="255">
        <f>ROUND(I159*H159,2)</f>
        <v>0</v>
      </c>
      <c r="R159" s="255">
        <f>ROUND(J159*H159,2)</f>
        <v>0</v>
      </c>
      <c r="S159" s="94"/>
      <c r="T159" s="256">
        <f>S159*H159</f>
        <v>0</v>
      </c>
      <c r="U159" s="256">
        <v>0.0019</v>
      </c>
      <c r="V159" s="256">
        <f>U159*H159</f>
        <v>0.0038</v>
      </c>
      <c r="W159" s="256">
        <v>0</v>
      </c>
      <c r="X159" s="257">
        <f>W159*H159</f>
        <v>0</v>
      </c>
      <c r="Y159" s="35"/>
      <c r="Z159" s="35"/>
      <c r="AA159" s="35"/>
      <c r="AB159" s="35"/>
      <c r="AC159" s="35"/>
      <c r="AD159" s="35"/>
      <c r="AE159" s="35"/>
      <c r="AR159" s="258" t="s">
        <v>126</v>
      </c>
      <c r="AT159" s="258" t="s">
        <v>194</v>
      </c>
      <c r="AU159" s="258" t="s">
        <v>126</v>
      </c>
      <c r="AY159" s="14" t="s">
        <v>152</v>
      </c>
      <c r="BE159" s="259">
        <f>IF(O159="základná",K159,0)</f>
        <v>0</v>
      </c>
      <c r="BF159" s="259">
        <f>IF(O159="znížená",K159,0)</f>
        <v>0</v>
      </c>
      <c r="BG159" s="259">
        <f>IF(O159="zákl. prenesená",K159,0)</f>
        <v>0</v>
      </c>
      <c r="BH159" s="259">
        <f>IF(O159="zníž. prenesená",K159,0)</f>
        <v>0</v>
      </c>
      <c r="BI159" s="259">
        <f>IF(O159="nulová",K159,0)</f>
        <v>0</v>
      </c>
      <c r="BJ159" s="14" t="s">
        <v>126</v>
      </c>
      <c r="BK159" s="259">
        <f>ROUND(P159*H159,2)</f>
        <v>0</v>
      </c>
      <c r="BL159" s="14" t="s">
        <v>89</v>
      </c>
      <c r="BM159" s="258" t="s">
        <v>216</v>
      </c>
    </row>
    <row r="160" s="12" customFormat="1" ht="22.8" customHeight="1">
      <c r="A160" s="12"/>
      <c r="B160" s="229"/>
      <c r="C160" s="230"/>
      <c r="D160" s="231" t="s">
        <v>80</v>
      </c>
      <c r="E160" s="243" t="s">
        <v>217</v>
      </c>
      <c r="F160" s="243" t="s">
        <v>218</v>
      </c>
      <c r="G160" s="230"/>
      <c r="H160" s="230"/>
      <c r="I160" s="233"/>
      <c r="J160" s="233"/>
      <c r="K160" s="244">
        <f>BK160</f>
        <v>0</v>
      </c>
      <c r="L160" s="230"/>
      <c r="M160" s="234"/>
      <c r="N160" s="235"/>
      <c r="O160" s="236"/>
      <c r="P160" s="236"/>
      <c r="Q160" s="237">
        <f>SUM(Q161:Q163)</f>
        <v>0</v>
      </c>
      <c r="R160" s="237">
        <f>SUM(R161:R163)</f>
        <v>0</v>
      </c>
      <c r="S160" s="236"/>
      <c r="T160" s="238">
        <f>SUM(T161:T163)</f>
        <v>0</v>
      </c>
      <c r="U160" s="236"/>
      <c r="V160" s="238">
        <f>SUM(V161:V163)</f>
        <v>0.1486806</v>
      </c>
      <c r="W160" s="236"/>
      <c r="X160" s="239">
        <f>SUM(X161:X163)</f>
        <v>0</v>
      </c>
      <c r="Y160" s="12"/>
      <c r="Z160" s="12"/>
      <c r="AA160" s="12"/>
      <c r="AB160" s="12"/>
      <c r="AC160" s="12"/>
      <c r="AD160" s="12"/>
      <c r="AE160" s="12"/>
      <c r="AR160" s="240" t="s">
        <v>126</v>
      </c>
      <c r="AT160" s="241" t="s">
        <v>80</v>
      </c>
      <c r="AU160" s="241" t="s">
        <v>89</v>
      </c>
      <c r="AY160" s="240" t="s">
        <v>152</v>
      </c>
      <c r="BK160" s="242">
        <f>SUM(BK161:BK163)</f>
        <v>0</v>
      </c>
    </row>
    <row r="161" s="2" customFormat="1" ht="21.75" customHeight="1">
      <c r="A161" s="35"/>
      <c r="B161" s="36"/>
      <c r="C161" s="245" t="s">
        <v>219</v>
      </c>
      <c r="D161" s="245" t="s">
        <v>155</v>
      </c>
      <c r="E161" s="246" t="s">
        <v>220</v>
      </c>
      <c r="F161" s="247" t="s">
        <v>221</v>
      </c>
      <c r="G161" s="248" t="s">
        <v>162</v>
      </c>
      <c r="H161" s="249">
        <v>1</v>
      </c>
      <c r="I161" s="250"/>
      <c r="J161" s="250"/>
      <c r="K161" s="251">
        <f>ROUND(P161*H161,2)</f>
        <v>0</v>
      </c>
      <c r="L161" s="252"/>
      <c r="M161" s="41"/>
      <c r="N161" s="253" t="s">
        <v>1</v>
      </c>
      <c r="O161" s="254" t="s">
        <v>45</v>
      </c>
      <c r="P161" s="255">
        <f>I161+J161</f>
        <v>0</v>
      </c>
      <c r="Q161" s="255">
        <f>ROUND(I161*H161,2)</f>
        <v>0</v>
      </c>
      <c r="R161" s="255">
        <f>ROUND(J161*H161,2)</f>
        <v>0</v>
      </c>
      <c r="S161" s="94"/>
      <c r="T161" s="256">
        <f>S161*H161</f>
        <v>0</v>
      </c>
      <c r="U161" s="256">
        <v>0.0036806</v>
      </c>
      <c r="V161" s="256">
        <f>U161*H161</f>
        <v>0.0036806</v>
      </c>
      <c r="W161" s="256">
        <v>0</v>
      </c>
      <c r="X161" s="257">
        <f>W161*H161</f>
        <v>0</v>
      </c>
      <c r="Y161" s="35"/>
      <c r="Z161" s="35"/>
      <c r="AA161" s="35"/>
      <c r="AB161" s="35"/>
      <c r="AC161" s="35"/>
      <c r="AD161" s="35"/>
      <c r="AE161" s="35"/>
      <c r="AR161" s="258" t="s">
        <v>89</v>
      </c>
      <c r="AT161" s="258" t="s">
        <v>155</v>
      </c>
      <c r="AU161" s="258" t="s">
        <v>126</v>
      </c>
      <c r="AY161" s="14" t="s">
        <v>152</v>
      </c>
      <c r="BE161" s="259">
        <f>IF(O161="základná",K161,0)</f>
        <v>0</v>
      </c>
      <c r="BF161" s="259">
        <f>IF(O161="znížená",K161,0)</f>
        <v>0</v>
      </c>
      <c r="BG161" s="259">
        <f>IF(O161="zákl. prenesená",K161,0)</f>
        <v>0</v>
      </c>
      <c r="BH161" s="259">
        <f>IF(O161="zníž. prenesená",K161,0)</f>
        <v>0</v>
      </c>
      <c r="BI161" s="259">
        <f>IF(O161="nulová",K161,0)</f>
        <v>0</v>
      </c>
      <c r="BJ161" s="14" t="s">
        <v>126</v>
      </c>
      <c r="BK161" s="259">
        <f>ROUND(P161*H161,2)</f>
        <v>0</v>
      </c>
      <c r="BL161" s="14" t="s">
        <v>89</v>
      </c>
      <c r="BM161" s="258" t="s">
        <v>222</v>
      </c>
    </row>
    <row r="162" s="2" customFormat="1" ht="37.8" customHeight="1">
      <c r="A162" s="35"/>
      <c r="B162" s="36"/>
      <c r="C162" s="260" t="s">
        <v>223</v>
      </c>
      <c r="D162" s="260" t="s">
        <v>194</v>
      </c>
      <c r="E162" s="261" t="s">
        <v>224</v>
      </c>
      <c r="F162" s="262" t="s">
        <v>225</v>
      </c>
      <c r="G162" s="263" t="s">
        <v>162</v>
      </c>
      <c r="H162" s="264">
        <v>1</v>
      </c>
      <c r="I162" s="265"/>
      <c r="J162" s="266"/>
      <c r="K162" s="267">
        <f>ROUND(P162*H162,2)</f>
        <v>0</v>
      </c>
      <c r="L162" s="266"/>
      <c r="M162" s="268"/>
      <c r="N162" s="269" t="s">
        <v>1</v>
      </c>
      <c r="O162" s="254" t="s">
        <v>45</v>
      </c>
      <c r="P162" s="255">
        <f>I162+J162</f>
        <v>0</v>
      </c>
      <c r="Q162" s="255">
        <f>ROUND(I162*H162,2)</f>
        <v>0</v>
      </c>
      <c r="R162" s="255">
        <f>ROUND(J162*H162,2)</f>
        <v>0</v>
      </c>
      <c r="S162" s="94"/>
      <c r="T162" s="256">
        <f>S162*H162</f>
        <v>0</v>
      </c>
      <c r="U162" s="256">
        <v>0.14499999999999999</v>
      </c>
      <c r="V162" s="256">
        <f>U162*H162</f>
        <v>0.14499999999999999</v>
      </c>
      <c r="W162" s="256">
        <v>0</v>
      </c>
      <c r="X162" s="257">
        <f>W162*H162</f>
        <v>0</v>
      </c>
      <c r="Y162" s="35"/>
      <c r="Z162" s="35"/>
      <c r="AA162" s="35"/>
      <c r="AB162" s="35"/>
      <c r="AC162" s="35"/>
      <c r="AD162" s="35"/>
      <c r="AE162" s="35"/>
      <c r="AR162" s="258" t="s">
        <v>126</v>
      </c>
      <c r="AT162" s="258" t="s">
        <v>194</v>
      </c>
      <c r="AU162" s="258" t="s">
        <v>126</v>
      </c>
      <c r="AY162" s="14" t="s">
        <v>152</v>
      </c>
      <c r="BE162" s="259">
        <f>IF(O162="základná",K162,0)</f>
        <v>0</v>
      </c>
      <c r="BF162" s="259">
        <f>IF(O162="znížená",K162,0)</f>
        <v>0</v>
      </c>
      <c r="BG162" s="259">
        <f>IF(O162="zákl. prenesená",K162,0)</f>
        <v>0</v>
      </c>
      <c r="BH162" s="259">
        <f>IF(O162="zníž. prenesená",K162,0)</f>
        <v>0</v>
      </c>
      <c r="BI162" s="259">
        <f>IF(O162="nulová",K162,0)</f>
        <v>0</v>
      </c>
      <c r="BJ162" s="14" t="s">
        <v>126</v>
      </c>
      <c r="BK162" s="259">
        <f>ROUND(P162*H162,2)</f>
        <v>0</v>
      </c>
      <c r="BL162" s="14" t="s">
        <v>89</v>
      </c>
      <c r="BM162" s="258" t="s">
        <v>226</v>
      </c>
    </row>
    <row r="163" s="2" customFormat="1" ht="21.75" customHeight="1">
      <c r="A163" s="35"/>
      <c r="B163" s="36"/>
      <c r="C163" s="245" t="s">
        <v>176</v>
      </c>
      <c r="D163" s="245" t="s">
        <v>155</v>
      </c>
      <c r="E163" s="246" t="s">
        <v>227</v>
      </c>
      <c r="F163" s="247" t="s">
        <v>228</v>
      </c>
      <c r="G163" s="248" t="s">
        <v>175</v>
      </c>
      <c r="H163" s="249">
        <v>0.20000000000000001</v>
      </c>
      <c r="I163" s="250"/>
      <c r="J163" s="250"/>
      <c r="K163" s="251">
        <f>ROUND(P163*H163,2)</f>
        <v>0</v>
      </c>
      <c r="L163" s="252"/>
      <c r="M163" s="41"/>
      <c r="N163" s="253" t="s">
        <v>1</v>
      </c>
      <c r="O163" s="254" t="s">
        <v>45</v>
      </c>
      <c r="P163" s="255">
        <f>I163+J163</f>
        <v>0</v>
      </c>
      <c r="Q163" s="255">
        <f>ROUND(I163*H163,2)</f>
        <v>0</v>
      </c>
      <c r="R163" s="255">
        <f>ROUND(J163*H163,2)</f>
        <v>0</v>
      </c>
      <c r="S163" s="94"/>
      <c r="T163" s="256">
        <f>S163*H163</f>
        <v>0</v>
      </c>
      <c r="U163" s="256">
        <v>0</v>
      </c>
      <c r="V163" s="256">
        <f>U163*H163</f>
        <v>0</v>
      </c>
      <c r="W163" s="256">
        <v>0</v>
      </c>
      <c r="X163" s="257">
        <f>W163*H163</f>
        <v>0</v>
      </c>
      <c r="Y163" s="35"/>
      <c r="Z163" s="35"/>
      <c r="AA163" s="35"/>
      <c r="AB163" s="35"/>
      <c r="AC163" s="35"/>
      <c r="AD163" s="35"/>
      <c r="AE163" s="35"/>
      <c r="AR163" s="258" t="s">
        <v>176</v>
      </c>
      <c r="AT163" s="258" t="s">
        <v>155</v>
      </c>
      <c r="AU163" s="258" t="s">
        <v>126</v>
      </c>
      <c r="AY163" s="14" t="s">
        <v>152</v>
      </c>
      <c r="BE163" s="259">
        <f>IF(O163="základná",K163,0)</f>
        <v>0</v>
      </c>
      <c r="BF163" s="259">
        <f>IF(O163="znížená",K163,0)</f>
        <v>0</v>
      </c>
      <c r="BG163" s="259">
        <f>IF(O163="zákl. prenesená",K163,0)</f>
        <v>0</v>
      </c>
      <c r="BH163" s="259">
        <f>IF(O163="zníž. prenesená",K163,0)</f>
        <v>0</v>
      </c>
      <c r="BI163" s="259">
        <f>IF(O163="nulová",K163,0)</f>
        <v>0</v>
      </c>
      <c r="BJ163" s="14" t="s">
        <v>126</v>
      </c>
      <c r="BK163" s="259">
        <f>ROUND(P163*H163,2)</f>
        <v>0</v>
      </c>
      <c r="BL163" s="14" t="s">
        <v>176</v>
      </c>
      <c r="BM163" s="258" t="s">
        <v>229</v>
      </c>
    </row>
    <row r="164" s="12" customFormat="1" ht="25.92" customHeight="1">
      <c r="A164" s="12"/>
      <c r="B164" s="229"/>
      <c r="C164" s="230"/>
      <c r="D164" s="231" t="s">
        <v>80</v>
      </c>
      <c r="E164" s="232" t="s">
        <v>230</v>
      </c>
      <c r="F164" s="232" t="s">
        <v>231</v>
      </c>
      <c r="G164" s="230"/>
      <c r="H164" s="230"/>
      <c r="I164" s="233"/>
      <c r="J164" s="233"/>
      <c r="K164" s="202">
        <f>BK164</f>
        <v>0</v>
      </c>
      <c r="L164" s="230"/>
      <c r="M164" s="234"/>
      <c r="N164" s="235"/>
      <c r="O164" s="236"/>
      <c r="P164" s="236"/>
      <c r="Q164" s="237">
        <f>SUM(Q165:Q169)</f>
        <v>0</v>
      </c>
      <c r="R164" s="237">
        <f>SUM(R165:R169)</f>
        <v>0</v>
      </c>
      <c r="S164" s="236"/>
      <c r="T164" s="238">
        <f>SUM(T165:T169)</f>
        <v>0</v>
      </c>
      <c r="U164" s="236"/>
      <c r="V164" s="238">
        <f>SUM(V165:V169)</f>
        <v>0</v>
      </c>
      <c r="W164" s="236"/>
      <c r="X164" s="239">
        <f>SUM(X165:X169)</f>
        <v>0</v>
      </c>
      <c r="Y164" s="12"/>
      <c r="Z164" s="12"/>
      <c r="AA164" s="12"/>
      <c r="AB164" s="12"/>
      <c r="AC164" s="12"/>
      <c r="AD164" s="12"/>
      <c r="AE164" s="12"/>
      <c r="AR164" s="240" t="s">
        <v>168</v>
      </c>
      <c r="AT164" s="241" t="s">
        <v>80</v>
      </c>
      <c r="AU164" s="241" t="s">
        <v>81</v>
      </c>
      <c r="AY164" s="240" t="s">
        <v>152</v>
      </c>
      <c r="BK164" s="242">
        <f>SUM(BK165:BK169)</f>
        <v>0</v>
      </c>
    </row>
    <row r="165" s="2" customFormat="1" ht="33" customHeight="1">
      <c r="A165" s="35"/>
      <c r="B165" s="36"/>
      <c r="C165" s="245" t="s">
        <v>232</v>
      </c>
      <c r="D165" s="245" t="s">
        <v>155</v>
      </c>
      <c r="E165" s="246" t="s">
        <v>233</v>
      </c>
      <c r="F165" s="247" t="s">
        <v>234</v>
      </c>
      <c r="G165" s="248" t="s">
        <v>235</v>
      </c>
      <c r="H165" s="249">
        <v>8</v>
      </c>
      <c r="I165" s="250"/>
      <c r="J165" s="250"/>
      <c r="K165" s="251">
        <f>ROUND(P165*H165,2)</f>
        <v>0</v>
      </c>
      <c r="L165" s="252"/>
      <c r="M165" s="41"/>
      <c r="N165" s="253" t="s">
        <v>1</v>
      </c>
      <c r="O165" s="254" t="s">
        <v>45</v>
      </c>
      <c r="P165" s="255">
        <f>I165+J165</f>
        <v>0</v>
      </c>
      <c r="Q165" s="255">
        <f>ROUND(I165*H165,2)</f>
        <v>0</v>
      </c>
      <c r="R165" s="255">
        <f>ROUND(J165*H165,2)</f>
        <v>0</v>
      </c>
      <c r="S165" s="94"/>
      <c r="T165" s="256">
        <f>S165*H165</f>
        <v>0</v>
      </c>
      <c r="U165" s="256">
        <v>0</v>
      </c>
      <c r="V165" s="256">
        <f>U165*H165</f>
        <v>0</v>
      </c>
      <c r="W165" s="256">
        <v>0</v>
      </c>
      <c r="X165" s="257">
        <f>W165*H165</f>
        <v>0</v>
      </c>
      <c r="Y165" s="35"/>
      <c r="Z165" s="35"/>
      <c r="AA165" s="35"/>
      <c r="AB165" s="35"/>
      <c r="AC165" s="35"/>
      <c r="AD165" s="35"/>
      <c r="AE165" s="35"/>
      <c r="AR165" s="258" t="s">
        <v>176</v>
      </c>
      <c r="AT165" s="258" t="s">
        <v>155</v>
      </c>
      <c r="AU165" s="258" t="s">
        <v>89</v>
      </c>
      <c r="AY165" s="14" t="s">
        <v>152</v>
      </c>
      <c r="BE165" s="259">
        <f>IF(O165="základná",K165,0)</f>
        <v>0</v>
      </c>
      <c r="BF165" s="259">
        <f>IF(O165="znížená",K165,0)</f>
        <v>0</v>
      </c>
      <c r="BG165" s="259">
        <f>IF(O165="zákl. prenesená",K165,0)</f>
        <v>0</v>
      </c>
      <c r="BH165" s="259">
        <f>IF(O165="zníž. prenesená",K165,0)</f>
        <v>0</v>
      </c>
      <c r="BI165" s="259">
        <f>IF(O165="nulová",K165,0)</f>
        <v>0</v>
      </c>
      <c r="BJ165" s="14" t="s">
        <v>126</v>
      </c>
      <c r="BK165" s="259">
        <f>ROUND(P165*H165,2)</f>
        <v>0</v>
      </c>
      <c r="BL165" s="14" t="s">
        <v>176</v>
      </c>
      <c r="BM165" s="258" t="s">
        <v>236</v>
      </c>
    </row>
    <row r="166" s="2" customFormat="1" ht="37.8" customHeight="1">
      <c r="A166" s="35"/>
      <c r="B166" s="36"/>
      <c r="C166" s="245" t="s">
        <v>237</v>
      </c>
      <c r="D166" s="245" t="s">
        <v>155</v>
      </c>
      <c r="E166" s="246" t="s">
        <v>238</v>
      </c>
      <c r="F166" s="247" t="s">
        <v>239</v>
      </c>
      <c r="G166" s="248" t="s">
        <v>235</v>
      </c>
      <c r="H166" s="249">
        <v>8</v>
      </c>
      <c r="I166" s="250"/>
      <c r="J166" s="250"/>
      <c r="K166" s="251">
        <f>ROUND(P166*H166,2)</f>
        <v>0</v>
      </c>
      <c r="L166" s="252"/>
      <c r="M166" s="41"/>
      <c r="N166" s="253" t="s">
        <v>1</v>
      </c>
      <c r="O166" s="254" t="s">
        <v>45</v>
      </c>
      <c r="P166" s="255">
        <f>I166+J166</f>
        <v>0</v>
      </c>
      <c r="Q166" s="255">
        <f>ROUND(I166*H166,2)</f>
        <v>0</v>
      </c>
      <c r="R166" s="255">
        <f>ROUND(J166*H166,2)</f>
        <v>0</v>
      </c>
      <c r="S166" s="94"/>
      <c r="T166" s="256">
        <f>S166*H166</f>
        <v>0</v>
      </c>
      <c r="U166" s="256">
        <v>0</v>
      </c>
      <c r="V166" s="256">
        <f>U166*H166</f>
        <v>0</v>
      </c>
      <c r="W166" s="256">
        <v>0</v>
      </c>
      <c r="X166" s="257">
        <f>W166*H166</f>
        <v>0</v>
      </c>
      <c r="Y166" s="35"/>
      <c r="Z166" s="35"/>
      <c r="AA166" s="35"/>
      <c r="AB166" s="35"/>
      <c r="AC166" s="35"/>
      <c r="AD166" s="35"/>
      <c r="AE166" s="35"/>
      <c r="AR166" s="258" t="s">
        <v>176</v>
      </c>
      <c r="AT166" s="258" t="s">
        <v>155</v>
      </c>
      <c r="AU166" s="258" t="s">
        <v>89</v>
      </c>
      <c r="AY166" s="14" t="s">
        <v>152</v>
      </c>
      <c r="BE166" s="259">
        <f>IF(O166="základná",K166,0)</f>
        <v>0</v>
      </c>
      <c r="BF166" s="259">
        <f>IF(O166="znížená",K166,0)</f>
        <v>0</v>
      </c>
      <c r="BG166" s="259">
        <f>IF(O166="zákl. prenesená",K166,0)</f>
        <v>0</v>
      </c>
      <c r="BH166" s="259">
        <f>IF(O166="zníž. prenesená",K166,0)</f>
        <v>0</v>
      </c>
      <c r="BI166" s="259">
        <f>IF(O166="nulová",K166,0)</f>
        <v>0</v>
      </c>
      <c r="BJ166" s="14" t="s">
        <v>126</v>
      </c>
      <c r="BK166" s="259">
        <f>ROUND(P166*H166,2)</f>
        <v>0</v>
      </c>
      <c r="BL166" s="14" t="s">
        <v>176</v>
      </c>
      <c r="BM166" s="258" t="s">
        <v>240</v>
      </c>
    </row>
    <row r="167" s="2" customFormat="1" ht="37.8" customHeight="1">
      <c r="A167" s="35"/>
      <c r="B167" s="36"/>
      <c r="C167" s="245" t="s">
        <v>241</v>
      </c>
      <c r="D167" s="245" t="s">
        <v>155</v>
      </c>
      <c r="E167" s="246" t="s">
        <v>242</v>
      </c>
      <c r="F167" s="247" t="s">
        <v>243</v>
      </c>
      <c r="G167" s="248" t="s">
        <v>235</v>
      </c>
      <c r="H167" s="249">
        <v>16</v>
      </c>
      <c r="I167" s="250"/>
      <c r="J167" s="250"/>
      <c r="K167" s="251">
        <f>ROUND(P167*H167,2)</f>
        <v>0</v>
      </c>
      <c r="L167" s="252"/>
      <c r="M167" s="41"/>
      <c r="N167" s="253" t="s">
        <v>1</v>
      </c>
      <c r="O167" s="254" t="s">
        <v>45</v>
      </c>
      <c r="P167" s="255">
        <f>I167+J167</f>
        <v>0</v>
      </c>
      <c r="Q167" s="255">
        <f>ROUND(I167*H167,2)</f>
        <v>0</v>
      </c>
      <c r="R167" s="255">
        <f>ROUND(J167*H167,2)</f>
        <v>0</v>
      </c>
      <c r="S167" s="94"/>
      <c r="T167" s="256">
        <f>S167*H167</f>
        <v>0</v>
      </c>
      <c r="U167" s="256">
        <v>0</v>
      </c>
      <c r="V167" s="256">
        <f>U167*H167</f>
        <v>0</v>
      </c>
      <c r="W167" s="256">
        <v>0</v>
      </c>
      <c r="X167" s="257">
        <f>W167*H167</f>
        <v>0</v>
      </c>
      <c r="Y167" s="35"/>
      <c r="Z167" s="35"/>
      <c r="AA167" s="35"/>
      <c r="AB167" s="35"/>
      <c r="AC167" s="35"/>
      <c r="AD167" s="35"/>
      <c r="AE167" s="35"/>
      <c r="AR167" s="258" t="s">
        <v>89</v>
      </c>
      <c r="AT167" s="258" t="s">
        <v>155</v>
      </c>
      <c r="AU167" s="258" t="s">
        <v>89</v>
      </c>
      <c r="AY167" s="14" t="s">
        <v>152</v>
      </c>
      <c r="BE167" s="259">
        <f>IF(O167="základná",K167,0)</f>
        <v>0</v>
      </c>
      <c r="BF167" s="259">
        <f>IF(O167="znížená",K167,0)</f>
        <v>0</v>
      </c>
      <c r="BG167" s="259">
        <f>IF(O167="zákl. prenesená",K167,0)</f>
        <v>0</v>
      </c>
      <c r="BH167" s="259">
        <f>IF(O167="zníž. prenesená",K167,0)</f>
        <v>0</v>
      </c>
      <c r="BI167" s="259">
        <f>IF(O167="nulová",K167,0)</f>
        <v>0</v>
      </c>
      <c r="BJ167" s="14" t="s">
        <v>126</v>
      </c>
      <c r="BK167" s="259">
        <f>ROUND(P167*H167,2)</f>
        <v>0</v>
      </c>
      <c r="BL167" s="14" t="s">
        <v>89</v>
      </c>
      <c r="BM167" s="258" t="s">
        <v>244</v>
      </c>
    </row>
    <row r="168" s="2" customFormat="1" ht="37.8" customHeight="1">
      <c r="A168" s="35"/>
      <c r="B168" s="36"/>
      <c r="C168" s="245" t="s">
        <v>8</v>
      </c>
      <c r="D168" s="245" t="s">
        <v>155</v>
      </c>
      <c r="E168" s="246" t="s">
        <v>245</v>
      </c>
      <c r="F168" s="247" t="s">
        <v>246</v>
      </c>
      <c r="G168" s="248" t="s">
        <v>235</v>
      </c>
      <c r="H168" s="249">
        <v>8</v>
      </c>
      <c r="I168" s="250"/>
      <c r="J168" s="250"/>
      <c r="K168" s="251">
        <f>ROUND(P168*H168,2)</f>
        <v>0</v>
      </c>
      <c r="L168" s="252"/>
      <c r="M168" s="41"/>
      <c r="N168" s="253" t="s">
        <v>1</v>
      </c>
      <c r="O168" s="254" t="s">
        <v>45</v>
      </c>
      <c r="P168" s="255">
        <f>I168+J168</f>
        <v>0</v>
      </c>
      <c r="Q168" s="255">
        <f>ROUND(I168*H168,2)</f>
        <v>0</v>
      </c>
      <c r="R168" s="255">
        <f>ROUND(J168*H168,2)</f>
        <v>0</v>
      </c>
      <c r="S168" s="94"/>
      <c r="T168" s="256">
        <f>S168*H168</f>
        <v>0</v>
      </c>
      <c r="U168" s="256">
        <v>0</v>
      </c>
      <c r="V168" s="256">
        <f>U168*H168</f>
        <v>0</v>
      </c>
      <c r="W168" s="256">
        <v>0</v>
      </c>
      <c r="X168" s="257">
        <f>W168*H168</f>
        <v>0</v>
      </c>
      <c r="Y168" s="35"/>
      <c r="Z168" s="35"/>
      <c r="AA168" s="35"/>
      <c r="AB168" s="35"/>
      <c r="AC168" s="35"/>
      <c r="AD168" s="35"/>
      <c r="AE168" s="35"/>
      <c r="AR168" s="258" t="s">
        <v>176</v>
      </c>
      <c r="AT168" s="258" t="s">
        <v>155</v>
      </c>
      <c r="AU168" s="258" t="s">
        <v>89</v>
      </c>
      <c r="AY168" s="14" t="s">
        <v>152</v>
      </c>
      <c r="BE168" s="259">
        <f>IF(O168="základná",K168,0)</f>
        <v>0</v>
      </c>
      <c r="BF168" s="259">
        <f>IF(O168="znížená",K168,0)</f>
        <v>0</v>
      </c>
      <c r="BG168" s="259">
        <f>IF(O168="zákl. prenesená",K168,0)</f>
        <v>0</v>
      </c>
      <c r="BH168" s="259">
        <f>IF(O168="zníž. prenesená",K168,0)</f>
        <v>0</v>
      </c>
      <c r="BI168" s="259">
        <f>IF(O168="nulová",K168,0)</f>
        <v>0</v>
      </c>
      <c r="BJ168" s="14" t="s">
        <v>126</v>
      </c>
      <c r="BK168" s="259">
        <f>ROUND(P168*H168,2)</f>
        <v>0</v>
      </c>
      <c r="BL168" s="14" t="s">
        <v>176</v>
      </c>
      <c r="BM168" s="258" t="s">
        <v>247</v>
      </c>
    </row>
    <row r="169" s="2" customFormat="1" ht="24.15" customHeight="1">
      <c r="A169" s="35"/>
      <c r="B169" s="36"/>
      <c r="C169" s="245" t="s">
        <v>248</v>
      </c>
      <c r="D169" s="245" t="s">
        <v>155</v>
      </c>
      <c r="E169" s="246" t="s">
        <v>249</v>
      </c>
      <c r="F169" s="247" t="s">
        <v>250</v>
      </c>
      <c r="G169" s="248" t="s">
        <v>235</v>
      </c>
      <c r="H169" s="249">
        <v>4</v>
      </c>
      <c r="I169" s="250"/>
      <c r="J169" s="250"/>
      <c r="K169" s="251">
        <f>ROUND(P169*H169,2)</f>
        <v>0</v>
      </c>
      <c r="L169" s="252"/>
      <c r="M169" s="41"/>
      <c r="N169" s="253" t="s">
        <v>1</v>
      </c>
      <c r="O169" s="254" t="s">
        <v>45</v>
      </c>
      <c r="P169" s="255">
        <f>I169+J169</f>
        <v>0</v>
      </c>
      <c r="Q169" s="255">
        <f>ROUND(I169*H169,2)</f>
        <v>0</v>
      </c>
      <c r="R169" s="255">
        <f>ROUND(J169*H169,2)</f>
        <v>0</v>
      </c>
      <c r="S169" s="94"/>
      <c r="T169" s="256">
        <f>S169*H169</f>
        <v>0</v>
      </c>
      <c r="U169" s="256">
        <v>0</v>
      </c>
      <c r="V169" s="256">
        <f>U169*H169</f>
        <v>0</v>
      </c>
      <c r="W169" s="256">
        <v>0</v>
      </c>
      <c r="X169" s="257">
        <f>W169*H169</f>
        <v>0</v>
      </c>
      <c r="Y169" s="35"/>
      <c r="Z169" s="35"/>
      <c r="AA169" s="35"/>
      <c r="AB169" s="35"/>
      <c r="AC169" s="35"/>
      <c r="AD169" s="35"/>
      <c r="AE169" s="35"/>
      <c r="AR169" s="258" t="s">
        <v>89</v>
      </c>
      <c r="AT169" s="258" t="s">
        <v>155</v>
      </c>
      <c r="AU169" s="258" t="s">
        <v>89</v>
      </c>
      <c r="AY169" s="14" t="s">
        <v>152</v>
      </c>
      <c r="BE169" s="259">
        <f>IF(O169="základná",K169,0)</f>
        <v>0</v>
      </c>
      <c r="BF169" s="259">
        <f>IF(O169="znížená",K169,0)</f>
        <v>0</v>
      </c>
      <c r="BG169" s="259">
        <f>IF(O169="zákl. prenesená",K169,0)</f>
        <v>0</v>
      </c>
      <c r="BH169" s="259">
        <f>IF(O169="zníž. prenesená",K169,0)</f>
        <v>0</v>
      </c>
      <c r="BI169" s="259">
        <f>IF(O169="nulová",K169,0)</f>
        <v>0</v>
      </c>
      <c r="BJ169" s="14" t="s">
        <v>126</v>
      </c>
      <c r="BK169" s="259">
        <f>ROUND(P169*H169,2)</f>
        <v>0</v>
      </c>
      <c r="BL169" s="14" t="s">
        <v>89</v>
      </c>
      <c r="BM169" s="258" t="s">
        <v>251</v>
      </c>
    </row>
    <row r="170" s="12" customFormat="1" ht="25.92" customHeight="1">
      <c r="A170" s="12"/>
      <c r="B170" s="229"/>
      <c r="C170" s="230"/>
      <c r="D170" s="231" t="s">
        <v>80</v>
      </c>
      <c r="E170" s="232" t="s">
        <v>125</v>
      </c>
      <c r="F170" s="232" t="s">
        <v>252</v>
      </c>
      <c r="G170" s="230"/>
      <c r="H170" s="230"/>
      <c r="I170" s="233"/>
      <c r="J170" s="233"/>
      <c r="K170" s="202">
        <f>BK170</f>
        <v>0</v>
      </c>
      <c r="L170" s="230"/>
      <c r="M170" s="234"/>
      <c r="N170" s="235"/>
      <c r="O170" s="236"/>
      <c r="P170" s="236"/>
      <c r="Q170" s="237">
        <f>Q171+Q174+Q176+Q179+Q181</f>
        <v>0</v>
      </c>
      <c r="R170" s="237">
        <f>R171+R174+R176+R179+R181</f>
        <v>0</v>
      </c>
      <c r="S170" s="236"/>
      <c r="T170" s="238">
        <f>T171+T174+T176+T179+T181</f>
        <v>0</v>
      </c>
      <c r="U170" s="236"/>
      <c r="V170" s="238">
        <f>V171+V174+V176+V179+V181</f>
        <v>0</v>
      </c>
      <c r="W170" s="236"/>
      <c r="X170" s="239">
        <f>X171+X174+X176+X179+X181</f>
        <v>0</v>
      </c>
      <c r="Y170" s="12"/>
      <c r="Z170" s="12"/>
      <c r="AA170" s="12"/>
      <c r="AB170" s="12"/>
      <c r="AC170" s="12"/>
      <c r="AD170" s="12"/>
      <c r="AE170" s="12"/>
      <c r="AR170" s="240" t="s">
        <v>172</v>
      </c>
      <c r="AT170" s="241" t="s">
        <v>80</v>
      </c>
      <c r="AU170" s="241" t="s">
        <v>81</v>
      </c>
      <c r="AY170" s="240" t="s">
        <v>152</v>
      </c>
      <c r="BK170" s="242">
        <f>BK171+BK174+BK176+BK179+BK181</f>
        <v>0</v>
      </c>
    </row>
    <row r="171" s="12" customFormat="1" ht="22.8" customHeight="1">
      <c r="A171" s="12"/>
      <c r="B171" s="229"/>
      <c r="C171" s="230"/>
      <c r="D171" s="231" t="s">
        <v>80</v>
      </c>
      <c r="E171" s="243" t="s">
        <v>253</v>
      </c>
      <c r="F171" s="243" t="s">
        <v>127</v>
      </c>
      <c r="G171" s="230"/>
      <c r="H171" s="230"/>
      <c r="I171" s="233"/>
      <c r="J171" s="233"/>
      <c r="K171" s="244">
        <f>BK171</f>
        <v>0</v>
      </c>
      <c r="L171" s="230"/>
      <c r="M171" s="234"/>
      <c r="N171" s="235"/>
      <c r="O171" s="236"/>
      <c r="P171" s="236"/>
      <c r="Q171" s="237">
        <f>SUM(Q172:Q173)</f>
        <v>0</v>
      </c>
      <c r="R171" s="237">
        <f>SUM(R172:R173)</f>
        <v>0</v>
      </c>
      <c r="S171" s="236"/>
      <c r="T171" s="238">
        <f>SUM(T172:T173)</f>
        <v>0</v>
      </c>
      <c r="U171" s="236"/>
      <c r="V171" s="238">
        <f>SUM(V172:V173)</f>
        <v>0</v>
      </c>
      <c r="W171" s="236"/>
      <c r="X171" s="239">
        <f>SUM(X172:X173)</f>
        <v>0</v>
      </c>
      <c r="Y171" s="12"/>
      <c r="Z171" s="12"/>
      <c r="AA171" s="12"/>
      <c r="AB171" s="12"/>
      <c r="AC171" s="12"/>
      <c r="AD171" s="12"/>
      <c r="AE171" s="12"/>
      <c r="AR171" s="240" t="s">
        <v>172</v>
      </c>
      <c r="AT171" s="241" t="s">
        <v>80</v>
      </c>
      <c r="AU171" s="241" t="s">
        <v>89</v>
      </c>
      <c r="AY171" s="240" t="s">
        <v>152</v>
      </c>
      <c r="BK171" s="242">
        <f>SUM(BK172:BK173)</f>
        <v>0</v>
      </c>
    </row>
    <row r="172" s="2" customFormat="1" ht="44.25" customHeight="1">
      <c r="A172" s="35"/>
      <c r="B172" s="36"/>
      <c r="C172" s="245" t="s">
        <v>254</v>
      </c>
      <c r="D172" s="245" t="s">
        <v>155</v>
      </c>
      <c r="E172" s="246" t="s">
        <v>255</v>
      </c>
      <c r="F172" s="247" t="s">
        <v>256</v>
      </c>
      <c r="G172" s="248" t="s">
        <v>257</v>
      </c>
      <c r="H172" s="249">
        <v>1</v>
      </c>
      <c r="I172" s="250"/>
      <c r="J172" s="250"/>
      <c r="K172" s="251">
        <f>ROUND(P172*H172,2)</f>
        <v>0</v>
      </c>
      <c r="L172" s="252"/>
      <c r="M172" s="41"/>
      <c r="N172" s="253" t="s">
        <v>1</v>
      </c>
      <c r="O172" s="254" t="s">
        <v>45</v>
      </c>
      <c r="P172" s="255">
        <f>I172+J172</f>
        <v>0</v>
      </c>
      <c r="Q172" s="255">
        <f>ROUND(I172*H172,2)</f>
        <v>0</v>
      </c>
      <c r="R172" s="255">
        <f>ROUND(J172*H172,2)</f>
        <v>0</v>
      </c>
      <c r="S172" s="94"/>
      <c r="T172" s="256">
        <f>S172*H172</f>
        <v>0</v>
      </c>
      <c r="U172" s="256">
        <v>0</v>
      </c>
      <c r="V172" s="256">
        <f>U172*H172</f>
        <v>0</v>
      </c>
      <c r="W172" s="256">
        <v>0</v>
      </c>
      <c r="X172" s="257">
        <f>W172*H172</f>
        <v>0</v>
      </c>
      <c r="Y172" s="35"/>
      <c r="Z172" s="35"/>
      <c r="AA172" s="35"/>
      <c r="AB172" s="35"/>
      <c r="AC172" s="35"/>
      <c r="AD172" s="35"/>
      <c r="AE172" s="35"/>
      <c r="AR172" s="258" t="s">
        <v>89</v>
      </c>
      <c r="AT172" s="258" t="s">
        <v>155</v>
      </c>
      <c r="AU172" s="258" t="s">
        <v>126</v>
      </c>
      <c r="AY172" s="14" t="s">
        <v>152</v>
      </c>
      <c r="BE172" s="259">
        <f>IF(O172="základná",K172,0)</f>
        <v>0</v>
      </c>
      <c r="BF172" s="259">
        <f>IF(O172="znížená",K172,0)</f>
        <v>0</v>
      </c>
      <c r="BG172" s="259">
        <f>IF(O172="zákl. prenesená",K172,0)</f>
        <v>0</v>
      </c>
      <c r="BH172" s="259">
        <f>IF(O172="zníž. prenesená",K172,0)</f>
        <v>0</v>
      </c>
      <c r="BI172" s="259">
        <f>IF(O172="nulová",K172,0)</f>
        <v>0</v>
      </c>
      <c r="BJ172" s="14" t="s">
        <v>126</v>
      </c>
      <c r="BK172" s="259">
        <f>ROUND(P172*H172,2)</f>
        <v>0</v>
      </c>
      <c r="BL172" s="14" t="s">
        <v>89</v>
      </c>
      <c r="BM172" s="258" t="s">
        <v>258</v>
      </c>
    </row>
    <row r="173" s="2" customFormat="1" ht="24.15" customHeight="1">
      <c r="A173" s="35"/>
      <c r="B173" s="36"/>
      <c r="C173" s="245" t="s">
        <v>259</v>
      </c>
      <c r="D173" s="245" t="s">
        <v>155</v>
      </c>
      <c r="E173" s="246" t="s">
        <v>260</v>
      </c>
      <c r="F173" s="247" t="s">
        <v>261</v>
      </c>
      <c r="G173" s="248" t="s">
        <v>257</v>
      </c>
      <c r="H173" s="249">
        <v>1</v>
      </c>
      <c r="I173" s="250"/>
      <c r="J173" s="250"/>
      <c r="K173" s="251">
        <f>ROUND(P173*H173,2)</f>
        <v>0</v>
      </c>
      <c r="L173" s="252"/>
      <c r="M173" s="41"/>
      <c r="N173" s="253" t="s">
        <v>1</v>
      </c>
      <c r="O173" s="254" t="s">
        <v>45</v>
      </c>
      <c r="P173" s="255">
        <f>I173+J173</f>
        <v>0</v>
      </c>
      <c r="Q173" s="255">
        <f>ROUND(I173*H173,2)</f>
        <v>0</v>
      </c>
      <c r="R173" s="255">
        <f>ROUND(J173*H173,2)</f>
        <v>0</v>
      </c>
      <c r="S173" s="94"/>
      <c r="T173" s="256">
        <f>S173*H173</f>
        <v>0</v>
      </c>
      <c r="U173" s="256">
        <v>0</v>
      </c>
      <c r="V173" s="256">
        <f>U173*H173</f>
        <v>0</v>
      </c>
      <c r="W173" s="256">
        <v>0</v>
      </c>
      <c r="X173" s="257">
        <f>W173*H173</f>
        <v>0</v>
      </c>
      <c r="Y173" s="35"/>
      <c r="Z173" s="35"/>
      <c r="AA173" s="35"/>
      <c r="AB173" s="35"/>
      <c r="AC173" s="35"/>
      <c r="AD173" s="35"/>
      <c r="AE173" s="35"/>
      <c r="AR173" s="258" t="s">
        <v>89</v>
      </c>
      <c r="AT173" s="258" t="s">
        <v>155</v>
      </c>
      <c r="AU173" s="258" t="s">
        <v>126</v>
      </c>
      <c r="AY173" s="14" t="s">
        <v>152</v>
      </c>
      <c r="BE173" s="259">
        <f>IF(O173="základná",K173,0)</f>
        <v>0</v>
      </c>
      <c r="BF173" s="259">
        <f>IF(O173="znížená",K173,0)</f>
        <v>0</v>
      </c>
      <c r="BG173" s="259">
        <f>IF(O173="zákl. prenesená",K173,0)</f>
        <v>0</v>
      </c>
      <c r="BH173" s="259">
        <f>IF(O173="zníž. prenesená",K173,0)</f>
        <v>0</v>
      </c>
      <c r="BI173" s="259">
        <f>IF(O173="nulová",K173,0)</f>
        <v>0</v>
      </c>
      <c r="BJ173" s="14" t="s">
        <v>126</v>
      </c>
      <c r="BK173" s="259">
        <f>ROUND(P173*H173,2)</f>
        <v>0</v>
      </c>
      <c r="BL173" s="14" t="s">
        <v>89</v>
      </c>
      <c r="BM173" s="258" t="s">
        <v>262</v>
      </c>
    </row>
    <row r="174" s="12" customFormat="1" ht="22.8" customHeight="1">
      <c r="A174" s="12"/>
      <c r="B174" s="229"/>
      <c r="C174" s="230"/>
      <c r="D174" s="231" t="s">
        <v>80</v>
      </c>
      <c r="E174" s="243" t="s">
        <v>263</v>
      </c>
      <c r="F174" s="243" t="s">
        <v>264</v>
      </c>
      <c r="G174" s="230"/>
      <c r="H174" s="230"/>
      <c r="I174" s="233"/>
      <c r="J174" s="233"/>
      <c r="K174" s="244">
        <f>BK174</f>
        <v>0</v>
      </c>
      <c r="L174" s="230"/>
      <c r="M174" s="234"/>
      <c r="N174" s="235"/>
      <c r="O174" s="236"/>
      <c r="P174" s="236"/>
      <c r="Q174" s="237">
        <f>Q175</f>
        <v>0</v>
      </c>
      <c r="R174" s="237">
        <f>R175</f>
        <v>0</v>
      </c>
      <c r="S174" s="236"/>
      <c r="T174" s="238">
        <f>T175</f>
        <v>0</v>
      </c>
      <c r="U174" s="236"/>
      <c r="V174" s="238">
        <f>V175</f>
        <v>0</v>
      </c>
      <c r="W174" s="236"/>
      <c r="X174" s="239">
        <f>X175</f>
        <v>0</v>
      </c>
      <c r="Y174" s="12"/>
      <c r="Z174" s="12"/>
      <c r="AA174" s="12"/>
      <c r="AB174" s="12"/>
      <c r="AC174" s="12"/>
      <c r="AD174" s="12"/>
      <c r="AE174" s="12"/>
      <c r="AR174" s="240" t="s">
        <v>172</v>
      </c>
      <c r="AT174" s="241" t="s">
        <v>80</v>
      </c>
      <c r="AU174" s="241" t="s">
        <v>89</v>
      </c>
      <c r="AY174" s="240" t="s">
        <v>152</v>
      </c>
      <c r="BK174" s="242">
        <f>BK175</f>
        <v>0</v>
      </c>
    </row>
    <row r="175" s="2" customFormat="1" ht="37.8" customHeight="1">
      <c r="A175" s="35"/>
      <c r="B175" s="36"/>
      <c r="C175" s="245" t="s">
        <v>265</v>
      </c>
      <c r="D175" s="245" t="s">
        <v>155</v>
      </c>
      <c r="E175" s="246" t="s">
        <v>266</v>
      </c>
      <c r="F175" s="247" t="s">
        <v>267</v>
      </c>
      <c r="G175" s="248" t="s">
        <v>257</v>
      </c>
      <c r="H175" s="249">
        <v>1</v>
      </c>
      <c r="I175" s="250"/>
      <c r="J175" s="250"/>
      <c r="K175" s="251">
        <f>ROUND(P175*H175,2)</f>
        <v>0</v>
      </c>
      <c r="L175" s="252"/>
      <c r="M175" s="41"/>
      <c r="N175" s="253" t="s">
        <v>1</v>
      </c>
      <c r="O175" s="254" t="s">
        <v>45</v>
      </c>
      <c r="P175" s="255">
        <f>I175+J175</f>
        <v>0</v>
      </c>
      <c r="Q175" s="255">
        <f>ROUND(I175*H175,2)</f>
        <v>0</v>
      </c>
      <c r="R175" s="255">
        <f>ROUND(J175*H175,2)</f>
        <v>0</v>
      </c>
      <c r="S175" s="94"/>
      <c r="T175" s="256">
        <f>S175*H175</f>
        <v>0</v>
      </c>
      <c r="U175" s="256">
        <v>0</v>
      </c>
      <c r="V175" s="256">
        <f>U175*H175</f>
        <v>0</v>
      </c>
      <c r="W175" s="256">
        <v>0</v>
      </c>
      <c r="X175" s="257">
        <f>W175*H175</f>
        <v>0</v>
      </c>
      <c r="Y175" s="35"/>
      <c r="Z175" s="35"/>
      <c r="AA175" s="35"/>
      <c r="AB175" s="35"/>
      <c r="AC175" s="35"/>
      <c r="AD175" s="35"/>
      <c r="AE175" s="35"/>
      <c r="AR175" s="258" t="s">
        <v>89</v>
      </c>
      <c r="AT175" s="258" t="s">
        <v>155</v>
      </c>
      <c r="AU175" s="258" t="s">
        <v>126</v>
      </c>
      <c r="AY175" s="14" t="s">
        <v>152</v>
      </c>
      <c r="BE175" s="259">
        <f>IF(O175="základná",K175,0)</f>
        <v>0</v>
      </c>
      <c r="BF175" s="259">
        <f>IF(O175="znížená",K175,0)</f>
        <v>0</v>
      </c>
      <c r="BG175" s="259">
        <f>IF(O175="zákl. prenesená",K175,0)</f>
        <v>0</v>
      </c>
      <c r="BH175" s="259">
        <f>IF(O175="zníž. prenesená",K175,0)</f>
        <v>0</v>
      </c>
      <c r="BI175" s="259">
        <f>IF(O175="nulová",K175,0)</f>
        <v>0</v>
      </c>
      <c r="BJ175" s="14" t="s">
        <v>126</v>
      </c>
      <c r="BK175" s="259">
        <f>ROUND(P175*H175,2)</f>
        <v>0</v>
      </c>
      <c r="BL175" s="14" t="s">
        <v>89</v>
      </c>
      <c r="BM175" s="258" t="s">
        <v>268</v>
      </c>
    </row>
    <row r="176" s="12" customFormat="1" ht="22.8" customHeight="1">
      <c r="A176" s="12"/>
      <c r="B176" s="229"/>
      <c r="C176" s="230"/>
      <c r="D176" s="231" t="s">
        <v>80</v>
      </c>
      <c r="E176" s="243" t="s">
        <v>269</v>
      </c>
      <c r="F176" s="243" t="s">
        <v>270</v>
      </c>
      <c r="G176" s="230"/>
      <c r="H176" s="230"/>
      <c r="I176" s="233"/>
      <c r="J176" s="233"/>
      <c r="K176" s="244">
        <f>BK176</f>
        <v>0</v>
      </c>
      <c r="L176" s="230"/>
      <c r="M176" s="234"/>
      <c r="N176" s="235"/>
      <c r="O176" s="236"/>
      <c r="P176" s="236"/>
      <c r="Q176" s="237">
        <f>SUM(Q177:Q178)</f>
        <v>0</v>
      </c>
      <c r="R176" s="237">
        <f>SUM(R177:R178)</f>
        <v>0</v>
      </c>
      <c r="S176" s="236"/>
      <c r="T176" s="238">
        <f>SUM(T177:T178)</f>
        <v>0</v>
      </c>
      <c r="U176" s="236"/>
      <c r="V176" s="238">
        <f>SUM(V177:V178)</f>
        <v>0</v>
      </c>
      <c r="W176" s="236"/>
      <c r="X176" s="239">
        <f>SUM(X177:X178)</f>
        <v>0</v>
      </c>
      <c r="Y176" s="12"/>
      <c r="Z176" s="12"/>
      <c r="AA176" s="12"/>
      <c r="AB176" s="12"/>
      <c r="AC176" s="12"/>
      <c r="AD176" s="12"/>
      <c r="AE176" s="12"/>
      <c r="AR176" s="240" t="s">
        <v>172</v>
      </c>
      <c r="AT176" s="241" t="s">
        <v>80</v>
      </c>
      <c r="AU176" s="241" t="s">
        <v>89</v>
      </c>
      <c r="AY176" s="240" t="s">
        <v>152</v>
      </c>
      <c r="BK176" s="242">
        <f>SUM(BK177:BK178)</f>
        <v>0</v>
      </c>
    </row>
    <row r="177" s="2" customFormat="1" ht="24.15" customHeight="1">
      <c r="A177" s="35"/>
      <c r="B177" s="36"/>
      <c r="C177" s="245" t="s">
        <v>271</v>
      </c>
      <c r="D177" s="245" t="s">
        <v>155</v>
      </c>
      <c r="E177" s="246" t="s">
        <v>272</v>
      </c>
      <c r="F177" s="247" t="s">
        <v>273</v>
      </c>
      <c r="G177" s="248" t="s">
        <v>257</v>
      </c>
      <c r="H177" s="249">
        <v>1</v>
      </c>
      <c r="I177" s="250"/>
      <c r="J177" s="250"/>
      <c r="K177" s="251">
        <f>ROUND(P177*H177,2)</f>
        <v>0</v>
      </c>
      <c r="L177" s="252"/>
      <c r="M177" s="41"/>
      <c r="N177" s="253" t="s">
        <v>1</v>
      </c>
      <c r="O177" s="254" t="s">
        <v>45</v>
      </c>
      <c r="P177" s="255">
        <f>I177+J177</f>
        <v>0</v>
      </c>
      <c r="Q177" s="255">
        <f>ROUND(I177*H177,2)</f>
        <v>0</v>
      </c>
      <c r="R177" s="255">
        <f>ROUND(J177*H177,2)</f>
        <v>0</v>
      </c>
      <c r="S177" s="94"/>
      <c r="T177" s="256">
        <f>S177*H177</f>
        <v>0</v>
      </c>
      <c r="U177" s="256">
        <v>0</v>
      </c>
      <c r="V177" s="256">
        <f>U177*H177</f>
        <v>0</v>
      </c>
      <c r="W177" s="256">
        <v>0</v>
      </c>
      <c r="X177" s="257">
        <f>W177*H177</f>
        <v>0</v>
      </c>
      <c r="Y177" s="35"/>
      <c r="Z177" s="35"/>
      <c r="AA177" s="35"/>
      <c r="AB177" s="35"/>
      <c r="AC177" s="35"/>
      <c r="AD177" s="35"/>
      <c r="AE177" s="35"/>
      <c r="AR177" s="258" t="s">
        <v>89</v>
      </c>
      <c r="AT177" s="258" t="s">
        <v>155</v>
      </c>
      <c r="AU177" s="258" t="s">
        <v>126</v>
      </c>
      <c r="AY177" s="14" t="s">
        <v>152</v>
      </c>
      <c r="BE177" s="259">
        <f>IF(O177="základná",K177,0)</f>
        <v>0</v>
      </c>
      <c r="BF177" s="259">
        <f>IF(O177="znížená",K177,0)</f>
        <v>0</v>
      </c>
      <c r="BG177" s="259">
        <f>IF(O177="zákl. prenesená",K177,0)</f>
        <v>0</v>
      </c>
      <c r="BH177" s="259">
        <f>IF(O177="zníž. prenesená",K177,0)</f>
        <v>0</v>
      </c>
      <c r="BI177" s="259">
        <f>IF(O177="nulová",K177,0)</f>
        <v>0</v>
      </c>
      <c r="BJ177" s="14" t="s">
        <v>126</v>
      </c>
      <c r="BK177" s="259">
        <f>ROUND(P177*H177,2)</f>
        <v>0</v>
      </c>
      <c r="BL177" s="14" t="s">
        <v>89</v>
      </c>
      <c r="BM177" s="258" t="s">
        <v>274</v>
      </c>
    </row>
    <row r="178" s="2" customFormat="1" ht="24.15" customHeight="1">
      <c r="A178" s="35"/>
      <c r="B178" s="36"/>
      <c r="C178" s="245" t="s">
        <v>275</v>
      </c>
      <c r="D178" s="245" t="s">
        <v>155</v>
      </c>
      <c r="E178" s="246" t="s">
        <v>276</v>
      </c>
      <c r="F178" s="247" t="s">
        <v>277</v>
      </c>
      <c r="G178" s="248" t="s">
        <v>257</v>
      </c>
      <c r="H178" s="249">
        <v>1</v>
      </c>
      <c r="I178" s="250"/>
      <c r="J178" s="250"/>
      <c r="K178" s="251">
        <f>ROUND(P178*H178,2)</f>
        <v>0</v>
      </c>
      <c r="L178" s="252"/>
      <c r="M178" s="41"/>
      <c r="N178" s="253" t="s">
        <v>1</v>
      </c>
      <c r="O178" s="254" t="s">
        <v>45</v>
      </c>
      <c r="P178" s="255">
        <f>I178+J178</f>
        <v>0</v>
      </c>
      <c r="Q178" s="255">
        <f>ROUND(I178*H178,2)</f>
        <v>0</v>
      </c>
      <c r="R178" s="255">
        <f>ROUND(J178*H178,2)</f>
        <v>0</v>
      </c>
      <c r="S178" s="94"/>
      <c r="T178" s="256">
        <f>S178*H178</f>
        <v>0</v>
      </c>
      <c r="U178" s="256">
        <v>0</v>
      </c>
      <c r="V178" s="256">
        <f>U178*H178</f>
        <v>0</v>
      </c>
      <c r="W178" s="256">
        <v>0</v>
      </c>
      <c r="X178" s="257">
        <f>W178*H178</f>
        <v>0</v>
      </c>
      <c r="Y178" s="35"/>
      <c r="Z178" s="35"/>
      <c r="AA178" s="35"/>
      <c r="AB178" s="35"/>
      <c r="AC178" s="35"/>
      <c r="AD178" s="35"/>
      <c r="AE178" s="35"/>
      <c r="AR178" s="258" t="s">
        <v>278</v>
      </c>
      <c r="AT178" s="258" t="s">
        <v>155</v>
      </c>
      <c r="AU178" s="258" t="s">
        <v>126</v>
      </c>
      <c r="AY178" s="14" t="s">
        <v>152</v>
      </c>
      <c r="BE178" s="259">
        <f>IF(O178="základná",K178,0)</f>
        <v>0</v>
      </c>
      <c r="BF178" s="259">
        <f>IF(O178="znížená",K178,0)</f>
        <v>0</v>
      </c>
      <c r="BG178" s="259">
        <f>IF(O178="zákl. prenesená",K178,0)</f>
        <v>0</v>
      </c>
      <c r="BH178" s="259">
        <f>IF(O178="zníž. prenesená",K178,0)</f>
        <v>0</v>
      </c>
      <c r="BI178" s="259">
        <f>IF(O178="nulová",K178,0)</f>
        <v>0</v>
      </c>
      <c r="BJ178" s="14" t="s">
        <v>126</v>
      </c>
      <c r="BK178" s="259">
        <f>ROUND(P178*H178,2)</f>
        <v>0</v>
      </c>
      <c r="BL178" s="14" t="s">
        <v>278</v>
      </c>
      <c r="BM178" s="258" t="s">
        <v>279</v>
      </c>
    </row>
    <row r="179" s="12" customFormat="1" ht="22.8" customHeight="1">
      <c r="A179" s="12"/>
      <c r="B179" s="229"/>
      <c r="C179" s="230"/>
      <c r="D179" s="231" t="s">
        <v>80</v>
      </c>
      <c r="E179" s="243" t="s">
        <v>280</v>
      </c>
      <c r="F179" s="243" t="s">
        <v>281</v>
      </c>
      <c r="G179" s="230"/>
      <c r="H179" s="230"/>
      <c r="I179" s="233"/>
      <c r="J179" s="233"/>
      <c r="K179" s="244">
        <f>BK179</f>
        <v>0</v>
      </c>
      <c r="L179" s="230"/>
      <c r="M179" s="234"/>
      <c r="N179" s="235"/>
      <c r="O179" s="236"/>
      <c r="P179" s="236"/>
      <c r="Q179" s="237">
        <f>Q180</f>
        <v>0</v>
      </c>
      <c r="R179" s="237">
        <f>R180</f>
        <v>0</v>
      </c>
      <c r="S179" s="236"/>
      <c r="T179" s="238">
        <f>T180</f>
        <v>0</v>
      </c>
      <c r="U179" s="236"/>
      <c r="V179" s="238">
        <f>V180</f>
        <v>0</v>
      </c>
      <c r="W179" s="236"/>
      <c r="X179" s="239">
        <f>X180</f>
        <v>0</v>
      </c>
      <c r="Y179" s="12"/>
      <c r="Z179" s="12"/>
      <c r="AA179" s="12"/>
      <c r="AB179" s="12"/>
      <c r="AC179" s="12"/>
      <c r="AD179" s="12"/>
      <c r="AE179" s="12"/>
      <c r="AR179" s="240" t="s">
        <v>172</v>
      </c>
      <c r="AT179" s="241" t="s">
        <v>80</v>
      </c>
      <c r="AU179" s="241" t="s">
        <v>89</v>
      </c>
      <c r="AY179" s="240" t="s">
        <v>152</v>
      </c>
      <c r="BK179" s="242">
        <f>BK180</f>
        <v>0</v>
      </c>
    </row>
    <row r="180" s="2" customFormat="1" ht="24.15" customHeight="1">
      <c r="A180" s="35"/>
      <c r="B180" s="36"/>
      <c r="C180" s="245" t="s">
        <v>282</v>
      </c>
      <c r="D180" s="245" t="s">
        <v>155</v>
      </c>
      <c r="E180" s="246" t="s">
        <v>283</v>
      </c>
      <c r="F180" s="247" t="s">
        <v>284</v>
      </c>
      <c r="G180" s="248" t="s">
        <v>257</v>
      </c>
      <c r="H180" s="249">
        <v>1</v>
      </c>
      <c r="I180" s="250"/>
      <c r="J180" s="250"/>
      <c r="K180" s="251">
        <f>ROUND(P180*H180,2)</f>
        <v>0</v>
      </c>
      <c r="L180" s="252"/>
      <c r="M180" s="41"/>
      <c r="N180" s="253" t="s">
        <v>1</v>
      </c>
      <c r="O180" s="254" t="s">
        <v>45</v>
      </c>
      <c r="P180" s="255">
        <f>I180+J180</f>
        <v>0</v>
      </c>
      <c r="Q180" s="255">
        <f>ROUND(I180*H180,2)</f>
        <v>0</v>
      </c>
      <c r="R180" s="255">
        <f>ROUND(J180*H180,2)</f>
        <v>0</v>
      </c>
      <c r="S180" s="94"/>
      <c r="T180" s="256">
        <f>S180*H180</f>
        <v>0</v>
      </c>
      <c r="U180" s="256">
        <v>0</v>
      </c>
      <c r="V180" s="256">
        <f>U180*H180</f>
        <v>0</v>
      </c>
      <c r="W180" s="256">
        <v>0</v>
      </c>
      <c r="X180" s="257">
        <f>W180*H180</f>
        <v>0</v>
      </c>
      <c r="Y180" s="35"/>
      <c r="Z180" s="35"/>
      <c r="AA180" s="35"/>
      <c r="AB180" s="35"/>
      <c r="AC180" s="35"/>
      <c r="AD180" s="35"/>
      <c r="AE180" s="35"/>
      <c r="AR180" s="258" t="s">
        <v>89</v>
      </c>
      <c r="AT180" s="258" t="s">
        <v>155</v>
      </c>
      <c r="AU180" s="258" t="s">
        <v>126</v>
      </c>
      <c r="AY180" s="14" t="s">
        <v>152</v>
      </c>
      <c r="BE180" s="259">
        <f>IF(O180="základná",K180,0)</f>
        <v>0</v>
      </c>
      <c r="BF180" s="259">
        <f>IF(O180="znížená",K180,0)</f>
        <v>0</v>
      </c>
      <c r="BG180" s="259">
        <f>IF(O180="zákl. prenesená",K180,0)</f>
        <v>0</v>
      </c>
      <c r="BH180" s="259">
        <f>IF(O180="zníž. prenesená",K180,0)</f>
        <v>0</v>
      </c>
      <c r="BI180" s="259">
        <f>IF(O180="nulová",K180,0)</f>
        <v>0</v>
      </c>
      <c r="BJ180" s="14" t="s">
        <v>126</v>
      </c>
      <c r="BK180" s="259">
        <f>ROUND(P180*H180,2)</f>
        <v>0</v>
      </c>
      <c r="BL180" s="14" t="s">
        <v>89</v>
      </c>
      <c r="BM180" s="258" t="s">
        <v>285</v>
      </c>
    </row>
    <row r="181" s="12" customFormat="1" ht="22.8" customHeight="1">
      <c r="A181" s="12"/>
      <c r="B181" s="229"/>
      <c r="C181" s="230"/>
      <c r="D181" s="231" t="s">
        <v>80</v>
      </c>
      <c r="E181" s="243" t="s">
        <v>286</v>
      </c>
      <c r="F181" s="243" t="s">
        <v>287</v>
      </c>
      <c r="G181" s="230"/>
      <c r="H181" s="230"/>
      <c r="I181" s="233"/>
      <c r="J181" s="233"/>
      <c r="K181" s="244">
        <f>BK181</f>
        <v>0</v>
      </c>
      <c r="L181" s="230"/>
      <c r="M181" s="234"/>
      <c r="N181" s="235"/>
      <c r="O181" s="236"/>
      <c r="P181" s="236"/>
      <c r="Q181" s="237">
        <f>Q182</f>
        <v>0</v>
      </c>
      <c r="R181" s="237">
        <f>R182</f>
        <v>0</v>
      </c>
      <c r="S181" s="236"/>
      <c r="T181" s="238">
        <f>T182</f>
        <v>0</v>
      </c>
      <c r="U181" s="236"/>
      <c r="V181" s="238">
        <f>V182</f>
        <v>0</v>
      </c>
      <c r="W181" s="236"/>
      <c r="X181" s="239">
        <f>X182</f>
        <v>0</v>
      </c>
      <c r="Y181" s="12"/>
      <c r="Z181" s="12"/>
      <c r="AA181" s="12"/>
      <c r="AB181" s="12"/>
      <c r="AC181" s="12"/>
      <c r="AD181" s="12"/>
      <c r="AE181" s="12"/>
      <c r="AR181" s="240" t="s">
        <v>172</v>
      </c>
      <c r="AT181" s="241" t="s">
        <v>80</v>
      </c>
      <c r="AU181" s="241" t="s">
        <v>89</v>
      </c>
      <c r="AY181" s="240" t="s">
        <v>152</v>
      </c>
      <c r="BK181" s="242">
        <f>BK182</f>
        <v>0</v>
      </c>
    </row>
    <row r="182" s="2" customFormat="1" ht="24.15" customHeight="1">
      <c r="A182" s="35"/>
      <c r="B182" s="36"/>
      <c r="C182" s="245" t="s">
        <v>288</v>
      </c>
      <c r="D182" s="245" t="s">
        <v>155</v>
      </c>
      <c r="E182" s="246" t="s">
        <v>289</v>
      </c>
      <c r="F182" s="247" t="s">
        <v>290</v>
      </c>
      <c r="G182" s="248" t="s">
        <v>257</v>
      </c>
      <c r="H182" s="249">
        <v>1</v>
      </c>
      <c r="I182" s="250"/>
      <c r="J182" s="250"/>
      <c r="K182" s="251">
        <f>ROUND(P182*H182,2)</f>
        <v>0</v>
      </c>
      <c r="L182" s="252"/>
      <c r="M182" s="41"/>
      <c r="N182" s="253" t="s">
        <v>1</v>
      </c>
      <c r="O182" s="254" t="s">
        <v>45</v>
      </c>
      <c r="P182" s="255">
        <f>I182+J182</f>
        <v>0</v>
      </c>
      <c r="Q182" s="255">
        <f>ROUND(I182*H182,2)</f>
        <v>0</v>
      </c>
      <c r="R182" s="255">
        <f>ROUND(J182*H182,2)</f>
        <v>0</v>
      </c>
      <c r="S182" s="94"/>
      <c r="T182" s="256">
        <f>S182*H182</f>
        <v>0</v>
      </c>
      <c r="U182" s="256">
        <v>0</v>
      </c>
      <c r="V182" s="256">
        <f>U182*H182</f>
        <v>0</v>
      </c>
      <c r="W182" s="256">
        <v>0</v>
      </c>
      <c r="X182" s="257">
        <f>W182*H182</f>
        <v>0</v>
      </c>
      <c r="Y182" s="35"/>
      <c r="Z182" s="35"/>
      <c r="AA182" s="35"/>
      <c r="AB182" s="35"/>
      <c r="AC182" s="35"/>
      <c r="AD182" s="35"/>
      <c r="AE182" s="35"/>
      <c r="AR182" s="258" t="s">
        <v>89</v>
      </c>
      <c r="AT182" s="258" t="s">
        <v>155</v>
      </c>
      <c r="AU182" s="258" t="s">
        <v>126</v>
      </c>
      <c r="AY182" s="14" t="s">
        <v>152</v>
      </c>
      <c r="BE182" s="259">
        <f>IF(O182="základná",K182,0)</f>
        <v>0</v>
      </c>
      <c r="BF182" s="259">
        <f>IF(O182="znížená",K182,0)</f>
        <v>0</v>
      </c>
      <c r="BG182" s="259">
        <f>IF(O182="zákl. prenesená",K182,0)</f>
        <v>0</v>
      </c>
      <c r="BH182" s="259">
        <f>IF(O182="zníž. prenesená",K182,0)</f>
        <v>0</v>
      </c>
      <c r="BI182" s="259">
        <f>IF(O182="nulová",K182,0)</f>
        <v>0</v>
      </c>
      <c r="BJ182" s="14" t="s">
        <v>126</v>
      </c>
      <c r="BK182" s="259">
        <f>ROUND(P182*H182,2)</f>
        <v>0</v>
      </c>
      <c r="BL182" s="14" t="s">
        <v>89</v>
      </c>
      <c r="BM182" s="258" t="s">
        <v>291</v>
      </c>
    </row>
    <row r="183" s="12" customFormat="1" ht="25.92" customHeight="1">
      <c r="A183" s="12"/>
      <c r="B183" s="229"/>
      <c r="C183" s="230"/>
      <c r="D183" s="231" t="s">
        <v>80</v>
      </c>
      <c r="E183" s="232" t="s">
        <v>292</v>
      </c>
      <c r="F183" s="232" t="s">
        <v>293</v>
      </c>
      <c r="G183" s="230"/>
      <c r="H183" s="230"/>
      <c r="I183" s="233"/>
      <c r="J183" s="233"/>
      <c r="K183" s="202">
        <f>BK183</f>
        <v>0</v>
      </c>
      <c r="L183" s="230"/>
      <c r="M183" s="234"/>
      <c r="N183" s="235"/>
      <c r="O183" s="236"/>
      <c r="P183" s="236"/>
      <c r="Q183" s="237">
        <f>SUM(Q184:Q189)</f>
        <v>0</v>
      </c>
      <c r="R183" s="237">
        <f>SUM(R184:R189)</f>
        <v>0</v>
      </c>
      <c r="S183" s="236"/>
      <c r="T183" s="238">
        <f>SUM(T184:T189)</f>
        <v>0</v>
      </c>
      <c r="U183" s="236"/>
      <c r="V183" s="238">
        <f>SUM(V184:V189)</f>
        <v>0</v>
      </c>
      <c r="W183" s="236"/>
      <c r="X183" s="239">
        <f>SUM(X184:X189)</f>
        <v>0</v>
      </c>
      <c r="Y183" s="12"/>
      <c r="Z183" s="12"/>
      <c r="AA183" s="12"/>
      <c r="AB183" s="12"/>
      <c r="AC183" s="12"/>
      <c r="AD183" s="12"/>
      <c r="AE183" s="12"/>
      <c r="AR183" s="240" t="s">
        <v>168</v>
      </c>
      <c r="AT183" s="241" t="s">
        <v>80</v>
      </c>
      <c r="AU183" s="241" t="s">
        <v>81</v>
      </c>
      <c r="AY183" s="240" t="s">
        <v>152</v>
      </c>
      <c r="BK183" s="242">
        <f>SUM(BK184:BK189)</f>
        <v>0</v>
      </c>
    </row>
    <row r="184" s="2" customFormat="1" ht="24.15" customHeight="1">
      <c r="A184" s="35"/>
      <c r="B184" s="36"/>
      <c r="C184" s="245" t="s">
        <v>294</v>
      </c>
      <c r="D184" s="245" t="s">
        <v>155</v>
      </c>
      <c r="E184" s="246" t="s">
        <v>295</v>
      </c>
      <c r="F184" s="247" t="s">
        <v>296</v>
      </c>
      <c r="G184" s="248" t="s">
        <v>297</v>
      </c>
      <c r="H184" s="249">
        <v>2</v>
      </c>
      <c r="I184" s="250"/>
      <c r="J184" s="250"/>
      <c r="K184" s="251">
        <f>ROUND(P184*H184,2)</f>
        <v>0</v>
      </c>
      <c r="L184" s="252"/>
      <c r="M184" s="41"/>
      <c r="N184" s="253" t="s">
        <v>1</v>
      </c>
      <c r="O184" s="254" t="s">
        <v>45</v>
      </c>
      <c r="P184" s="255">
        <f>I184+J184</f>
        <v>0</v>
      </c>
      <c r="Q184" s="255">
        <f>ROUND(I184*H184,2)</f>
        <v>0</v>
      </c>
      <c r="R184" s="255">
        <f>ROUND(J184*H184,2)</f>
        <v>0</v>
      </c>
      <c r="S184" s="94"/>
      <c r="T184" s="256">
        <f>S184*H184</f>
        <v>0</v>
      </c>
      <c r="U184" s="256">
        <v>0</v>
      </c>
      <c r="V184" s="256">
        <f>U184*H184</f>
        <v>0</v>
      </c>
      <c r="W184" s="256">
        <v>0</v>
      </c>
      <c r="X184" s="257">
        <f>W184*H184</f>
        <v>0</v>
      </c>
      <c r="Y184" s="35"/>
      <c r="Z184" s="35"/>
      <c r="AA184" s="35"/>
      <c r="AB184" s="35"/>
      <c r="AC184" s="35"/>
      <c r="AD184" s="35"/>
      <c r="AE184" s="35"/>
      <c r="AR184" s="258" t="s">
        <v>298</v>
      </c>
      <c r="AT184" s="258" t="s">
        <v>155</v>
      </c>
      <c r="AU184" s="258" t="s">
        <v>89</v>
      </c>
      <c r="AY184" s="14" t="s">
        <v>152</v>
      </c>
      <c r="BE184" s="259">
        <f>IF(O184="základná",K184,0)</f>
        <v>0</v>
      </c>
      <c r="BF184" s="259">
        <f>IF(O184="znížená",K184,0)</f>
        <v>0</v>
      </c>
      <c r="BG184" s="259">
        <f>IF(O184="zákl. prenesená",K184,0)</f>
        <v>0</v>
      </c>
      <c r="BH184" s="259">
        <f>IF(O184="zníž. prenesená",K184,0)</f>
        <v>0</v>
      </c>
      <c r="BI184" s="259">
        <f>IF(O184="nulová",K184,0)</f>
        <v>0</v>
      </c>
      <c r="BJ184" s="14" t="s">
        <v>126</v>
      </c>
      <c r="BK184" s="259">
        <f>ROUND(P184*H184,2)</f>
        <v>0</v>
      </c>
      <c r="BL184" s="14" t="s">
        <v>298</v>
      </c>
      <c r="BM184" s="258" t="s">
        <v>299</v>
      </c>
    </row>
    <row r="185" s="2" customFormat="1" ht="33" customHeight="1">
      <c r="A185" s="35"/>
      <c r="B185" s="36"/>
      <c r="C185" s="245" t="s">
        <v>300</v>
      </c>
      <c r="D185" s="245" t="s">
        <v>155</v>
      </c>
      <c r="E185" s="246" t="s">
        <v>301</v>
      </c>
      <c r="F185" s="247" t="s">
        <v>302</v>
      </c>
      <c r="G185" s="248" t="s">
        <v>162</v>
      </c>
      <c r="H185" s="249">
        <v>2</v>
      </c>
      <c r="I185" s="250"/>
      <c r="J185" s="250"/>
      <c r="K185" s="251">
        <f>ROUND(P185*H185,2)</f>
        <v>0</v>
      </c>
      <c r="L185" s="252"/>
      <c r="M185" s="41"/>
      <c r="N185" s="253" t="s">
        <v>1</v>
      </c>
      <c r="O185" s="254" t="s">
        <v>45</v>
      </c>
      <c r="P185" s="255">
        <f>I185+J185</f>
        <v>0</v>
      </c>
      <c r="Q185" s="255">
        <f>ROUND(I185*H185,2)</f>
        <v>0</v>
      </c>
      <c r="R185" s="255">
        <f>ROUND(J185*H185,2)</f>
        <v>0</v>
      </c>
      <c r="S185" s="94"/>
      <c r="T185" s="256">
        <f>S185*H185</f>
        <v>0</v>
      </c>
      <c r="U185" s="256">
        <v>0</v>
      </c>
      <c r="V185" s="256">
        <f>U185*H185</f>
        <v>0</v>
      </c>
      <c r="W185" s="256">
        <v>0</v>
      </c>
      <c r="X185" s="257">
        <f>W185*H185</f>
        <v>0</v>
      </c>
      <c r="Y185" s="35"/>
      <c r="Z185" s="35"/>
      <c r="AA185" s="35"/>
      <c r="AB185" s="35"/>
      <c r="AC185" s="35"/>
      <c r="AD185" s="35"/>
      <c r="AE185" s="35"/>
      <c r="AR185" s="258" t="s">
        <v>89</v>
      </c>
      <c r="AT185" s="258" t="s">
        <v>155</v>
      </c>
      <c r="AU185" s="258" t="s">
        <v>89</v>
      </c>
      <c r="AY185" s="14" t="s">
        <v>152</v>
      </c>
      <c r="BE185" s="259">
        <f>IF(O185="základná",K185,0)</f>
        <v>0</v>
      </c>
      <c r="BF185" s="259">
        <f>IF(O185="znížená",K185,0)</f>
        <v>0</v>
      </c>
      <c r="BG185" s="259">
        <f>IF(O185="zákl. prenesená",K185,0)</f>
        <v>0</v>
      </c>
      <c r="BH185" s="259">
        <f>IF(O185="zníž. prenesená",K185,0)</f>
        <v>0</v>
      </c>
      <c r="BI185" s="259">
        <f>IF(O185="nulová",K185,0)</f>
        <v>0</v>
      </c>
      <c r="BJ185" s="14" t="s">
        <v>126</v>
      </c>
      <c r="BK185" s="259">
        <f>ROUND(P185*H185,2)</f>
        <v>0</v>
      </c>
      <c r="BL185" s="14" t="s">
        <v>89</v>
      </c>
      <c r="BM185" s="258" t="s">
        <v>303</v>
      </c>
    </row>
    <row r="186" s="2" customFormat="1" ht="16.5" customHeight="1">
      <c r="A186" s="35"/>
      <c r="B186" s="36"/>
      <c r="C186" s="245" t="s">
        <v>304</v>
      </c>
      <c r="D186" s="245" t="s">
        <v>155</v>
      </c>
      <c r="E186" s="246" t="s">
        <v>305</v>
      </c>
      <c r="F186" s="247" t="s">
        <v>306</v>
      </c>
      <c r="G186" s="248" t="s">
        <v>307</v>
      </c>
      <c r="H186" s="249">
        <v>2</v>
      </c>
      <c r="I186" s="250"/>
      <c r="J186" s="250"/>
      <c r="K186" s="251">
        <f>ROUND(P186*H186,2)</f>
        <v>0</v>
      </c>
      <c r="L186" s="252"/>
      <c r="M186" s="41"/>
      <c r="N186" s="253" t="s">
        <v>1</v>
      </c>
      <c r="O186" s="254" t="s">
        <v>45</v>
      </c>
      <c r="P186" s="255">
        <f>I186+J186</f>
        <v>0</v>
      </c>
      <c r="Q186" s="255">
        <f>ROUND(I186*H186,2)</f>
        <v>0</v>
      </c>
      <c r="R186" s="255">
        <f>ROUND(J186*H186,2)</f>
        <v>0</v>
      </c>
      <c r="S186" s="94"/>
      <c r="T186" s="256">
        <f>S186*H186</f>
        <v>0</v>
      </c>
      <c r="U186" s="256">
        <v>0</v>
      </c>
      <c r="V186" s="256">
        <f>U186*H186</f>
        <v>0</v>
      </c>
      <c r="W186" s="256">
        <v>0</v>
      </c>
      <c r="X186" s="257">
        <f>W186*H186</f>
        <v>0</v>
      </c>
      <c r="Y186" s="35"/>
      <c r="Z186" s="35"/>
      <c r="AA186" s="35"/>
      <c r="AB186" s="35"/>
      <c r="AC186" s="35"/>
      <c r="AD186" s="35"/>
      <c r="AE186" s="35"/>
      <c r="AR186" s="258" t="s">
        <v>298</v>
      </c>
      <c r="AT186" s="258" t="s">
        <v>155</v>
      </c>
      <c r="AU186" s="258" t="s">
        <v>89</v>
      </c>
      <c r="AY186" s="14" t="s">
        <v>152</v>
      </c>
      <c r="BE186" s="259">
        <f>IF(O186="základná",K186,0)</f>
        <v>0</v>
      </c>
      <c r="BF186" s="259">
        <f>IF(O186="znížená",K186,0)</f>
        <v>0</v>
      </c>
      <c r="BG186" s="259">
        <f>IF(O186="zákl. prenesená",K186,0)</f>
        <v>0</v>
      </c>
      <c r="BH186" s="259">
        <f>IF(O186="zníž. prenesená",K186,0)</f>
        <v>0</v>
      </c>
      <c r="BI186" s="259">
        <f>IF(O186="nulová",K186,0)</f>
        <v>0</v>
      </c>
      <c r="BJ186" s="14" t="s">
        <v>126</v>
      </c>
      <c r="BK186" s="259">
        <f>ROUND(P186*H186,2)</f>
        <v>0</v>
      </c>
      <c r="BL186" s="14" t="s">
        <v>298</v>
      </c>
      <c r="BM186" s="258" t="s">
        <v>308</v>
      </c>
    </row>
    <row r="187" s="2" customFormat="1" ht="21.75" customHeight="1">
      <c r="A187" s="35"/>
      <c r="B187" s="36"/>
      <c r="C187" s="245" t="s">
        <v>309</v>
      </c>
      <c r="D187" s="245" t="s">
        <v>155</v>
      </c>
      <c r="E187" s="246" t="s">
        <v>310</v>
      </c>
      <c r="F187" s="247" t="s">
        <v>311</v>
      </c>
      <c r="G187" s="248" t="s">
        <v>297</v>
      </c>
      <c r="H187" s="249">
        <v>3</v>
      </c>
      <c r="I187" s="250"/>
      <c r="J187" s="250"/>
      <c r="K187" s="251">
        <f>ROUND(P187*H187,2)</f>
        <v>0</v>
      </c>
      <c r="L187" s="252"/>
      <c r="M187" s="41"/>
      <c r="N187" s="253" t="s">
        <v>1</v>
      </c>
      <c r="O187" s="254" t="s">
        <v>45</v>
      </c>
      <c r="P187" s="255">
        <f>I187+J187</f>
        <v>0</v>
      </c>
      <c r="Q187" s="255">
        <f>ROUND(I187*H187,2)</f>
        <v>0</v>
      </c>
      <c r="R187" s="255">
        <f>ROUND(J187*H187,2)</f>
        <v>0</v>
      </c>
      <c r="S187" s="94"/>
      <c r="T187" s="256">
        <f>S187*H187</f>
        <v>0</v>
      </c>
      <c r="U187" s="256">
        <v>0</v>
      </c>
      <c r="V187" s="256">
        <f>U187*H187</f>
        <v>0</v>
      </c>
      <c r="W187" s="256">
        <v>0</v>
      </c>
      <c r="X187" s="257">
        <f>W187*H187</f>
        <v>0</v>
      </c>
      <c r="Y187" s="35"/>
      <c r="Z187" s="35"/>
      <c r="AA187" s="35"/>
      <c r="AB187" s="35"/>
      <c r="AC187" s="35"/>
      <c r="AD187" s="35"/>
      <c r="AE187" s="35"/>
      <c r="AR187" s="258" t="s">
        <v>298</v>
      </c>
      <c r="AT187" s="258" t="s">
        <v>155</v>
      </c>
      <c r="AU187" s="258" t="s">
        <v>89</v>
      </c>
      <c r="AY187" s="14" t="s">
        <v>152</v>
      </c>
      <c r="BE187" s="259">
        <f>IF(O187="základná",K187,0)</f>
        <v>0</v>
      </c>
      <c r="BF187" s="259">
        <f>IF(O187="znížená",K187,0)</f>
        <v>0</v>
      </c>
      <c r="BG187" s="259">
        <f>IF(O187="zákl. prenesená",K187,0)</f>
        <v>0</v>
      </c>
      <c r="BH187" s="259">
        <f>IF(O187="zníž. prenesená",K187,0)</f>
        <v>0</v>
      </c>
      <c r="BI187" s="259">
        <f>IF(O187="nulová",K187,0)</f>
        <v>0</v>
      </c>
      <c r="BJ187" s="14" t="s">
        <v>126</v>
      </c>
      <c r="BK187" s="259">
        <f>ROUND(P187*H187,2)</f>
        <v>0</v>
      </c>
      <c r="BL187" s="14" t="s">
        <v>298</v>
      </c>
      <c r="BM187" s="258" t="s">
        <v>312</v>
      </c>
    </row>
    <row r="188" s="2" customFormat="1" ht="16.5" customHeight="1">
      <c r="A188" s="35"/>
      <c r="B188" s="36"/>
      <c r="C188" s="245" t="s">
        <v>313</v>
      </c>
      <c r="D188" s="245" t="s">
        <v>155</v>
      </c>
      <c r="E188" s="246" t="s">
        <v>314</v>
      </c>
      <c r="F188" s="247" t="s">
        <v>315</v>
      </c>
      <c r="G188" s="248" t="s">
        <v>316</v>
      </c>
      <c r="H188" s="249">
        <v>1</v>
      </c>
      <c r="I188" s="250"/>
      <c r="J188" s="250"/>
      <c r="K188" s="251">
        <f>ROUND(P188*H188,2)</f>
        <v>0</v>
      </c>
      <c r="L188" s="252"/>
      <c r="M188" s="41"/>
      <c r="N188" s="253" t="s">
        <v>1</v>
      </c>
      <c r="O188" s="254" t="s">
        <v>45</v>
      </c>
      <c r="P188" s="255">
        <f>I188+J188</f>
        <v>0</v>
      </c>
      <c r="Q188" s="255">
        <f>ROUND(I188*H188,2)</f>
        <v>0</v>
      </c>
      <c r="R188" s="255">
        <f>ROUND(J188*H188,2)</f>
        <v>0</v>
      </c>
      <c r="S188" s="94"/>
      <c r="T188" s="256">
        <f>S188*H188</f>
        <v>0</v>
      </c>
      <c r="U188" s="256">
        <v>0</v>
      </c>
      <c r="V188" s="256">
        <f>U188*H188</f>
        <v>0</v>
      </c>
      <c r="W188" s="256">
        <v>0</v>
      </c>
      <c r="X188" s="257">
        <f>W188*H188</f>
        <v>0</v>
      </c>
      <c r="Y188" s="35"/>
      <c r="Z188" s="35"/>
      <c r="AA188" s="35"/>
      <c r="AB188" s="35"/>
      <c r="AC188" s="35"/>
      <c r="AD188" s="35"/>
      <c r="AE188" s="35"/>
      <c r="AR188" s="258" t="s">
        <v>317</v>
      </c>
      <c r="AT188" s="258" t="s">
        <v>155</v>
      </c>
      <c r="AU188" s="258" t="s">
        <v>89</v>
      </c>
      <c r="AY188" s="14" t="s">
        <v>152</v>
      </c>
      <c r="BE188" s="259">
        <f>IF(O188="základná",K188,0)</f>
        <v>0</v>
      </c>
      <c r="BF188" s="259">
        <f>IF(O188="znížená",K188,0)</f>
        <v>0</v>
      </c>
      <c r="BG188" s="259">
        <f>IF(O188="zákl. prenesená",K188,0)</f>
        <v>0</v>
      </c>
      <c r="BH188" s="259">
        <f>IF(O188="zníž. prenesená",K188,0)</f>
        <v>0</v>
      </c>
      <c r="BI188" s="259">
        <f>IF(O188="nulová",K188,0)</f>
        <v>0</v>
      </c>
      <c r="BJ188" s="14" t="s">
        <v>126</v>
      </c>
      <c r="BK188" s="259">
        <f>ROUND(P188*H188,2)</f>
        <v>0</v>
      </c>
      <c r="BL188" s="14" t="s">
        <v>317</v>
      </c>
      <c r="BM188" s="258" t="s">
        <v>318</v>
      </c>
    </row>
    <row r="189" s="2" customFormat="1" ht="16.5" customHeight="1">
      <c r="A189" s="35"/>
      <c r="B189" s="36"/>
      <c r="C189" s="245" t="s">
        <v>319</v>
      </c>
      <c r="D189" s="245" t="s">
        <v>155</v>
      </c>
      <c r="E189" s="246" t="s">
        <v>320</v>
      </c>
      <c r="F189" s="247" t="s">
        <v>321</v>
      </c>
      <c r="G189" s="248" t="s">
        <v>322</v>
      </c>
      <c r="H189" s="249">
        <v>2</v>
      </c>
      <c r="I189" s="250"/>
      <c r="J189" s="250"/>
      <c r="K189" s="251">
        <f>ROUND(P189*H189,2)</f>
        <v>0</v>
      </c>
      <c r="L189" s="252"/>
      <c r="M189" s="41"/>
      <c r="N189" s="253" t="s">
        <v>1</v>
      </c>
      <c r="O189" s="254" t="s">
        <v>45</v>
      </c>
      <c r="P189" s="255">
        <f>I189+J189</f>
        <v>0</v>
      </c>
      <c r="Q189" s="255">
        <f>ROUND(I189*H189,2)</f>
        <v>0</v>
      </c>
      <c r="R189" s="255">
        <f>ROUND(J189*H189,2)</f>
        <v>0</v>
      </c>
      <c r="S189" s="94"/>
      <c r="T189" s="256">
        <f>S189*H189</f>
        <v>0</v>
      </c>
      <c r="U189" s="256">
        <v>0</v>
      </c>
      <c r="V189" s="256">
        <f>U189*H189</f>
        <v>0</v>
      </c>
      <c r="W189" s="256">
        <v>0</v>
      </c>
      <c r="X189" s="257">
        <f>W189*H189</f>
        <v>0</v>
      </c>
      <c r="Y189" s="35"/>
      <c r="Z189" s="35"/>
      <c r="AA189" s="35"/>
      <c r="AB189" s="35"/>
      <c r="AC189" s="35"/>
      <c r="AD189" s="35"/>
      <c r="AE189" s="35"/>
      <c r="AR189" s="258" t="s">
        <v>317</v>
      </c>
      <c r="AT189" s="258" t="s">
        <v>155</v>
      </c>
      <c r="AU189" s="258" t="s">
        <v>89</v>
      </c>
      <c r="AY189" s="14" t="s">
        <v>152</v>
      </c>
      <c r="BE189" s="259">
        <f>IF(O189="základná",K189,0)</f>
        <v>0</v>
      </c>
      <c r="BF189" s="259">
        <f>IF(O189="znížená",K189,0)</f>
        <v>0</v>
      </c>
      <c r="BG189" s="259">
        <f>IF(O189="zákl. prenesená",K189,0)</f>
        <v>0</v>
      </c>
      <c r="BH189" s="259">
        <f>IF(O189="zníž. prenesená",K189,0)</f>
        <v>0</v>
      </c>
      <c r="BI189" s="259">
        <f>IF(O189="nulová",K189,0)</f>
        <v>0</v>
      </c>
      <c r="BJ189" s="14" t="s">
        <v>126</v>
      </c>
      <c r="BK189" s="259">
        <f>ROUND(P189*H189,2)</f>
        <v>0</v>
      </c>
      <c r="BL189" s="14" t="s">
        <v>317</v>
      </c>
      <c r="BM189" s="258" t="s">
        <v>323</v>
      </c>
    </row>
    <row r="190" s="2" customFormat="1" ht="49.92" customHeight="1">
      <c r="A190" s="35"/>
      <c r="B190" s="36"/>
      <c r="C190" s="37"/>
      <c r="D190" s="37"/>
      <c r="E190" s="232" t="s">
        <v>324</v>
      </c>
      <c r="F190" s="232" t="s">
        <v>325</v>
      </c>
      <c r="G190" s="37"/>
      <c r="H190" s="37"/>
      <c r="I190" s="37"/>
      <c r="J190" s="37"/>
      <c r="K190" s="202">
        <f>BK190</f>
        <v>0</v>
      </c>
      <c r="L190" s="37"/>
      <c r="M190" s="41"/>
      <c r="N190" s="270"/>
      <c r="O190" s="271"/>
      <c r="P190" s="94"/>
      <c r="Q190" s="237">
        <f>SUM(Q191:Q195)</f>
        <v>0</v>
      </c>
      <c r="R190" s="237">
        <f>SUM(R191:R195)</f>
        <v>0</v>
      </c>
      <c r="S190" s="94"/>
      <c r="T190" s="94"/>
      <c r="U190" s="94"/>
      <c r="V190" s="94"/>
      <c r="W190" s="94"/>
      <c r="X190" s="95"/>
      <c r="Y190" s="35"/>
      <c r="Z190" s="35"/>
      <c r="AA190" s="35"/>
      <c r="AB190" s="35"/>
      <c r="AC190" s="35"/>
      <c r="AD190" s="35"/>
      <c r="AE190" s="35"/>
      <c r="AT190" s="14" t="s">
        <v>80</v>
      </c>
      <c r="AU190" s="14" t="s">
        <v>81</v>
      </c>
      <c r="AY190" s="14" t="s">
        <v>326</v>
      </c>
      <c r="BK190" s="259">
        <f>SUM(BK191:BK195)</f>
        <v>0</v>
      </c>
    </row>
    <row r="191" s="2" customFormat="1" ht="16.32" customHeight="1">
      <c r="A191" s="35"/>
      <c r="B191" s="36"/>
      <c r="C191" s="272" t="s">
        <v>1</v>
      </c>
      <c r="D191" s="272" t="s">
        <v>155</v>
      </c>
      <c r="E191" s="273" t="s">
        <v>1</v>
      </c>
      <c r="F191" s="274" t="s">
        <v>1</v>
      </c>
      <c r="G191" s="275" t="s">
        <v>1</v>
      </c>
      <c r="H191" s="276"/>
      <c r="I191" s="276"/>
      <c r="J191" s="276"/>
      <c r="K191" s="277">
        <f>BK191</f>
        <v>0</v>
      </c>
      <c r="L191" s="252"/>
      <c r="M191" s="41"/>
      <c r="N191" s="278" t="s">
        <v>1</v>
      </c>
      <c r="O191" s="279" t="s">
        <v>45</v>
      </c>
      <c r="P191" s="280">
        <f>I191+J191</f>
        <v>0</v>
      </c>
      <c r="Q191" s="281">
        <f>I191*H191</f>
        <v>0</v>
      </c>
      <c r="R191" s="281">
        <f>J191*H191</f>
        <v>0</v>
      </c>
      <c r="S191" s="94"/>
      <c r="T191" s="94"/>
      <c r="U191" s="94"/>
      <c r="V191" s="94"/>
      <c r="W191" s="94"/>
      <c r="X191" s="95"/>
      <c r="Y191" s="35"/>
      <c r="Z191" s="35"/>
      <c r="AA191" s="35"/>
      <c r="AB191" s="35"/>
      <c r="AC191" s="35"/>
      <c r="AD191" s="35"/>
      <c r="AE191" s="35"/>
      <c r="AT191" s="14" t="s">
        <v>326</v>
      </c>
      <c r="AU191" s="14" t="s">
        <v>89</v>
      </c>
      <c r="AY191" s="14" t="s">
        <v>326</v>
      </c>
      <c r="BE191" s="259">
        <f>IF(O191="základná",K191,0)</f>
        <v>0</v>
      </c>
      <c r="BF191" s="259">
        <f>IF(O191="znížená",K191,0)</f>
        <v>0</v>
      </c>
      <c r="BG191" s="259">
        <f>IF(O191="zákl. prenesená",K191,0)</f>
        <v>0</v>
      </c>
      <c r="BH191" s="259">
        <f>IF(O191="zníž. prenesená",K191,0)</f>
        <v>0</v>
      </c>
      <c r="BI191" s="259">
        <f>IF(O191="nulová",K191,0)</f>
        <v>0</v>
      </c>
      <c r="BJ191" s="14" t="s">
        <v>126</v>
      </c>
      <c r="BK191" s="259">
        <f>P191*H191</f>
        <v>0</v>
      </c>
    </row>
    <row r="192" s="2" customFormat="1" ht="16.32" customHeight="1">
      <c r="A192" s="35"/>
      <c r="B192" s="36"/>
      <c r="C192" s="272" t="s">
        <v>1</v>
      </c>
      <c r="D192" s="272" t="s">
        <v>155</v>
      </c>
      <c r="E192" s="273" t="s">
        <v>1</v>
      </c>
      <c r="F192" s="274" t="s">
        <v>1</v>
      </c>
      <c r="G192" s="275" t="s">
        <v>1</v>
      </c>
      <c r="H192" s="276"/>
      <c r="I192" s="276"/>
      <c r="J192" s="276"/>
      <c r="K192" s="277">
        <f>BK192</f>
        <v>0</v>
      </c>
      <c r="L192" s="252"/>
      <c r="M192" s="41"/>
      <c r="N192" s="278" t="s">
        <v>1</v>
      </c>
      <c r="O192" s="279" t="s">
        <v>45</v>
      </c>
      <c r="P192" s="280">
        <f>I192+J192</f>
        <v>0</v>
      </c>
      <c r="Q192" s="281">
        <f>I192*H192</f>
        <v>0</v>
      </c>
      <c r="R192" s="281">
        <f>J192*H192</f>
        <v>0</v>
      </c>
      <c r="S192" s="94"/>
      <c r="T192" s="94"/>
      <c r="U192" s="94"/>
      <c r="V192" s="94"/>
      <c r="W192" s="94"/>
      <c r="X192" s="95"/>
      <c r="Y192" s="35"/>
      <c r="Z192" s="35"/>
      <c r="AA192" s="35"/>
      <c r="AB192" s="35"/>
      <c r="AC192" s="35"/>
      <c r="AD192" s="35"/>
      <c r="AE192" s="35"/>
      <c r="AT192" s="14" t="s">
        <v>326</v>
      </c>
      <c r="AU192" s="14" t="s">
        <v>89</v>
      </c>
      <c r="AY192" s="14" t="s">
        <v>326</v>
      </c>
      <c r="BE192" s="259">
        <f>IF(O192="základná",K192,0)</f>
        <v>0</v>
      </c>
      <c r="BF192" s="259">
        <f>IF(O192="znížená",K192,0)</f>
        <v>0</v>
      </c>
      <c r="BG192" s="259">
        <f>IF(O192="zákl. prenesená",K192,0)</f>
        <v>0</v>
      </c>
      <c r="BH192" s="259">
        <f>IF(O192="zníž. prenesená",K192,0)</f>
        <v>0</v>
      </c>
      <c r="BI192" s="259">
        <f>IF(O192="nulová",K192,0)</f>
        <v>0</v>
      </c>
      <c r="BJ192" s="14" t="s">
        <v>126</v>
      </c>
      <c r="BK192" s="259">
        <f>P192*H192</f>
        <v>0</v>
      </c>
    </row>
    <row r="193" s="2" customFormat="1" ht="16.32" customHeight="1">
      <c r="A193" s="35"/>
      <c r="B193" s="36"/>
      <c r="C193" s="272" t="s">
        <v>1</v>
      </c>
      <c r="D193" s="272" t="s">
        <v>155</v>
      </c>
      <c r="E193" s="273" t="s">
        <v>1</v>
      </c>
      <c r="F193" s="274" t="s">
        <v>1</v>
      </c>
      <c r="G193" s="275" t="s">
        <v>1</v>
      </c>
      <c r="H193" s="276"/>
      <c r="I193" s="276"/>
      <c r="J193" s="276"/>
      <c r="K193" s="277">
        <f>BK193</f>
        <v>0</v>
      </c>
      <c r="L193" s="252"/>
      <c r="M193" s="41"/>
      <c r="N193" s="278" t="s">
        <v>1</v>
      </c>
      <c r="O193" s="279" t="s">
        <v>45</v>
      </c>
      <c r="P193" s="280">
        <f>I193+J193</f>
        <v>0</v>
      </c>
      <c r="Q193" s="281">
        <f>I193*H193</f>
        <v>0</v>
      </c>
      <c r="R193" s="281">
        <f>J193*H193</f>
        <v>0</v>
      </c>
      <c r="S193" s="94"/>
      <c r="T193" s="94"/>
      <c r="U193" s="94"/>
      <c r="V193" s="94"/>
      <c r="W193" s="94"/>
      <c r="X193" s="95"/>
      <c r="Y193" s="35"/>
      <c r="Z193" s="35"/>
      <c r="AA193" s="35"/>
      <c r="AB193" s="35"/>
      <c r="AC193" s="35"/>
      <c r="AD193" s="35"/>
      <c r="AE193" s="35"/>
      <c r="AT193" s="14" t="s">
        <v>326</v>
      </c>
      <c r="AU193" s="14" t="s">
        <v>89</v>
      </c>
      <c r="AY193" s="14" t="s">
        <v>326</v>
      </c>
      <c r="BE193" s="259">
        <f>IF(O193="základná",K193,0)</f>
        <v>0</v>
      </c>
      <c r="BF193" s="259">
        <f>IF(O193="znížená",K193,0)</f>
        <v>0</v>
      </c>
      <c r="BG193" s="259">
        <f>IF(O193="zákl. prenesená",K193,0)</f>
        <v>0</v>
      </c>
      <c r="BH193" s="259">
        <f>IF(O193="zníž. prenesená",K193,0)</f>
        <v>0</v>
      </c>
      <c r="BI193" s="259">
        <f>IF(O193="nulová",K193,0)</f>
        <v>0</v>
      </c>
      <c r="BJ193" s="14" t="s">
        <v>126</v>
      </c>
      <c r="BK193" s="259">
        <f>P193*H193</f>
        <v>0</v>
      </c>
    </row>
    <row r="194" s="2" customFormat="1" ht="16.32" customHeight="1">
      <c r="A194" s="35"/>
      <c r="B194" s="36"/>
      <c r="C194" s="272" t="s">
        <v>1</v>
      </c>
      <c r="D194" s="272" t="s">
        <v>155</v>
      </c>
      <c r="E194" s="273" t="s">
        <v>1</v>
      </c>
      <c r="F194" s="274" t="s">
        <v>1</v>
      </c>
      <c r="G194" s="275" t="s">
        <v>1</v>
      </c>
      <c r="H194" s="276"/>
      <c r="I194" s="276"/>
      <c r="J194" s="276"/>
      <c r="K194" s="277">
        <f>BK194</f>
        <v>0</v>
      </c>
      <c r="L194" s="252"/>
      <c r="M194" s="41"/>
      <c r="N194" s="278" t="s">
        <v>1</v>
      </c>
      <c r="O194" s="279" t="s">
        <v>45</v>
      </c>
      <c r="P194" s="280">
        <f>I194+J194</f>
        <v>0</v>
      </c>
      <c r="Q194" s="281">
        <f>I194*H194</f>
        <v>0</v>
      </c>
      <c r="R194" s="281">
        <f>J194*H194</f>
        <v>0</v>
      </c>
      <c r="S194" s="94"/>
      <c r="T194" s="94"/>
      <c r="U194" s="94"/>
      <c r="V194" s="94"/>
      <c r="W194" s="94"/>
      <c r="X194" s="95"/>
      <c r="Y194" s="35"/>
      <c r="Z194" s="35"/>
      <c r="AA194" s="35"/>
      <c r="AB194" s="35"/>
      <c r="AC194" s="35"/>
      <c r="AD194" s="35"/>
      <c r="AE194" s="35"/>
      <c r="AT194" s="14" t="s">
        <v>326</v>
      </c>
      <c r="AU194" s="14" t="s">
        <v>89</v>
      </c>
      <c r="AY194" s="14" t="s">
        <v>326</v>
      </c>
      <c r="BE194" s="259">
        <f>IF(O194="základná",K194,0)</f>
        <v>0</v>
      </c>
      <c r="BF194" s="259">
        <f>IF(O194="znížená",K194,0)</f>
        <v>0</v>
      </c>
      <c r="BG194" s="259">
        <f>IF(O194="zákl. prenesená",K194,0)</f>
        <v>0</v>
      </c>
      <c r="BH194" s="259">
        <f>IF(O194="zníž. prenesená",K194,0)</f>
        <v>0</v>
      </c>
      <c r="BI194" s="259">
        <f>IF(O194="nulová",K194,0)</f>
        <v>0</v>
      </c>
      <c r="BJ194" s="14" t="s">
        <v>126</v>
      </c>
      <c r="BK194" s="259">
        <f>P194*H194</f>
        <v>0</v>
      </c>
    </row>
    <row r="195" s="2" customFormat="1" ht="16.32" customHeight="1">
      <c r="A195" s="35"/>
      <c r="B195" s="36"/>
      <c r="C195" s="272" t="s">
        <v>1</v>
      </c>
      <c r="D195" s="272" t="s">
        <v>155</v>
      </c>
      <c r="E195" s="273" t="s">
        <v>1</v>
      </c>
      <c r="F195" s="274" t="s">
        <v>1</v>
      </c>
      <c r="G195" s="275" t="s">
        <v>1</v>
      </c>
      <c r="H195" s="276"/>
      <c r="I195" s="276"/>
      <c r="J195" s="276"/>
      <c r="K195" s="277">
        <f>BK195</f>
        <v>0</v>
      </c>
      <c r="L195" s="252"/>
      <c r="M195" s="41"/>
      <c r="N195" s="278" t="s">
        <v>1</v>
      </c>
      <c r="O195" s="279" t="s">
        <v>45</v>
      </c>
      <c r="P195" s="282">
        <f>I195+J195</f>
        <v>0</v>
      </c>
      <c r="Q195" s="283">
        <f>I195*H195</f>
        <v>0</v>
      </c>
      <c r="R195" s="283">
        <f>J195*H195</f>
        <v>0</v>
      </c>
      <c r="S195" s="284"/>
      <c r="T195" s="284"/>
      <c r="U195" s="284"/>
      <c r="V195" s="284"/>
      <c r="W195" s="284"/>
      <c r="X195" s="285"/>
      <c r="Y195" s="35"/>
      <c r="Z195" s="35"/>
      <c r="AA195" s="35"/>
      <c r="AB195" s="35"/>
      <c r="AC195" s="35"/>
      <c r="AD195" s="35"/>
      <c r="AE195" s="35"/>
      <c r="AT195" s="14" t="s">
        <v>326</v>
      </c>
      <c r="AU195" s="14" t="s">
        <v>89</v>
      </c>
      <c r="AY195" s="14" t="s">
        <v>326</v>
      </c>
      <c r="BE195" s="259">
        <f>IF(O195="základná",K195,0)</f>
        <v>0</v>
      </c>
      <c r="BF195" s="259">
        <f>IF(O195="znížená",K195,0)</f>
        <v>0</v>
      </c>
      <c r="BG195" s="259">
        <f>IF(O195="zákl. prenesená",K195,0)</f>
        <v>0</v>
      </c>
      <c r="BH195" s="259">
        <f>IF(O195="zníž. prenesená",K195,0)</f>
        <v>0</v>
      </c>
      <c r="BI195" s="259">
        <f>IF(O195="nulová",K195,0)</f>
        <v>0</v>
      </c>
      <c r="BJ195" s="14" t="s">
        <v>126</v>
      </c>
      <c r="BK195" s="259">
        <f>P195*H195</f>
        <v>0</v>
      </c>
    </row>
    <row r="196" s="2" customFormat="1" ht="6.96" customHeight="1">
      <c r="A196" s="35"/>
      <c r="B196" s="69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41"/>
      <c r="N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</row>
  </sheetData>
  <sheetProtection sheet="1" autoFilter="0" formatColumns="0" formatRows="0" objects="1" scenarios="1" spinCount="100000" saltValue="Jtw32GXwyy1W679n7IrVtnbKxKUKbAegIfkKlD+3WTaUdacpNyIZgnWU5OU/mrhvP9zVt8KMYlsqyM0LgYmcAQ==" hashValue="EbRjHldsefe9XpneYVnWlgSQvDsAVYpIkRciB3fUcZb8UV5TW8xkLCtEYlMSjUj4Da7iC2hDesxjyq6vXkqjfA==" algorithmName="SHA-512" password="CC6B"/>
  <autoFilter ref="C140:L195"/>
  <mergeCells count="14">
    <mergeCell ref="E7:H7"/>
    <mergeCell ref="E9:H9"/>
    <mergeCell ref="E18:H18"/>
    <mergeCell ref="E27:H27"/>
    <mergeCell ref="E85:H85"/>
    <mergeCell ref="E87:H87"/>
    <mergeCell ref="D115:F115"/>
    <mergeCell ref="D116:F116"/>
    <mergeCell ref="D117:F117"/>
    <mergeCell ref="D118:F118"/>
    <mergeCell ref="D119:F119"/>
    <mergeCell ref="E131:H131"/>
    <mergeCell ref="E133:H133"/>
    <mergeCell ref="M2:Z2"/>
  </mergeCells>
  <dataValidations count="2">
    <dataValidation type="list" allowBlank="1" showInputMessage="1" showErrorMessage="1" error="Povolené sú hodnoty K, M." sqref="D191:D196">
      <formula1>"K, M"</formula1>
    </dataValidation>
    <dataValidation type="list" allowBlank="1" showInputMessage="1" showErrorMessage="1" error="Povolené sú hodnoty základná, znížená, nulová." sqref="O191:O196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4" t="s">
        <v>93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7"/>
      <c r="AT3" s="14" t="s">
        <v>81</v>
      </c>
    </row>
    <row r="4" s="1" customFormat="1" ht="24.96" customHeight="1">
      <c r="B4" s="17"/>
      <c r="D4" s="142" t="s">
        <v>94</v>
      </c>
      <c r="M4" s="17"/>
      <c r="N4" s="143" t="s">
        <v>10</v>
      </c>
      <c r="AT4" s="14" t="s">
        <v>4</v>
      </c>
    </row>
    <row r="5" s="1" customFormat="1" ht="6.96" customHeight="1">
      <c r="B5" s="17"/>
      <c r="M5" s="17"/>
    </row>
    <row r="6" s="1" customFormat="1" ht="12" customHeight="1">
      <c r="B6" s="17"/>
      <c r="D6" s="144" t="s">
        <v>16</v>
      </c>
      <c r="M6" s="17"/>
    </row>
    <row r="7" s="1" customFormat="1" ht="16.5" customHeight="1">
      <c r="B7" s="17"/>
      <c r="E7" s="145" t="str">
        <f>'Rekapitulácia stavby'!K6</f>
        <v>Vypracovanie DO pre výmenu posúvača na R12</v>
      </c>
      <c r="F7" s="144"/>
      <c r="G7" s="144"/>
      <c r="H7" s="144"/>
      <c r="M7" s="17"/>
    </row>
    <row r="8" s="2" customFormat="1" ht="12" customHeight="1">
      <c r="A8" s="35"/>
      <c r="B8" s="41"/>
      <c r="C8" s="35"/>
      <c r="D8" s="144" t="s">
        <v>95</v>
      </c>
      <c r="E8" s="35"/>
      <c r="F8" s="35"/>
      <c r="G8" s="35"/>
      <c r="H8" s="35"/>
      <c r="I8" s="35"/>
      <c r="J8" s="35"/>
      <c r="K8" s="35"/>
      <c r="L8" s="35"/>
      <c r="M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6" t="s">
        <v>327</v>
      </c>
      <c r="F9" s="35"/>
      <c r="G9" s="35"/>
      <c r="H9" s="35"/>
      <c r="I9" s="35"/>
      <c r="J9" s="35"/>
      <c r="K9" s="35"/>
      <c r="L9" s="35"/>
      <c r="M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4" t="s">
        <v>18</v>
      </c>
      <c r="E11" s="35"/>
      <c r="F11" s="147" t="s">
        <v>1</v>
      </c>
      <c r="G11" s="35"/>
      <c r="H11" s="35"/>
      <c r="I11" s="144" t="s">
        <v>19</v>
      </c>
      <c r="J11" s="147" t="s">
        <v>1</v>
      </c>
      <c r="K11" s="35"/>
      <c r="L11" s="35"/>
      <c r="M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4" t="s">
        <v>20</v>
      </c>
      <c r="E12" s="35"/>
      <c r="F12" s="147" t="s">
        <v>21</v>
      </c>
      <c r="G12" s="35"/>
      <c r="H12" s="35"/>
      <c r="I12" s="144" t="s">
        <v>22</v>
      </c>
      <c r="J12" s="148" t="str">
        <f>'Rekapitulácia stavby'!AN8</f>
        <v>29. 11. 2024</v>
      </c>
      <c r="K12" s="35"/>
      <c r="L12" s="35"/>
      <c r="M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4" t="s">
        <v>24</v>
      </c>
      <c r="E14" s="35"/>
      <c r="F14" s="35"/>
      <c r="G14" s="35"/>
      <c r="H14" s="35"/>
      <c r="I14" s="144" t="s">
        <v>25</v>
      </c>
      <c r="J14" s="147" t="s">
        <v>26</v>
      </c>
      <c r="K14" s="35"/>
      <c r="L14" s="35"/>
      <c r="M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7" t="s">
        <v>27</v>
      </c>
      <c r="F15" s="35"/>
      <c r="G15" s="35"/>
      <c r="H15" s="35"/>
      <c r="I15" s="144" t="s">
        <v>28</v>
      </c>
      <c r="J15" s="147" t="s">
        <v>29</v>
      </c>
      <c r="K15" s="35"/>
      <c r="L15" s="35"/>
      <c r="M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4" t="s">
        <v>30</v>
      </c>
      <c r="E17" s="35"/>
      <c r="F17" s="35"/>
      <c r="G17" s="35"/>
      <c r="H17" s="35"/>
      <c r="I17" s="144" t="s">
        <v>25</v>
      </c>
      <c r="J17" s="30" t="str">
        <f>'Rekapitulácia stavby'!AN13</f>
        <v>Vyplň údaj</v>
      </c>
      <c r="K17" s="35"/>
      <c r="L17" s="35"/>
      <c r="M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7"/>
      <c r="G18" s="147"/>
      <c r="H18" s="147"/>
      <c r="I18" s="144" t="s">
        <v>28</v>
      </c>
      <c r="J18" s="30" t="str">
        <f>'Rekapitulácia stavby'!AN14</f>
        <v>Vyplň údaj</v>
      </c>
      <c r="K18" s="35"/>
      <c r="L18" s="35"/>
      <c r="M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4" t="s">
        <v>32</v>
      </c>
      <c r="E20" s="35"/>
      <c r="F20" s="35"/>
      <c r="G20" s="35"/>
      <c r="H20" s="35"/>
      <c r="I20" s="144" t="s">
        <v>25</v>
      </c>
      <c r="J20" s="147" t="s">
        <v>33</v>
      </c>
      <c r="K20" s="35"/>
      <c r="L20" s="35"/>
      <c r="M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7" t="s">
        <v>34</v>
      </c>
      <c r="F21" s="35"/>
      <c r="G21" s="35"/>
      <c r="H21" s="35"/>
      <c r="I21" s="144" t="s">
        <v>28</v>
      </c>
      <c r="J21" s="147" t="s">
        <v>35</v>
      </c>
      <c r="K21" s="35"/>
      <c r="L21" s="35"/>
      <c r="M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4" t="s">
        <v>36</v>
      </c>
      <c r="E23" s="35"/>
      <c r="F23" s="35"/>
      <c r="G23" s="35"/>
      <c r="H23" s="35"/>
      <c r="I23" s="144" t="s">
        <v>25</v>
      </c>
      <c r="J23" s="147" t="s">
        <v>1</v>
      </c>
      <c r="K23" s="35"/>
      <c r="L23" s="35"/>
      <c r="M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7" t="s">
        <v>328</v>
      </c>
      <c r="F24" s="35"/>
      <c r="G24" s="35"/>
      <c r="H24" s="35"/>
      <c r="I24" s="144" t="s">
        <v>28</v>
      </c>
      <c r="J24" s="147" t="s">
        <v>1</v>
      </c>
      <c r="K24" s="35"/>
      <c r="L24" s="35"/>
      <c r="M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4" t="s">
        <v>38</v>
      </c>
      <c r="E26" s="35"/>
      <c r="F26" s="35"/>
      <c r="G26" s="35"/>
      <c r="H26" s="35"/>
      <c r="I26" s="35"/>
      <c r="J26" s="35"/>
      <c r="K26" s="35"/>
      <c r="L26" s="35"/>
      <c r="M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49"/>
      <c r="J27" s="149"/>
      <c r="K27" s="149"/>
      <c r="L27" s="149"/>
      <c r="M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3"/>
      <c r="E29" s="153"/>
      <c r="F29" s="153"/>
      <c r="G29" s="153"/>
      <c r="H29" s="153"/>
      <c r="I29" s="153"/>
      <c r="J29" s="153"/>
      <c r="K29" s="153"/>
      <c r="L29" s="153"/>
      <c r="M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4.4" customHeight="1">
      <c r="A30" s="35"/>
      <c r="B30" s="41"/>
      <c r="C30" s="35"/>
      <c r="D30" s="147" t="s">
        <v>97</v>
      </c>
      <c r="E30" s="35"/>
      <c r="F30" s="35"/>
      <c r="G30" s="35"/>
      <c r="H30" s="35"/>
      <c r="I30" s="35"/>
      <c r="J30" s="35"/>
      <c r="K30" s="154">
        <f>K96</f>
        <v>0</v>
      </c>
      <c r="L30" s="35"/>
      <c r="M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>
      <c r="A31" s="35"/>
      <c r="B31" s="41"/>
      <c r="C31" s="35"/>
      <c r="D31" s="35"/>
      <c r="E31" s="144" t="s">
        <v>98</v>
      </c>
      <c r="F31" s="35"/>
      <c r="G31" s="35"/>
      <c r="H31" s="35"/>
      <c r="I31" s="35"/>
      <c r="J31" s="35"/>
      <c r="K31" s="155">
        <f>I96</f>
        <v>0</v>
      </c>
      <c r="L31" s="35"/>
      <c r="M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>
      <c r="A32" s="35"/>
      <c r="B32" s="41"/>
      <c r="C32" s="35"/>
      <c r="D32" s="35"/>
      <c r="E32" s="144" t="s">
        <v>99</v>
      </c>
      <c r="F32" s="35"/>
      <c r="G32" s="35"/>
      <c r="H32" s="35"/>
      <c r="I32" s="35"/>
      <c r="J32" s="35"/>
      <c r="K32" s="155">
        <f>J96</f>
        <v>0</v>
      </c>
      <c r="L32" s="35"/>
      <c r="M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100</v>
      </c>
      <c r="E33" s="35"/>
      <c r="F33" s="35"/>
      <c r="G33" s="35"/>
      <c r="H33" s="35"/>
      <c r="I33" s="35"/>
      <c r="J33" s="35"/>
      <c r="K33" s="154">
        <f>K108</f>
        <v>0</v>
      </c>
      <c r="L33" s="35"/>
      <c r="M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25.44" customHeight="1">
      <c r="A34" s="35"/>
      <c r="B34" s="41"/>
      <c r="C34" s="35"/>
      <c r="D34" s="157" t="s">
        <v>39</v>
      </c>
      <c r="E34" s="35"/>
      <c r="F34" s="35"/>
      <c r="G34" s="35"/>
      <c r="H34" s="35"/>
      <c r="I34" s="35"/>
      <c r="J34" s="35"/>
      <c r="K34" s="158">
        <f>ROUND(K30 + K33, 2)</f>
        <v>0</v>
      </c>
      <c r="L34" s="35"/>
      <c r="M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6.96" customHeight="1">
      <c r="A35" s="35"/>
      <c r="B35" s="41"/>
      <c r="C35" s="35"/>
      <c r="D35" s="153"/>
      <c r="E35" s="153"/>
      <c r="F35" s="153"/>
      <c r="G35" s="153"/>
      <c r="H35" s="153"/>
      <c r="I35" s="153"/>
      <c r="J35" s="153"/>
      <c r="K35" s="153"/>
      <c r="L35" s="153"/>
      <c r="M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35"/>
      <c r="F36" s="159" t="s">
        <v>41</v>
      </c>
      <c r="G36" s="35"/>
      <c r="H36" s="35"/>
      <c r="I36" s="159" t="s">
        <v>40</v>
      </c>
      <c r="J36" s="35"/>
      <c r="K36" s="159" t="s">
        <v>42</v>
      </c>
      <c r="L36" s="35"/>
      <c r="M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14.4" customHeight="1">
      <c r="A37" s="35"/>
      <c r="B37" s="41"/>
      <c r="C37" s="35"/>
      <c r="D37" s="160" t="s">
        <v>43</v>
      </c>
      <c r="E37" s="161" t="s">
        <v>44</v>
      </c>
      <c r="F37" s="162">
        <f>ROUND((ROUND((SUM(BE108:BE115) + SUM(BE135:BE179)),  2) + SUM(BE181:BE185)), 2)</f>
        <v>0</v>
      </c>
      <c r="G37" s="163"/>
      <c r="H37" s="163"/>
      <c r="I37" s="164">
        <v>0.20000000000000001</v>
      </c>
      <c r="J37" s="163"/>
      <c r="K37" s="162">
        <f>ROUND((ROUND(((SUM(BE108:BE115) + SUM(BE135:BE179))*I37),  2) + (SUM(BE181:BE185)*I37)), 2)</f>
        <v>0</v>
      </c>
      <c r="L37" s="35"/>
      <c r="M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161" t="s">
        <v>45</v>
      </c>
      <c r="F38" s="162">
        <f>ROUND((ROUND((SUM(BF108:BF115) + SUM(BF135:BF179)),  2) + SUM(BF181:BF185)), 2)</f>
        <v>0</v>
      </c>
      <c r="G38" s="163"/>
      <c r="H38" s="163"/>
      <c r="I38" s="164">
        <v>0.20000000000000001</v>
      </c>
      <c r="J38" s="163"/>
      <c r="K38" s="162">
        <f>ROUND((ROUND(((SUM(BF108:BF115) + SUM(BF135:BF179))*I38),  2) + (SUM(BF181:BF185)*I38)), 2)</f>
        <v>0</v>
      </c>
      <c r="L38" s="35"/>
      <c r="M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44" t="s">
        <v>46</v>
      </c>
      <c r="F39" s="155">
        <f>ROUND((ROUND((SUM(BG108:BG115) + SUM(BG135:BG179)),  2) + SUM(BG181:BG185)), 2)</f>
        <v>0</v>
      </c>
      <c r="G39" s="35"/>
      <c r="H39" s="35"/>
      <c r="I39" s="165">
        <v>0.20000000000000001</v>
      </c>
      <c r="J39" s="35"/>
      <c r="K39" s="155">
        <f>0</f>
        <v>0</v>
      </c>
      <c r="L39" s="35"/>
      <c r="M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144" t="s">
        <v>47</v>
      </c>
      <c r="F40" s="155">
        <f>ROUND((ROUND((SUM(BH108:BH115) + SUM(BH135:BH179)),  2) + SUM(BH181:BH185)), 2)</f>
        <v>0</v>
      </c>
      <c r="G40" s="35"/>
      <c r="H40" s="35"/>
      <c r="I40" s="165">
        <v>0.20000000000000001</v>
      </c>
      <c r="J40" s="35"/>
      <c r="K40" s="155">
        <f>0</f>
        <v>0</v>
      </c>
      <c r="L40" s="35"/>
      <c r="M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2" customFormat="1" ht="14.4" customHeight="1">
      <c r="A41" s="35"/>
      <c r="B41" s="41"/>
      <c r="C41" s="35"/>
      <c r="D41" s="35"/>
      <c r="E41" s="161" t="s">
        <v>48</v>
      </c>
      <c r="F41" s="162">
        <f>ROUND((ROUND((SUM(BI108:BI115) + SUM(BI135:BI179)),  2) + SUM(BI181:BI185)), 2)</f>
        <v>0</v>
      </c>
      <c r="G41" s="163"/>
      <c r="H41" s="163"/>
      <c r="I41" s="164">
        <v>0</v>
      </c>
      <c r="J41" s="163"/>
      <c r="K41" s="162">
        <f>0</f>
        <v>0</v>
      </c>
      <c r="L41" s="35"/>
      <c r="M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6.96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2" customFormat="1" ht="25.44" customHeight="1">
      <c r="A43" s="35"/>
      <c r="B43" s="41"/>
      <c r="C43" s="166"/>
      <c r="D43" s="167" t="s">
        <v>49</v>
      </c>
      <c r="E43" s="168"/>
      <c r="F43" s="168"/>
      <c r="G43" s="169" t="s">
        <v>50</v>
      </c>
      <c r="H43" s="170" t="s">
        <v>51</v>
      </c>
      <c r="I43" s="168"/>
      <c r="J43" s="168"/>
      <c r="K43" s="171">
        <f>SUM(K34:K41)</f>
        <v>0</v>
      </c>
      <c r="L43" s="172"/>
      <c r="M43" s="66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="2" customFormat="1" ht="14.4" customHeight="1">
      <c r="A44" s="35"/>
      <c r="B44" s="41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66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="1" customFormat="1" ht="14.4" customHeight="1">
      <c r="B45" s="17"/>
      <c r="M45" s="17"/>
    </row>
    <row r="46" s="1" customFormat="1" ht="14.4" customHeight="1">
      <c r="B46" s="17"/>
      <c r="M46" s="17"/>
    </row>
    <row r="47" s="1" customFormat="1" ht="14.4" customHeight="1">
      <c r="B47" s="17"/>
      <c r="M47" s="17"/>
    </row>
    <row r="48" s="1" customFormat="1" ht="14.4" customHeight="1">
      <c r="B48" s="17"/>
      <c r="M48" s="17"/>
    </row>
    <row r="49" s="1" customFormat="1" ht="14.4" customHeight="1">
      <c r="B49" s="17"/>
      <c r="M49" s="17"/>
    </row>
    <row r="50" s="2" customFormat="1" ht="14.4" customHeight="1">
      <c r="B50" s="66"/>
      <c r="D50" s="173" t="s">
        <v>52</v>
      </c>
      <c r="E50" s="174"/>
      <c r="F50" s="174"/>
      <c r="G50" s="173" t="s">
        <v>53</v>
      </c>
      <c r="H50" s="174"/>
      <c r="I50" s="174"/>
      <c r="J50" s="174"/>
      <c r="K50" s="174"/>
      <c r="L50" s="174"/>
      <c r="M50" s="66"/>
    </row>
    <row r="51">
      <c r="B51" s="17"/>
      <c r="M51" s="17"/>
    </row>
    <row r="52">
      <c r="B52" s="17"/>
      <c r="M52" s="17"/>
    </row>
    <row r="53">
      <c r="B53" s="17"/>
      <c r="M53" s="17"/>
    </row>
    <row r="54">
      <c r="B54" s="17"/>
      <c r="M54" s="17"/>
    </row>
    <row r="55">
      <c r="B55" s="17"/>
      <c r="M55" s="17"/>
    </row>
    <row r="56">
      <c r="B56" s="17"/>
      <c r="M56" s="17"/>
    </row>
    <row r="57">
      <c r="B57" s="17"/>
      <c r="M57" s="17"/>
    </row>
    <row r="58">
      <c r="B58" s="17"/>
      <c r="M58" s="17"/>
    </row>
    <row r="59">
      <c r="B59" s="17"/>
      <c r="M59" s="17"/>
    </row>
    <row r="60">
      <c r="B60" s="17"/>
      <c r="M60" s="17"/>
    </row>
    <row r="61" s="2" customFormat="1">
      <c r="A61" s="35"/>
      <c r="B61" s="41"/>
      <c r="C61" s="35"/>
      <c r="D61" s="175" t="s">
        <v>54</v>
      </c>
      <c r="E61" s="176"/>
      <c r="F61" s="177" t="s">
        <v>55</v>
      </c>
      <c r="G61" s="175" t="s">
        <v>54</v>
      </c>
      <c r="H61" s="176"/>
      <c r="I61" s="176"/>
      <c r="J61" s="178" t="s">
        <v>55</v>
      </c>
      <c r="K61" s="176"/>
      <c r="L61" s="176"/>
      <c r="M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M62" s="17"/>
    </row>
    <row r="63">
      <c r="B63" s="17"/>
      <c r="M63" s="17"/>
    </row>
    <row r="64">
      <c r="B64" s="17"/>
      <c r="M64" s="17"/>
    </row>
    <row r="65" s="2" customFormat="1">
      <c r="A65" s="35"/>
      <c r="B65" s="41"/>
      <c r="C65" s="35"/>
      <c r="D65" s="173" t="s">
        <v>56</v>
      </c>
      <c r="E65" s="179"/>
      <c r="F65" s="179"/>
      <c r="G65" s="173" t="s">
        <v>57</v>
      </c>
      <c r="H65" s="179"/>
      <c r="I65" s="179"/>
      <c r="J65" s="179"/>
      <c r="K65" s="179"/>
      <c r="L65" s="179"/>
      <c r="M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M66" s="17"/>
    </row>
    <row r="67">
      <c r="B67" s="17"/>
      <c r="M67" s="17"/>
    </row>
    <row r="68">
      <c r="B68" s="17"/>
      <c r="M68" s="17"/>
    </row>
    <row r="69">
      <c r="B69" s="17"/>
      <c r="M69" s="17"/>
    </row>
    <row r="70">
      <c r="B70" s="17"/>
      <c r="M70" s="17"/>
    </row>
    <row r="71">
      <c r="B71" s="17"/>
      <c r="M71" s="17"/>
    </row>
    <row r="72">
      <c r="B72" s="17"/>
      <c r="M72" s="17"/>
    </row>
    <row r="73">
      <c r="B73" s="17"/>
      <c r="M73" s="17"/>
    </row>
    <row r="74">
      <c r="B74" s="17"/>
      <c r="M74" s="17"/>
    </row>
    <row r="75">
      <c r="B75" s="17"/>
      <c r="M75" s="17"/>
    </row>
    <row r="76" s="2" customFormat="1">
      <c r="A76" s="35"/>
      <c r="B76" s="41"/>
      <c r="C76" s="35"/>
      <c r="D76" s="175" t="s">
        <v>54</v>
      </c>
      <c r="E76" s="176"/>
      <c r="F76" s="177" t="s">
        <v>55</v>
      </c>
      <c r="G76" s="175" t="s">
        <v>54</v>
      </c>
      <c r="H76" s="176"/>
      <c r="I76" s="176"/>
      <c r="J76" s="178" t="s">
        <v>55</v>
      </c>
      <c r="K76" s="176"/>
      <c r="L76" s="176"/>
      <c r="M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101</v>
      </c>
      <c r="D82" s="37"/>
      <c r="E82" s="37"/>
      <c r="F82" s="37"/>
      <c r="G82" s="37"/>
      <c r="H82" s="37"/>
      <c r="I82" s="37"/>
      <c r="J82" s="37"/>
      <c r="K82" s="37"/>
      <c r="L82" s="37"/>
      <c r="M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37"/>
      <c r="M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4" t="str">
        <f>E7</f>
        <v>Vypracovanie DO pre výmenu posúvača na R12</v>
      </c>
      <c r="F85" s="29"/>
      <c r="G85" s="29"/>
      <c r="H85" s="29"/>
      <c r="I85" s="37"/>
      <c r="J85" s="37"/>
      <c r="K85" s="37"/>
      <c r="L85" s="37"/>
      <c r="M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95</v>
      </c>
      <c r="D86" s="37"/>
      <c r="E86" s="37"/>
      <c r="F86" s="37"/>
      <c r="G86" s="37"/>
      <c r="H86" s="37"/>
      <c r="I86" s="37"/>
      <c r="J86" s="37"/>
      <c r="K86" s="37"/>
      <c r="L86" s="37"/>
      <c r="M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PS02 - Elektro a MaR</v>
      </c>
      <c r="F87" s="37"/>
      <c r="G87" s="37"/>
      <c r="H87" s="37"/>
      <c r="I87" s="37"/>
      <c r="J87" s="37"/>
      <c r="K87" s="37"/>
      <c r="L87" s="37"/>
      <c r="M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7"/>
      <c r="E89" s="37"/>
      <c r="F89" s="24" t="str">
        <f>F12</f>
        <v>Bratislava</v>
      </c>
      <c r="G89" s="37"/>
      <c r="H89" s="37"/>
      <c r="I89" s="29" t="s">
        <v>22</v>
      </c>
      <c r="J89" s="82" t="str">
        <f>IF(J12="","",J12)</f>
        <v>29. 11. 2024</v>
      </c>
      <c r="K89" s="37"/>
      <c r="L89" s="37"/>
      <c r="M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25.65" customHeight="1">
      <c r="A91" s="35"/>
      <c r="B91" s="36"/>
      <c r="C91" s="29" t="s">
        <v>24</v>
      </c>
      <c r="D91" s="37"/>
      <c r="E91" s="37"/>
      <c r="F91" s="24" t="str">
        <f>E15</f>
        <v>MH Teplárenský holding, a.s.</v>
      </c>
      <c r="G91" s="37"/>
      <c r="H91" s="37"/>
      <c r="I91" s="29" t="s">
        <v>32</v>
      </c>
      <c r="J91" s="33" t="str">
        <f>E21</f>
        <v>BANSKÉ PROJEKTY, s.r.o.</v>
      </c>
      <c r="K91" s="37"/>
      <c r="L91" s="37"/>
      <c r="M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30</v>
      </c>
      <c r="D92" s="37"/>
      <c r="E92" s="37"/>
      <c r="F92" s="24" t="str">
        <f>IF(E18="","",E18)</f>
        <v>Vyplň údaj</v>
      </c>
      <c r="G92" s="37"/>
      <c r="H92" s="37"/>
      <c r="I92" s="29" t="s">
        <v>36</v>
      </c>
      <c r="J92" s="33" t="str">
        <f>E24</f>
        <v>Ing. Hajdin</v>
      </c>
      <c r="K92" s="37"/>
      <c r="L92" s="37"/>
      <c r="M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5" t="s">
        <v>102</v>
      </c>
      <c r="D94" s="186"/>
      <c r="E94" s="186"/>
      <c r="F94" s="186"/>
      <c r="G94" s="186"/>
      <c r="H94" s="186"/>
      <c r="I94" s="187" t="s">
        <v>103</v>
      </c>
      <c r="J94" s="187" t="s">
        <v>104</v>
      </c>
      <c r="K94" s="187" t="s">
        <v>105</v>
      </c>
      <c r="L94" s="186"/>
      <c r="M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8" t="s">
        <v>106</v>
      </c>
      <c r="D96" s="37"/>
      <c r="E96" s="37"/>
      <c r="F96" s="37"/>
      <c r="G96" s="37"/>
      <c r="H96" s="37"/>
      <c r="I96" s="113">
        <f>Q135</f>
        <v>0</v>
      </c>
      <c r="J96" s="113">
        <f>R135</f>
        <v>0</v>
      </c>
      <c r="K96" s="113">
        <f>K135</f>
        <v>0</v>
      </c>
      <c r="L96" s="37"/>
      <c r="M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107</v>
      </c>
    </row>
    <row r="97" s="9" customFormat="1" ht="24.96" customHeight="1">
      <c r="A97" s="9"/>
      <c r="B97" s="189"/>
      <c r="C97" s="190"/>
      <c r="D97" s="191" t="s">
        <v>329</v>
      </c>
      <c r="E97" s="192"/>
      <c r="F97" s="192"/>
      <c r="G97" s="192"/>
      <c r="H97" s="192"/>
      <c r="I97" s="193">
        <f>Q136</f>
        <v>0</v>
      </c>
      <c r="J97" s="193">
        <f>R136</f>
        <v>0</v>
      </c>
      <c r="K97" s="193">
        <f>K136</f>
        <v>0</v>
      </c>
      <c r="L97" s="190"/>
      <c r="M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96"/>
      <c r="D98" s="197" t="s">
        <v>330</v>
      </c>
      <c r="E98" s="198"/>
      <c r="F98" s="198"/>
      <c r="G98" s="198"/>
      <c r="H98" s="198"/>
      <c r="I98" s="199">
        <f>Q137</f>
        <v>0</v>
      </c>
      <c r="J98" s="199">
        <f>R137</f>
        <v>0</v>
      </c>
      <c r="K98" s="199">
        <f>K137</f>
        <v>0</v>
      </c>
      <c r="L98" s="196"/>
      <c r="M98" s="20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89"/>
      <c r="C99" s="190"/>
      <c r="D99" s="191" t="s">
        <v>331</v>
      </c>
      <c r="E99" s="192"/>
      <c r="F99" s="192"/>
      <c r="G99" s="192"/>
      <c r="H99" s="192"/>
      <c r="I99" s="193">
        <f>Q140</f>
        <v>0</v>
      </c>
      <c r="J99" s="193">
        <f>R140</f>
        <v>0</v>
      </c>
      <c r="K99" s="193">
        <f>K140</f>
        <v>0</v>
      </c>
      <c r="L99" s="190"/>
      <c r="M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96"/>
      <c r="D100" s="197" t="s">
        <v>332</v>
      </c>
      <c r="E100" s="198"/>
      <c r="F100" s="198"/>
      <c r="G100" s="198"/>
      <c r="H100" s="198"/>
      <c r="I100" s="199">
        <f>Q141</f>
        <v>0</v>
      </c>
      <c r="J100" s="199">
        <f>R141</f>
        <v>0</v>
      </c>
      <c r="K100" s="199">
        <f>K141</f>
        <v>0</v>
      </c>
      <c r="L100" s="196"/>
      <c r="M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96"/>
      <c r="D101" s="197" t="s">
        <v>333</v>
      </c>
      <c r="E101" s="198"/>
      <c r="F101" s="198"/>
      <c r="G101" s="198"/>
      <c r="H101" s="198"/>
      <c r="I101" s="199">
        <f>Q144</f>
        <v>0</v>
      </c>
      <c r="J101" s="199">
        <f>R144</f>
        <v>0</v>
      </c>
      <c r="K101" s="199">
        <f>K144</f>
        <v>0</v>
      </c>
      <c r="L101" s="196"/>
      <c r="M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96"/>
      <c r="D102" s="197" t="s">
        <v>334</v>
      </c>
      <c r="E102" s="198"/>
      <c r="F102" s="198"/>
      <c r="G102" s="198"/>
      <c r="H102" s="198"/>
      <c r="I102" s="199">
        <f>Q151</f>
        <v>0</v>
      </c>
      <c r="J102" s="199">
        <f>R151</f>
        <v>0</v>
      </c>
      <c r="K102" s="199">
        <f>K151</f>
        <v>0</v>
      </c>
      <c r="L102" s="196"/>
      <c r="M102" s="20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96"/>
      <c r="D103" s="197" t="s">
        <v>335</v>
      </c>
      <c r="E103" s="198"/>
      <c r="F103" s="198"/>
      <c r="G103" s="198"/>
      <c r="H103" s="198"/>
      <c r="I103" s="199">
        <f>Q165</f>
        <v>0</v>
      </c>
      <c r="J103" s="199">
        <f>R165</f>
        <v>0</v>
      </c>
      <c r="K103" s="199">
        <f>K165</f>
        <v>0</v>
      </c>
      <c r="L103" s="196"/>
      <c r="M103" s="20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9"/>
      <c r="C104" s="190"/>
      <c r="D104" s="191" t="s">
        <v>336</v>
      </c>
      <c r="E104" s="192"/>
      <c r="F104" s="192"/>
      <c r="G104" s="192"/>
      <c r="H104" s="192"/>
      <c r="I104" s="193">
        <f>Q168</f>
        <v>0</v>
      </c>
      <c r="J104" s="193">
        <f>R168</f>
        <v>0</v>
      </c>
      <c r="K104" s="193">
        <f>K168</f>
        <v>0</v>
      </c>
      <c r="L104" s="190"/>
      <c r="M104" s="19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1.84" customHeight="1">
      <c r="A105" s="9"/>
      <c r="B105" s="189"/>
      <c r="C105" s="190"/>
      <c r="D105" s="201" t="s">
        <v>122</v>
      </c>
      <c r="E105" s="190"/>
      <c r="F105" s="190"/>
      <c r="G105" s="190"/>
      <c r="H105" s="190"/>
      <c r="I105" s="202">
        <f>Q180</f>
        <v>0</v>
      </c>
      <c r="J105" s="202">
        <f>R180</f>
        <v>0</v>
      </c>
      <c r="K105" s="202">
        <f>K180</f>
        <v>0</v>
      </c>
      <c r="L105" s="190"/>
      <c r="M105" s="19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2" customFormat="1" ht="21.84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6.96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29.28" customHeight="1">
      <c r="A108" s="35"/>
      <c r="B108" s="36"/>
      <c r="C108" s="188" t="s">
        <v>123</v>
      </c>
      <c r="D108" s="37"/>
      <c r="E108" s="37"/>
      <c r="F108" s="37"/>
      <c r="G108" s="37"/>
      <c r="H108" s="37"/>
      <c r="I108" s="37"/>
      <c r="J108" s="37"/>
      <c r="K108" s="203">
        <f>ROUND(K109 + K110 + K111 + K112 + K113 + K114,2)</f>
        <v>0</v>
      </c>
      <c r="L108" s="37"/>
      <c r="M108" s="66"/>
      <c r="O108" s="204" t="s">
        <v>43</v>
      </c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8" customHeight="1">
      <c r="A109" s="35"/>
      <c r="B109" s="36"/>
      <c r="C109" s="37"/>
      <c r="D109" s="205" t="s">
        <v>124</v>
      </c>
      <c r="E109" s="206"/>
      <c r="F109" s="206"/>
      <c r="G109" s="37"/>
      <c r="H109" s="37"/>
      <c r="I109" s="37"/>
      <c r="J109" s="37"/>
      <c r="K109" s="207">
        <v>0</v>
      </c>
      <c r="L109" s="37"/>
      <c r="M109" s="208"/>
      <c r="N109" s="209"/>
      <c r="O109" s="210" t="s">
        <v>45</v>
      </c>
      <c r="P109" s="209"/>
      <c r="Q109" s="209"/>
      <c r="R109" s="209"/>
      <c r="S109" s="211"/>
      <c r="T109" s="211"/>
      <c r="U109" s="211"/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/>
      <c r="AF109" s="209"/>
      <c r="AG109" s="209"/>
      <c r="AH109" s="209"/>
      <c r="AI109" s="209"/>
      <c r="AJ109" s="209"/>
      <c r="AK109" s="209"/>
      <c r="AL109" s="209"/>
      <c r="AM109" s="209"/>
      <c r="AN109" s="209"/>
      <c r="AO109" s="209"/>
      <c r="AP109" s="209"/>
      <c r="AQ109" s="209"/>
      <c r="AR109" s="209"/>
      <c r="AS109" s="209"/>
      <c r="AT109" s="209"/>
      <c r="AU109" s="209"/>
      <c r="AV109" s="209"/>
      <c r="AW109" s="209"/>
      <c r="AX109" s="209"/>
      <c r="AY109" s="212" t="s">
        <v>125</v>
      </c>
      <c r="AZ109" s="209"/>
      <c r="BA109" s="209"/>
      <c r="BB109" s="209"/>
      <c r="BC109" s="209"/>
      <c r="BD109" s="209"/>
      <c r="BE109" s="213">
        <f>IF(O109="základná",K109,0)</f>
        <v>0</v>
      </c>
      <c r="BF109" s="213">
        <f>IF(O109="znížená",K109,0)</f>
        <v>0</v>
      </c>
      <c r="BG109" s="213">
        <f>IF(O109="zákl. prenesená",K109,0)</f>
        <v>0</v>
      </c>
      <c r="BH109" s="213">
        <f>IF(O109="zníž. prenesená",K109,0)</f>
        <v>0</v>
      </c>
      <c r="BI109" s="213">
        <f>IF(O109="nulová",K109,0)</f>
        <v>0</v>
      </c>
      <c r="BJ109" s="212" t="s">
        <v>126</v>
      </c>
      <c r="BK109" s="209"/>
      <c r="BL109" s="209"/>
      <c r="BM109" s="209"/>
    </row>
    <row r="110" s="2" customFormat="1" ht="18" customHeight="1">
      <c r="A110" s="35"/>
      <c r="B110" s="36"/>
      <c r="C110" s="37"/>
      <c r="D110" s="205" t="s">
        <v>127</v>
      </c>
      <c r="E110" s="206"/>
      <c r="F110" s="206"/>
      <c r="G110" s="37"/>
      <c r="H110" s="37"/>
      <c r="I110" s="37"/>
      <c r="J110" s="37"/>
      <c r="K110" s="207">
        <v>0</v>
      </c>
      <c r="L110" s="37"/>
      <c r="M110" s="208"/>
      <c r="N110" s="209"/>
      <c r="O110" s="210" t="s">
        <v>45</v>
      </c>
      <c r="P110" s="209"/>
      <c r="Q110" s="209"/>
      <c r="R110" s="209"/>
      <c r="S110" s="211"/>
      <c r="T110" s="211"/>
      <c r="U110" s="211"/>
      <c r="V110" s="211"/>
      <c r="W110" s="211"/>
      <c r="X110" s="211"/>
      <c r="Y110" s="211"/>
      <c r="Z110" s="211"/>
      <c r="AA110" s="211"/>
      <c r="AB110" s="211"/>
      <c r="AC110" s="211"/>
      <c r="AD110" s="211"/>
      <c r="AE110" s="211"/>
      <c r="AF110" s="209"/>
      <c r="AG110" s="209"/>
      <c r="AH110" s="209"/>
      <c r="AI110" s="209"/>
      <c r="AJ110" s="209"/>
      <c r="AK110" s="209"/>
      <c r="AL110" s="209"/>
      <c r="AM110" s="209"/>
      <c r="AN110" s="209"/>
      <c r="AO110" s="209"/>
      <c r="AP110" s="209"/>
      <c r="AQ110" s="209"/>
      <c r="AR110" s="209"/>
      <c r="AS110" s="209"/>
      <c r="AT110" s="209"/>
      <c r="AU110" s="209"/>
      <c r="AV110" s="209"/>
      <c r="AW110" s="209"/>
      <c r="AX110" s="209"/>
      <c r="AY110" s="212" t="s">
        <v>125</v>
      </c>
      <c r="AZ110" s="209"/>
      <c r="BA110" s="209"/>
      <c r="BB110" s="209"/>
      <c r="BC110" s="209"/>
      <c r="BD110" s="209"/>
      <c r="BE110" s="213">
        <f>IF(O110="základná",K110,0)</f>
        <v>0</v>
      </c>
      <c r="BF110" s="213">
        <f>IF(O110="znížená",K110,0)</f>
        <v>0</v>
      </c>
      <c r="BG110" s="213">
        <f>IF(O110="zákl. prenesená",K110,0)</f>
        <v>0</v>
      </c>
      <c r="BH110" s="213">
        <f>IF(O110="zníž. prenesená",K110,0)</f>
        <v>0</v>
      </c>
      <c r="BI110" s="213">
        <f>IF(O110="nulová",K110,0)</f>
        <v>0</v>
      </c>
      <c r="BJ110" s="212" t="s">
        <v>126</v>
      </c>
      <c r="BK110" s="209"/>
      <c r="BL110" s="209"/>
      <c r="BM110" s="209"/>
    </row>
    <row r="111" s="2" customFormat="1" ht="18" customHeight="1">
      <c r="A111" s="35"/>
      <c r="B111" s="36"/>
      <c r="C111" s="37"/>
      <c r="D111" s="205" t="s">
        <v>128</v>
      </c>
      <c r="E111" s="206"/>
      <c r="F111" s="206"/>
      <c r="G111" s="37"/>
      <c r="H111" s="37"/>
      <c r="I111" s="37"/>
      <c r="J111" s="37"/>
      <c r="K111" s="207">
        <v>0</v>
      </c>
      <c r="L111" s="37"/>
      <c r="M111" s="208"/>
      <c r="N111" s="209"/>
      <c r="O111" s="210" t="s">
        <v>45</v>
      </c>
      <c r="P111" s="209"/>
      <c r="Q111" s="209"/>
      <c r="R111" s="209"/>
      <c r="S111" s="211"/>
      <c r="T111" s="211"/>
      <c r="U111" s="211"/>
      <c r="V111" s="211"/>
      <c r="W111" s="211"/>
      <c r="X111" s="211"/>
      <c r="Y111" s="211"/>
      <c r="Z111" s="211"/>
      <c r="AA111" s="211"/>
      <c r="AB111" s="211"/>
      <c r="AC111" s="211"/>
      <c r="AD111" s="211"/>
      <c r="AE111" s="211"/>
      <c r="AF111" s="209"/>
      <c r="AG111" s="209"/>
      <c r="AH111" s="209"/>
      <c r="AI111" s="209"/>
      <c r="AJ111" s="209"/>
      <c r="AK111" s="209"/>
      <c r="AL111" s="209"/>
      <c r="AM111" s="209"/>
      <c r="AN111" s="209"/>
      <c r="AO111" s="209"/>
      <c r="AP111" s="209"/>
      <c r="AQ111" s="209"/>
      <c r="AR111" s="209"/>
      <c r="AS111" s="209"/>
      <c r="AT111" s="209"/>
      <c r="AU111" s="209"/>
      <c r="AV111" s="209"/>
      <c r="AW111" s="209"/>
      <c r="AX111" s="209"/>
      <c r="AY111" s="212" t="s">
        <v>125</v>
      </c>
      <c r="AZ111" s="209"/>
      <c r="BA111" s="209"/>
      <c r="BB111" s="209"/>
      <c r="BC111" s="209"/>
      <c r="BD111" s="209"/>
      <c r="BE111" s="213">
        <f>IF(O111="základná",K111,0)</f>
        <v>0</v>
      </c>
      <c r="BF111" s="213">
        <f>IF(O111="znížená",K111,0)</f>
        <v>0</v>
      </c>
      <c r="BG111" s="213">
        <f>IF(O111="zákl. prenesená",K111,0)</f>
        <v>0</v>
      </c>
      <c r="BH111" s="213">
        <f>IF(O111="zníž. prenesená",K111,0)</f>
        <v>0</v>
      </c>
      <c r="BI111" s="213">
        <f>IF(O111="nulová",K111,0)</f>
        <v>0</v>
      </c>
      <c r="BJ111" s="212" t="s">
        <v>126</v>
      </c>
      <c r="BK111" s="209"/>
      <c r="BL111" s="209"/>
      <c r="BM111" s="209"/>
    </row>
    <row r="112" s="2" customFormat="1" ht="18" customHeight="1">
      <c r="A112" s="35"/>
      <c r="B112" s="36"/>
      <c r="C112" s="37"/>
      <c r="D112" s="205" t="s">
        <v>129</v>
      </c>
      <c r="E112" s="206"/>
      <c r="F112" s="206"/>
      <c r="G112" s="37"/>
      <c r="H112" s="37"/>
      <c r="I112" s="37"/>
      <c r="J112" s="37"/>
      <c r="K112" s="207">
        <v>0</v>
      </c>
      <c r="L112" s="37"/>
      <c r="M112" s="208"/>
      <c r="N112" s="209"/>
      <c r="O112" s="210" t="s">
        <v>45</v>
      </c>
      <c r="P112" s="209"/>
      <c r="Q112" s="209"/>
      <c r="R112" s="209"/>
      <c r="S112" s="211"/>
      <c r="T112" s="211"/>
      <c r="U112" s="211"/>
      <c r="V112" s="211"/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09"/>
      <c r="AG112" s="209"/>
      <c r="AH112" s="209"/>
      <c r="AI112" s="209"/>
      <c r="AJ112" s="209"/>
      <c r="AK112" s="209"/>
      <c r="AL112" s="209"/>
      <c r="AM112" s="209"/>
      <c r="AN112" s="209"/>
      <c r="AO112" s="209"/>
      <c r="AP112" s="209"/>
      <c r="AQ112" s="209"/>
      <c r="AR112" s="209"/>
      <c r="AS112" s="209"/>
      <c r="AT112" s="209"/>
      <c r="AU112" s="209"/>
      <c r="AV112" s="209"/>
      <c r="AW112" s="209"/>
      <c r="AX112" s="209"/>
      <c r="AY112" s="212" t="s">
        <v>125</v>
      </c>
      <c r="AZ112" s="209"/>
      <c r="BA112" s="209"/>
      <c r="BB112" s="209"/>
      <c r="BC112" s="209"/>
      <c r="BD112" s="209"/>
      <c r="BE112" s="213">
        <f>IF(O112="základná",K112,0)</f>
        <v>0</v>
      </c>
      <c r="BF112" s="213">
        <f>IF(O112="znížená",K112,0)</f>
        <v>0</v>
      </c>
      <c r="BG112" s="213">
        <f>IF(O112="zákl. prenesená",K112,0)</f>
        <v>0</v>
      </c>
      <c r="BH112" s="213">
        <f>IF(O112="zníž. prenesená",K112,0)</f>
        <v>0</v>
      </c>
      <c r="BI112" s="213">
        <f>IF(O112="nulová",K112,0)</f>
        <v>0</v>
      </c>
      <c r="BJ112" s="212" t="s">
        <v>126</v>
      </c>
      <c r="BK112" s="209"/>
      <c r="BL112" s="209"/>
      <c r="BM112" s="209"/>
    </row>
    <row r="113" s="2" customFormat="1" ht="18" customHeight="1">
      <c r="A113" s="35"/>
      <c r="B113" s="36"/>
      <c r="C113" s="37"/>
      <c r="D113" s="205" t="s">
        <v>130</v>
      </c>
      <c r="E113" s="206"/>
      <c r="F113" s="206"/>
      <c r="G113" s="37"/>
      <c r="H113" s="37"/>
      <c r="I113" s="37"/>
      <c r="J113" s="37"/>
      <c r="K113" s="207">
        <v>0</v>
      </c>
      <c r="L113" s="37"/>
      <c r="M113" s="208"/>
      <c r="N113" s="209"/>
      <c r="O113" s="210" t="s">
        <v>45</v>
      </c>
      <c r="P113" s="209"/>
      <c r="Q113" s="209"/>
      <c r="R113" s="209"/>
      <c r="S113" s="211"/>
      <c r="T113" s="211"/>
      <c r="U113" s="211"/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209"/>
      <c r="AT113" s="209"/>
      <c r="AU113" s="209"/>
      <c r="AV113" s="209"/>
      <c r="AW113" s="209"/>
      <c r="AX113" s="209"/>
      <c r="AY113" s="212" t="s">
        <v>125</v>
      </c>
      <c r="AZ113" s="209"/>
      <c r="BA113" s="209"/>
      <c r="BB113" s="209"/>
      <c r="BC113" s="209"/>
      <c r="BD113" s="209"/>
      <c r="BE113" s="213">
        <f>IF(O113="základná",K113,0)</f>
        <v>0</v>
      </c>
      <c r="BF113" s="213">
        <f>IF(O113="znížená",K113,0)</f>
        <v>0</v>
      </c>
      <c r="BG113" s="213">
        <f>IF(O113="zákl. prenesená",K113,0)</f>
        <v>0</v>
      </c>
      <c r="BH113" s="213">
        <f>IF(O113="zníž. prenesená",K113,0)</f>
        <v>0</v>
      </c>
      <c r="BI113" s="213">
        <f>IF(O113="nulová",K113,0)</f>
        <v>0</v>
      </c>
      <c r="BJ113" s="212" t="s">
        <v>126</v>
      </c>
      <c r="BK113" s="209"/>
      <c r="BL113" s="209"/>
      <c r="BM113" s="209"/>
    </row>
    <row r="114" s="2" customFormat="1" ht="18" customHeight="1">
      <c r="A114" s="35"/>
      <c r="B114" s="36"/>
      <c r="C114" s="37"/>
      <c r="D114" s="206" t="s">
        <v>131</v>
      </c>
      <c r="E114" s="37"/>
      <c r="F114" s="37"/>
      <c r="G114" s="37"/>
      <c r="H114" s="37"/>
      <c r="I114" s="37"/>
      <c r="J114" s="37"/>
      <c r="K114" s="207">
        <f>ROUND(K30*T114,2)</f>
        <v>0</v>
      </c>
      <c r="L114" s="37"/>
      <c r="M114" s="208"/>
      <c r="N114" s="209"/>
      <c r="O114" s="210" t="s">
        <v>45</v>
      </c>
      <c r="P114" s="209"/>
      <c r="Q114" s="209"/>
      <c r="R114" s="209"/>
      <c r="S114" s="211"/>
      <c r="T114" s="211"/>
      <c r="U114" s="211"/>
      <c r="V114" s="211"/>
      <c r="W114" s="211"/>
      <c r="X114" s="211"/>
      <c r="Y114" s="211"/>
      <c r="Z114" s="211"/>
      <c r="AA114" s="211"/>
      <c r="AB114" s="211"/>
      <c r="AC114" s="211"/>
      <c r="AD114" s="211"/>
      <c r="AE114" s="211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209"/>
      <c r="AU114" s="209"/>
      <c r="AV114" s="209"/>
      <c r="AW114" s="209"/>
      <c r="AX114" s="209"/>
      <c r="AY114" s="212" t="s">
        <v>132</v>
      </c>
      <c r="AZ114" s="209"/>
      <c r="BA114" s="209"/>
      <c r="BB114" s="209"/>
      <c r="BC114" s="209"/>
      <c r="BD114" s="209"/>
      <c r="BE114" s="213">
        <f>IF(O114="základná",K114,0)</f>
        <v>0</v>
      </c>
      <c r="BF114" s="213">
        <f>IF(O114="znížená",K114,0)</f>
        <v>0</v>
      </c>
      <c r="BG114" s="213">
        <f>IF(O114="zákl. prenesená",K114,0)</f>
        <v>0</v>
      </c>
      <c r="BH114" s="213">
        <f>IF(O114="zníž. prenesená",K114,0)</f>
        <v>0</v>
      </c>
      <c r="BI114" s="213">
        <f>IF(O114="nulová",K114,0)</f>
        <v>0</v>
      </c>
      <c r="BJ114" s="212" t="s">
        <v>126</v>
      </c>
      <c r="BK114" s="209"/>
      <c r="BL114" s="209"/>
      <c r="BM114" s="209"/>
    </row>
    <row r="115" s="2" customForma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29.28" customHeight="1">
      <c r="A116" s="35"/>
      <c r="B116" s="36"/>
      <c r="C116" s="214" t="s">
        <v>133</v>
      </c>
      <c r="D116" s="186"/>
      <c r="E116" s="186"/>
      <c r="F116" s="186"/>
      <c r="G116" s="186"/>
      <c r="H116" s="186"/>
      <c r="I116" s="186"/>
      <c r="J116" s="186"/>
      <c r="K116" s="215">
        <f>ROUND(K96+K108,2)</f>
        <v>0</v>
      </c>
      <c r="L116" s="186"/>
      <c r="M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69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21" s="2" customFormat="1" ht="6.96" customHeight="1">
      <c r="A121" s="35"/>
      <c r="B121" s="71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24.96" customHeight="1">
      <c r="A122" s="35"/>
      <c r="B122" s="36"/>
      <c r="C122" s="20" t="s">
        <v>134</v>
      </c>
      <c r="D122" s="37"/>
      <c r="E122" s="37"/>
      <c r="F122" s="37"/>
      <c r="G122" s="37"/>
      <c r="H122" s="37"/>
      <c r="I122" s="37"/>
      <c r="J122" s="37"/>
      <c r="K122" s="37"/>
      <c r="L122" s="37"/>
      <c r="M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2" customHeight="1">
      <c r="A124" s="35"/>
      <c r="B124" s="36"/>
      <c r="C124" s="29" t="s">
        <v>16</v>
      </c>
      <c r="D124" s="37"/>
      <c r="E124" s="37"/>
      <c r="F124" s="37"/>
      <c r="G124" s="37"/>
      <c r="H124" s="37"/>
      <c r="I124" s="37"/>
      <c r="J124" s="37"/>
      <c r="K124" s="37"/>
      <c r="L124" s="37"/>
      <c r="M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6.5" customHeight="1">
      <c r="A125" s="35"/>
      <c r="B125" s="36"/>
      <c r="C125" s="37"/>
      <c r="D125" s="37"/>
      <c r="E125" s="184" t="str">
        <f>E7</f>
        <v>Vypracovanie DO pre výmenu posúvača na R12</v>
      </c>
      <c r="F125" s="29"/>
      <c r="G125" s="29"/>
      <c r="H125" s="29"/>
      <c r="I125" s="37"/>
      <c r="J125" s="37"/>
      <c r="K125" s="37"/>
      <c r="L125" s="37"/>
      <c r="M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2" customHeight="1">
      <c r="A126" s="35"/>
      <c r="B126" s="36"/>
      <c r="C126" s="29" t="s">
        <v>95</v>
      </c>
      <c r="D126" s="37"/>
      <c r="E126" s="37"/>
      <c r="F126" s="37"/>
      <c r="G126" s="37"/>
      <c r="H126" s="37"/>
      <c r="I126" s="37"/>
      <c r="J126" s="37"/>
      <c r="K126" s="37"/>
      <c r="L126" s="37"/>
      <c r="M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6.5" customHeight="1">
      <c r="A127" s="35"/>
      <c r="B127" s="36"/>
      <c r="C127" s="37"/>
      <c r="D127" s="37"/>
      <c r="E127" s="79" t="str">
        <f>E9</f>
        <v>PS02 - Elektro a MaR</v>
      </c>
      <c r="F127" s="37"/>
      <c r="G127" s="37"/>
      <c r="H127" s="37"/>
      <c r="I127" s="37"/>
      <c r="J127" s="37"/>
      <c r="K127" s="37"/>
      <c r="L127" s="37"/>
      <c r="M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6.96" customHeight="1">
      <c r="A128" s="35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6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12" customHeight="1">
      <c r="A129" s="35"/>
      <c r="B129" s="36"/>
      <c r="C129" s="29" t="s">
        <v>20</v>
      </c>
      <c r="D129" s="37"/>
      <c r="E129" s="37"/>
      <c r="F129" s="24" t="str">
        <f>F12</f>
        <v>Bratislava</v>
      </c>
      <c r="G129" s="37"/>
      <c r="H129" s="37"/>
      <c r="I129" s="29" t="s">
        <v>22</v>
      </c>
      <c r="J129" s="82" t="str">
        <f>IF(J12="","",J12)</f>
        <v>29. 11. 2024</v>
      </c>
      <c r="K129" s="37"/>
      <c r="L129" s="37"/>
      <c r="M129" s="66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2" customFormat="1" ht="6.96" customHeight="1">
      <c r="A130" s="35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66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="2" customFormat="1" ht="25.65" customHeight="1">
      <c r="A131" s="35"/>
      <c r="B131" s="36"/>
      <c r="C131" s="29" t="s">
        <v>24</v>
      </c>
      <c r="D131" s="37"/>
      <c r="E131" s="37"/>
      <c r="F131" s="24" t="str">
        <f>E15</f>
        <v>MH Teplárenský holding, a.s.</v>
      </c>
      <c r="G131" s="37"/>
      <c r="H131" s="37"/>
      <c r="I131" s="29" t="s">
        <v>32</v>
      </c>
      <c r="J131" s="33" t="str">
        <f>E21</f>
        <v>BANSKÉ PROJEKTY, s.r.o.</v>
      </c>
      <c r="K131" s="37"/>
      <c r="L131" s="37"/>
      <c r="M131" s="66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="2" customFormat="1" ht="15.15" customHeight="1">
      <c r="A132" s="35"/>
      <c r="B132" s="36"/>
      <c r="C132" s="29" t="s">
        <v>30</v>
      </c>
      <c r="D132" s="37"/>
      <c r="E132" s="37"/>
      <c r="F132" s="24" t="str">
        <f>IF(E18="","",E18)</f>
        <v>Vyplň údaj</v>
      </c>
      <c r="G132" s="37"/>
      <c r="H132" s="37"/>
      <c r="I132" s="29" t="s">
        <v>36</v>
      </c>
      <c r="J132" s="33" t="str">
        <f>E24</f>
        <v>Ing. Hajdin</v>
      </c>
      <c r="K132" s="37"/>
      <c r="L132" s="37"/>
      <c r="M132" s="66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="2" customFormat="1" ht="10.32" customHeight="1">
      <c r="A133" s="35"/>
      <c r="B133" s="36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66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="11" customFormat="1" ht="29.28" customHeight="1">
      <c r="A134" s="216"/>
      <c r="B134" s="217"/>
      <c r="C134" s="218" t="s">
        <v>135</v>
      </c>
      <c r="D134" s="219" t="s">
        <v>64</v>
      </c>
      <c r="E134" s="219" t="s">
        <v>60</v>
      </c>
      <c r="F134" s="219" t="s">
        <v>61</v>
      </c>
      <c r="G134" s="219" t="s">
        <v>136</v>
      </c>
      <c r="H134" s="219" t="s">
        <v>137</v>
      </c>
      <c r="I134" s="219" t="s">
        <v>138</v>
      </c>
      <c r="J134" s="219" t="s">
        <v>139</v>
      </c>
      <c r="K134" s="220" t="s">
        <v>105</v>
      </c>
      <c r="L134" s="221" t="s">
        <v>140</v>
      </c>
      <c r="M134" s="222"/>
      <c r="N134" s="103" t="s">
        <v>1</v>
      </c>
      <c r="O134" s="104" t="s">
        <v>43</v>
      </c>
      <c r="P134" s="104" t="s">
        <v>141</v>
      </c>
      <c r="Q134" s="104" t="s">
        <v>142</v>
      </c>
      <c r="R134" s="104" t="s">
        <v>143</v>
      </c>
      <c r="S134" s="104" t="s">
        <v>144</v>
      </c>
      <c r="T134" s="104" t="s">
        <v>145</v>
      </c>
      <c r="U134" s="104" t="s">
        <v>146</v>
      </c>
      <c r="V134" s="104" t="s">
        <v>147</v>
      </c>
      <c r="W134" s="104" t="s">
        <v>148</v>
      </c>
      <c r="X134" s="105" t="s">
        <v>149</v>
      </c>
      <c r="Y134" s="216"/>
      <c r="Z134" s="216"/>
      <c r="AA134" s="216"/>
      <c r="AB134" s="216"/>
      <c r="AC134" s="216"/>
      <c r="AD134" s="216"/>
      <c r="AE134" s="216"/>
    </row>
    <row r="135" s="2" customFormat="1" ht="22.8" customHeight="1">
      <c r="A135" s="35"/>
      <c r="B135" s="36"/>
      <c r="C135" s="110" t="s">
        <v>97</v>
      </c>
      <c r="D135" s="37"/>
      <c r="E135" s="37"/>
      <c r="F135" s="37"/>
      <c r="G135" s="37"/>
      <c r="H135" s="37"/>
      <c r="I135" s="37"/>
      <c r="J135" s="37"/>
      <c r="K135" s="223">
        <f>BK135</f>
        <v>0</v>
      </c>
      <c r="L135" s="37"/>
      <c r="M135" s="41"/>
      <c r="N135" s="106"/>
      <c r="O135" s="224"/>
      <c r="P135" s="107"/>
      <c r="Q135" s="225">
        <f>Q136+Q140+Q168+Q180</f>
        <v>0</v>
      </c>
      <c r="R135" s="225">
        <f>R136+R140+R168+R180</f>
        <v>0</v>
      </c>
      <c r="S135" s="107"/>
      <c r="T135" s="226">
        <f>T136+T140+T168+T180</f>
        <v>0</v>
      </c>
      <c r="U135" s="107"/>
      <c r="V135" s="226">
        <f>V136+V140+V168+V180</f>
        <v>0</v>
      </c>
      <c r="W135" s="107"/>
      <c r="X135" s="227">
        <f>X136+X140+X168+X180</f>
        <v>0</v>
      </c>
      <c r="Y135" s="35"/>
      <c r="Z135" s="35"/>
      <c r="AA135" s="35"/>
      <c r="AB135" s="35"/>
      <c r="AC135" s="35"/>
      <c r="AD135" s="35"/>
      <c r="AE135" s="35"/>
      <c r="AT135" s="14" t="s">
        <v>80</v>
      </c>
      <c r="AU135" s="14" t="s">
        <v>107</v>
      </c>
      <c r="BK135" s="228">
        <f>BK136+BK140+BK168+BK180</f>
        <v>0</v>
      </c>
    </row>
    <row r="136" s="12" customFormat="1" ht="25.92" customHeight="1">
      <c r="A136" s="12"/>
      <c r="B136" s="229"/>
      <c r="C136" s="230"/>
      <c r="D136" s="231" t="s">
        <v>80</v>
      </c>
      <c r="E136" s="232" t="s">
        <v>337</v>
      </c>
      <c r="F136" s="232" t="s">
        <v>338</v>
      </c>
      <c r="G136" s="230"/>
      <c r="H136" s="230"/>
      <c r="I136" s="233"/>
      <c r="J136" s="233"/>
      <c r="K136" s="202">
        <f>BK136</f>
        <v>0</v>
      </c>
      <c r="L136" s="230"/>
      <c r="M136" s="234"/>
      <c r="N136" s="235"/>
      <c r="O136" s="236"/>
      <c r="P136" s="236"/>
      <c r="Q136" s="237">
        <f>Q137</f>
        <v>0</v>
      </c>
      <c r="R136" s="237">
        <f>R137</f>
        <v>0</v>
      </c>
      <c r="S136" s="236"/>
      <c r="T136" s="238">
        <f>T137</f>
        <v>0</v>
      </c>
      <c r="U136" s="236"/>
      <c r="V136" s="238">
        <f>V137</f>
        <v>0</v>
      </c>
      <c r="W136" s="236"/>
      <c r="X136" s="239">
        <f>X137</f>
        <v>0</v>
      </c>
      <c r="Y136" s="12"/>
      <c r="Z136" s="12"/>
      <c r="AA136" s="12"/>
      <c r="AB136" s="12"/>
      <c r="AC136" s="12"/>
      <c r="AD136" s="12"/>
      <c r="AE136" s="12"/>
      <c r="AR136" s="240" t="s">
        <v>89</v>
      </c>
      <c r="AT136" s="241" t="s">
        <v>80</v>
      </c>
      <c r="AU136" s="241" t="s">
        <v>81</v>
      </c>
      <c r="AY136" s="240" t="s">
        <v>152</v>
      </c>
      <c r="BK136" s="242">
        <f>BK137</f>
        <v>0</v>
      </c>
    </row>
    <row r="137" s="12" customFormat="1" ht="22.8" customHeight="1">
      <c r="A137" s="12"/>
      <c r="B137" s="229"/>
      <c r="C137" s="230"/>
      <c r="D137" s="231" t="s">
        <v>80</v>
      </c>
      <c r="E137" s="243" t="s">
        <v>339</v>
      </c>
      <c r="F137" s="243" t="s">
        <v>340</v>
      </c>
      <c r="G137" s="230"/>
      <c r="H137" s="230"/>
      <c r="I137" s="233"/>
      <c r="J137" s="233"/>
      <c r="K137" s="244">
        <f>BK137</f>
        <v>0</v>
      </c>
      <c r="L137" s="230"/>
      <c r="M137" s="234"/>
      <c r="N137" s="235"/>
      <c r="O137" s="236"/>
      <c r="P137" s="236"/>
      <c r="Q137" s="237">
        <f>SUM(Q138:Q139)</f>
        <v>0</v>
      </c>
      <c r="R137" s="237">
        <f>SUM(R138:R139)</f>
        <v>0</v>
      </c>
      <c r="S137" s="236"/>
      <c r="T137" s="238">
        <f>SUM(T138:T139)</f>
        <v>0</v>
      </c>
      <c r="U137" s="236"/>
      <c r="V137" s="238">
        <f>SUM(V138:V139)</f>
        <v>0</v>
      </c>
      <c r="W137" s="236"/>
      <c r="X137" s="239">
        <f>SUM(X138:X139)</f>
        <v>0</v>
      </c>
      <c r="Y137" s="12"/>
      <c r="Z137" s="12"/>
      <c r="AA137" s="12"/>
      <c r="AB137" s="12"/>
      <c r="AC137" s="12"/>
      <c r="AD137" s="12"/>
      <c r="AE137" s="12"/>
      <c r="AR137" s="240" t="s">
        <v>89</v>
      </c>
      <c r="AT137" s="241" t="s">
        <v>80</v>
      </c>
      <c r="AU137" s="241" t="s">
        <v>89</v>
      </c>
      <c r="AY137" s="240" t="s">
        <v>152</v>
      </c>
      <c r="BK137" s="242">
        <f>SUM(BK138:BK139)</f>
        <v>0</v>
      </c>
    </row>
    <row r="138" s="2" customFormat="1" ht="37.8" customHeight="1">
      <c r="A138" s="35"/>
      <c r="B138" s="36"/>
      <c r="C138" s="245" t="s">
        <v>89</v>
      </c>
      <c r="D138" s="245" t="s">
        <v>155</v>
      </c>
      <c r="E138" s="246" t="s">
        <v>341</v>
      </c>
      <c r="F138" s="247" t="s">
        <v>342</v>
      </c>
      <c r="G138" s="248" t="s">
        <v>162</v>
      </c>
      <c r="H138" s="249">
        <v>1</v>
      </c>
      <c r="I138" s="250"/>
      <c r="J138" s="250"/>
      <c r="K138" s="251">
        <f>ROUND(P138*H138,2)</f>
        <v>0</v>
      </c>
      <c r="L138" s="252"/>
      <c r="M138" s="41"/>
      <c r="N138" s="253" t="s">
        <v>1</v>
      </c>
      <c r="O138" s="254" t="s">
        <v>45</v>
      </c>
      <c r="P138" s="255">
        <f>I138+J138</f>
        <v>0</v>
      </c>
      <c r="Q138" s="255">
        <f>ROUND(I138*H138,2)</f>
        <v>0</v>
      </c>
      <c r="R138" s="255">
        <f>ROUND(J138*H138,2)</f>
        <v>0</v>
      </c>
      <c r="S138" s="94"/>
      <c r="T138" s="256">
        <f>S138*H138</f>
        <v>0</v>
      </c>
      <c r="U138" s="256">
        <v>0</v>
      </c>
      <c r="V138" s="256">
        <f>U138*H138</f>
        <v>0</v>
      </c>
      <c r="W138" s="256">
        <v>0</v>
      </c>
      <c r="X138" s="257">
        <f>W138*H138</f>
        <v>0</v>
      </c>
      <c r="Y138" s="35"/>
      <c r="Z138" s="35"/>
      <c r="AA138" s="35"/>
      <c r="AB138" s="35"/>
      <c r="AC138" s="35"/>
      <c r="AD138" s="35"/>
      <c r="AE138" s="35"/>
      <c r="AR138" s="258" t="s">
        <v>168</v>
      </c>
      <c r="AT138" s="258" t="s">
        <v>155</v>
      </c>
      <c r="AU138" s="258" t="s">
        <v>126</v>
      </c>
      <c r="AY138" s="14" t="s">
        <v>152</v>
      </c>
      <c r="BE138" s="259">
        <f>IF(O138="základná",K138,0)</f>
        <v>0</v>
      </c>
      <c r="BF138" s="259">
        <f>IF(O138="znížená",K138,0)</f>
        <v>0</v>
      </c>
      <c r="BG138" s="259">
        <f>IF(O138="zákl. prenesená",K138,0)</f>
        <v>0</v>
      </c>
      <c r="BH138" s="259">
        <f>IF(O138="zníž. prenesená",K138,0)</f>
        <v>0</v>
      </c>
      <c r="BI138" s="259">
        <f>IF(O138="nulová",K138,0)</f>
        <v>0</v>
      </c>
      <c r="BJ138" s="14" t="s">
        <v>126</v>
      </c>
      <c r="BK138" s="259">
        <f>ROUND(P138*H138,2)</f>
        <v>0</v>
      </c>
      <c r="BL138" s="14" t="s">
        <v>168</v>
      </c>
      <c r="BM138" s="258" t="s">
        <v>343</v>
      </c>
    </row>
    <row r="139" s="2" customFormat="1" ht="24.15" customHeight="1">
      <c r="A139" s="35"/>
      <c r="B139" s="36"/>
      <c r="C139" s="245" t="s">
        <v>126</v>
      </c>
      <c r="D139" s="245" t="s">
        <v>155</v>
      </c>
      <c r="E139" s="246" t="s">
        <v>344</v>
      </c>
      <c r="F139" s="247" t="s">
        <v>345</v>
      </c>
      <c r="G139" s="248" t="s">
        <v>346</v>
      </c>
      <c r="H139" s="249">
        <v>1</v>
      </c>
      <c r="I139" s="250"/>
      <c r="J139" s="250"/>
      <c r="K139" s="251">
        <f>ROUND(P139*H139,2)</f>
        <v>0</v>
      </c>
      <c r="L139" s="252"/>
      <c r="M139" s="41"/>
      <c r="N139" s="253" t="s">
        <v>1</v>
      </c>
      <c r="O139" s="254" t="s">
        <v>45</v>
      </c>
      <c r="P139" s="255">
        <f>I139+J139</f>
        <v>0</v>
      </c>
      <c r="Q139" s="255">
        <f>ROUND(I139*H139,2)</f>
        <v>0</v>
      </c>
      <c r="R139" s="255">
        <f>ROUND(J139*H139,2)</f>
        <v>0</v>
      </c>
      <c r="S139" s="94"/>
      <c r="T139" s="256">
        <f>S139*H139</f>
        <v>0</v>
      </c>
      <c r="U139" s="256">
        <v>0</v>
      </c>
      <c r="V139" s="256">
        <f>U139*H139</f>
        <v>0</v>
      </c>
      <c r="W139" s="256">
        <v>0</v>
      </c>
      <c r="X139" s="257">
        <f>W139*H139</f>
        <v>0</v>
      </c>
      <c r="Y139" s="35"/>
      <c r="Z139" s="35"/>
      <c r="AA139" s="35"/>
      <c r="AB139" s="35"/>
      <c r="AC139" s="35"/>
      <c r="AD139" s="35"/>
      <c r="AE139" s="35"/>
      <c r="AR139" s="258" t="s">
        <v>168</v>
      </c>
      <c r="AT139" s="258" t="s">
        <v>155</v>
      </c>
      <c r="AU139" s="258" t="s">
        <v>126</v>
      </c>
      <c r="AY139" s="14" t="s">
        <v>152</v>
      </c>
      <c r="BE139" s="259">
        <f>IF(O139="základná",K139,0)</f>
        <v>0</v>
      </c>
      <c r="BF139" s="259">
        <f>IF(O139="znížená",K139,0)</f>
        <v>0</v>
      </c>
      <c r="BG139" s="259">
        <f>IF(O139="zákl. prenesená",K139,0)</f>
        <v>0</v>
      </c>
      <c r="BH139" s="259">
        <f>IF(O139="zníž. prenesená",K139,0)</f>
        <v>0</v>
      </c>
      <c r="BI139" s="259">
        <f>IF(O139="nulová",K139,0)</f>
        <v>0</v>
      </c>
      <c r="BJ139" s="14" t="s">
        <v>126</v>
      </c>
      <c r="BK139" s="259">
        <f>ROUND(P139*H139,2)</f>
        <v>0</v>
      </c>
      <c r="BL139" s="14" t="s">
        <v>168</v>
      </c>
      <c r="BM139" s="258" t="s">
        <v>347</v>
      </c>
    </row>
    <row r="140" s="12" customFormat="1" ht="25.92" customHeight="1">
      <c r="A140" s="12"/>
      <c r="B140" s="229"/>
      <c r="C140" s="230"/>
      <c r="D140" s="231" t="s">
        <v>80</v>
      </c>
      <c r="E140" s="232" t="s">
        <v>348</v>
      </c>
      <c r="F140" s="232" t="s">
        <v>349</v>
      </c>
      <c r="G140" s="230"/>
      <c r="H140" s="230"/>
      <c r="I140" s="233"/>
      <c r="J140" s="233"/>
      <c r="K140" s="202">
        <f>BK140</f>
        <v>0</v>
      </c>
      <c r="L140" s="230"/>
      <c r="M140" s="234"/>
      <c r="N140" s="235"/>
      <c r="O140" s="236"/>
      <c r="P140" s="236"/>
      <c r="Q140" s="237">
        <f>Q141+Q144+Q151+Q165</f>
        <v>0</v>
      </c>
      <c r="R140" s="237">
        <f>R141+R144+R151+R165</f>
        <v>0</v>
      </c>
      <c r="S140" s="236"/>
      <c r="T140" s="238">
        <f>T141+T144+T151+T165</f>
        <v>0</v>
      </c>
      <c r="U140" s="236"/>
      <c r="V140" s="238">
        <f>V141+V144+V151+V165</f>
        <v>0</v>
      </c>
      <c r="W140" s="236"/>
      <c r="X140" s="239">
        <f>X141+X144+X151+X165</f>
        <v>0</v>
      </c>
      <c r="Y140" s="12"/>
      <c r="Z140" s="12"/>
      <c r="AA140" s="12"/>
      <c r="AB140" s="12"/>
      <c r="AC140" s="12"/>
      <c r="AD140" s="12"/>
      <c r="AE140" s="12"/>
      <c r="AR140" s="240" t="s">
        <v>89</v>
      </c>
      <c r="AT140" s="241" t="s">
        <v>80</v>
      </c>
      <c r="AU140" s="241" t="s">
        <v>81</v>
      </c>
      <c r="AY140" s="240" t="s">
        <v>152</v>
      </c>
      <c r="BK140" s="242">
        <f>BK141+BK144+BK151+BK165</f>
        <v>0</v>
      </c>
    </row>
    <row r="141" s="12" customFormat="1" ht="22.8" customHeight="1">
      <c r="A141" s="12"/>
      <c r="B141" s="229"/>
      <c r="C141" s="230"/>
      <c r="D141" s="231" t="s">
        <v>80</v>
      </c>
      <c r="E141" s="243" t="s">
        <v>350</v>
      </c>
      <c r="F141" s="243" t="s">
        <v>351</v>
      </c>
      <c r="G141" s="230"/>
      <c r="H141" s="230"/>
      <c r="I141" s="233"/>
      <c r="J141" s="233"/>
      <c r="K141" s="244">
        <f>BK141</f>
        <v>0</v>
      </c>
      <c r="L141" s="230"/>
      <c r="M141" s="234"/>
      <c r="N141" s="235"/>
      <c r="O141" s="236"/>
      <c r="P141" s="236"/>
      <c r="Q141" s="237">
        <f>SUM(Q142:Q143)</f>
        <v>0</v>
      </c>
      <c r="R141" s="237">
        <f>SUM(R142:R143)</f>
        <v>0</v>
      </c>
      <c r="S141" s="236"/>
      <c r="T141" s="238">
        <f>SUM(T142:T143)</f>
        <v>0</v>
      </c>
      <c r="U141" s="236"/>
      <c r="V141" s="238">
        <f>SUM(V142:V143)</f>
        <v>0</v>
      </c>
      <c r="W141" s="236"/>
      <c r="X141" s="239">
        <f>SUM(X142:X143)</f>
        <v>0</v>
      </c>
      <c r="Y141" s="12"/>
      <c r="Z141" s="12"/>
      <c r="AA141" s="12"/>
      <c r="AB141" s="12"/>
      <c r="AC141" s="12"/>
      <c r="AD141" s="12"/>
      <c r="AE141" s="12"/>
      <c r="AR141" s="240" t="s">
        <v>89</v>
      </c>
      <c r="AT141" s="241" t="s">
        <v>80</v>
      </c>
      <c r="AU141" s="241" t="s">
        <v>89</v>
      </c>
      <c r="AY141" s="240" t="s">
        <v>152</v>
      </c>
      <c r="BK141" s="242">
        <f>SUM(BK142:BK143)</f>
        <v>0</v>
      </c>
    </row>
    <row r="142" s="2" customFormat="1" ht="16.5" customHeight="1">
      <c r="A142" s="35"/>
      <c r="B142" s="36"/>
      <c r="C142" s="245" t="s">
        <v>164</v>
      </c>
      <c r="D142" s="245" t="s">
        <v>155</v>
      </c>
      <c r="E142" s="246" t="s">
        <v>352</v>
      </c>
      <c r="F142" s="247" t="s">
        <v>353</v>
      </c>
      <c r="G142" s="248" t="s">
        <v>162</v>
      </c>
      <c r="H142" s="249">
        <v>1</v>
      </c>
      <c r="I142" s="250"/>
      <c r="J142" s="250"/>
      <c r="K142" s="251">
        <f>ROUND(P142*H142,2)</f>
        <v>0</v>
      </c>
      <c r="L142" s="252"/>
      <c r="M142" s="41"/>
      <c r="N142" s="253" t="s">
        <v>1</v>
      </c>
      <c r="O142" s="254" t="s">
        <v>45</v>
      </c>
      <c r="P142" s="255">
        <f>I142+J142</f>
        <v>0</v>
      </c>
      <c r="Q142" s="255">
        <f>ROUND(I142*H142,2)</f>
        <v>0</v>
      </c>
      <c r="R142" s="255">
        <f>ROUND(J142*H142,2)</f>
        <v>0</v>
      </c>
      <c r="S142" s="94"/>
      <c r="T142" s="256">
        <f>S142*H142</f>
        <v>0</v>
      </c>
      <c r="U142" s="256">
        <v>0</v>
      </c>
      <c r="V142" s="256">
        <f>U142*H142</f>
        <v>0</v>
      </c>
      <c r="W142" s="256">
        <v>0</v>
      </c>
      <c r="X142" s="257">
        <f>W142*H142</f>
        <v>0</v>
      </c>
      <c r="Y142" s="35"/>
      <c r="Z142" s="35"/>
      <c r="AA142" s="35"/>
      <c r="AB142" s="35"/>
      <c r="AC142" s="35"/>
      <c r="AD142" s="35"/>
      <c r="AE142" s="35"/>
      <c r="AR142" s="258" t="s">
        <v>168</v>
      </c>
      <c r="AT142" s="258" t="s">
        <v>155</v>
      </c>
      <c r="AU142" s="258" t="s">
        <v>126</v>
      </c>
      <c r="AY142" s="14" t="s">
        <v>152</v>
      </c>
      <c r="BE142" s="259">
        <f>IF(O142="základná",K142,0)</f>
        <v>0</v>
      </c>
      <c r="BF142" s="259">
        <f>IF(O142="znížená",K142,0)</f>
        <v>0</v>
      </c>
      <c r="BG142" s="259">
        <f>IF(O142="zákl. prenesená",K142,0)</f>
        <v>0</v>
      </c>
      <c r="BH142" s="259">
        <f>IF(O142="zníž. prenesená",K142,0)</f>
        <v>0</v>
      </c>
      <c r="BI142" s="259">
        <f>IF(O142="nulová",K142,0)</f>
        <v>0</v>
      </c>
      <c r="BJ142" s="14" t="s">
        <v>126</v>
      </c>
      <c r="BK142" s="259">
        <f>ROUND(P142*H142,2)</f>
        <v>0</v>
      </c>
      <c r="BL142" s="14" t="s">
        <v>168</v>
      </c>
      <c r="BM142" s="258" t="s">
        <v>354</v>
      </c>
    </row>
    <row r="143" s="2" customFormat="1" ht="21.75" customHeight="1">
      <c r="A143" s="35"/>
      <c r="B143" s="36"/>
      <c r="C143" s="245" t="s">
        <v>168</v>
      </c>
      <c r="D143" s="245" t="s">
        <v>155</v>
      </c>
      <c r="E143" s="246" t="s">
        <v>355</v>
      </c>
      <c r="F143" s="247" t="s">
        <v>356</v>
      </c>
      <c r="G143" s="248" t="s">
        <v>346</v>
      </c>
      <c r="H143" s="249">
        <v>1</v>
      </c>
      <c r="I143" s="250"/>
      <c r="J143" s="250"/>
      <c r="K143" s="251">
        <f>ROUND(P143*H143,2)</f>
        <v>0</v>
      </c>
      <c r="L143" s="252"/>
      <c r="M143" s="41"/>
      <c r="N143" s="253" t="s">
        <v>1</v>
      </c>
      <c r="O143" s="254" t="s">
        <v>45</v>
      </c>
      <c r="P143" s="255">
        <f>I143+J143</f>
        <v>0</v>
      </c>
      <c r="Q143" s="255">
        <f>ROUND(I143*H143,2)</f>
        <v>0</v>
      </c>
      <c r="R143" s="255">
        <f>ROUND(J143*H143,2)</f>
        <v>0</v>
      </c>
      <c r="S143" s="94"/>
      <c r="T143" s="256">
        <f>S143*H143</f>
        <v>0</v>
      </c>
      <c r="U143" s="256">
        <v>0</v>
      </c>
      <c r="V143" s="256">
        <f>U143*H143</f>
        <v>0</v>
      </c>
      <c r="W143" s="256">
        <v>0</v>
      </c>
      <c r="X143" s="257">
        <f>W143*H143</f>
        <v>0</v>
      </c>
      <c r="Y143" s="35"/>
      <c r="Z143" s="35"/>
      <c r="AA143" s="35"/>
      <c r="AB143" s="35"/>
      <c r="AC143" s="35"/>
      <c r="AD143" s="35"/>
      <c r="AE143" s="35"/>
      <c r="AR143" s="258" t="s">
        <v>168</v>
      </c>
      <c r="AT143" s="258" t="s">
        <v>155</v>
      </c>
      <c r="AU143" s="258" t="s">
        <v>126</v>
      </c>
      <c r="AY143" s="14" t="s">
        <v>152</v>
      </c>
      <c r="BE143" s="259">
        <f>IF(O143="základná",K143,0)</f>
        <v>0</v>
      </c>
      <c r="BF143" s="259">
        <f>IF(O143="znížená",K143,0)</f>
        <v>0</v>
      </c>
      <c r="BG143" s="259">
        <f>IF(O143="zákl. prenesená",K143,0)</f>
        <v>0</v>
      </c>
      <c r="BH143" s="259">
        <f>IF(O143="zníž. prenesená",K143,0)</f>
        <v>0</v>
      </c>
      <c r="BI143" s="259">
        <f>IF(O143="nulová",K143,0)</f>
        <v>0</v>
      </c>
      <c r="BJ143" s="14" t="s">
        <v>126</v>
      </c>
      <c r="BK143" s="259">
        <f>ROUND(P143*H143,2)</f>
        <v>0</v>
      </c>
      <c r="BL143" s="14" t="s">
        <v>168</v>
      </c>
      <c r="BM143" s="258" t="s">
        <v>357</v>
      </c>
    </row>
    <row r="144" s="12" customFormat="1" ht="22.8" customHeight="1">
      <c r="A144" s="12"/>
      <c r="B144" s="229"/>
      <c r="C144" s="230"/>
      <c r="D144" s="231" t="s">
        <v>80</v>
      </c>
      <c r="E144" s="243" t="s">
        <v>358</v>
      </c>
      <c r="F144" s="243" t="s">
        <v>359</v>
      </c>
      <c r="G144" s="230"/>
      <c r="H144" s="230"/>
      <c r="I144" s="233"/>
      <c r="J144" s="233"/>
      <c r="K144" s="244">
        <f>BK144</f>
        <v>0</v>
      </c>
      <c r="L144" s="230"/>
      <c r="M144" s="234"/>
      <c r="N144" s="235"/>
      <c r="O144" s="236"/>
      <c r="P144" s="236"/>
      <c r="Q144" s="237">
        <f>SUM(Q145:Q150)</f>
        <v>0</v>
      </c>
      <c r="R144" s="237">
        <f>SUM(R145:R150)</f>
        <v>0</v>
      </c>
      <c r="S144" s="236"/>
      <c r="T144" s="238">
        <f>SUM(T145:T150)</f>
        <v>0</v>
      </c>
      <c r="U144" s="236"/>
      <c r="V144" s="238">
        <f>SUM(V145:V150)</f>
        <v>0</v>
      </c>
      <c r="W144" s="236"/>
      <c r="X144" s="239">
        <f>SUM(X145:X150)</f>
        <v>0</v>
      </c>
      <c r="Y144" s="12"/>
      <c r="Z144" s="12"/>
      <c r="AA144" s="12"/>
      <c r="AB144" s="12"/>
      <c r="AC144" s="12"/>
      <c r="AD144" s="12"/>
      <c r="AE144" s="12"/>
      <c r="AR144" s="240" t="s">
        <v>89</v>
      </c>
      <c r="AT144" s="241" t="s">
        <v>80</v>
      </c>
      <c r="AU144" s="241" t="s">
        <v>89</v>
      </c>
      <c r="AY144" s="240" t="s">
        <v>152</v>
      </c>
      <c r="BK144" s="242">
        <f>SUM(BK145:BK150)</f>
        <v>0</v>
      </c>
    </row>
    <row r="145" s="2" customFormat="1" ht="16.5" customHeight="1">
      <c r="A145" s="35"/>
      <c r="B145" s="36"/>
      <c r="C145" s="245" t="s">
        <v>172</v>
      </c>
      <c r="D145" s="245" t="s">
        <v>155</v>
      </c>
      <c r="E145" s="246" t="s">
        <v>360</v>
      </c>
      <c r="F145" s="247" t="s">
        <v>361</v>
      </c>
      <c r="G145" s="248" t="s">
        <v>297</v>
      </c>
      <c r="H145" s="249">
        <v>100</v>
      </c>
      <c r="I145" s="250"/>
      <c r="J145" s="250"/>
      <c r="K145" s="251">
        <f>ROUND(P145*H145,2)</f>
        <v>0</v>
      </c>
      <c r="L145" s="252"/>
      <c r="M145" s="41"/>
      <c r="N145" s="253" t="s">
        <v>1</v>
      </c>
      <c r="O145" s="254" t="s">
        <v>45</v>
      </c>
      <c r="P145" s="255">
        <f>I145+J145</f>
        <v>0</v>
      </c>
      <c r="Q145" s="255">
        <f>ROUND(I145*H145,2)</f>
        <v>0</v>
      </c>
      <c r="R145" s="255">
        <f>ROUND(J145*H145,2)</f>
        <v>0</v>
      </c>
      <c r="S145" s="94"/>
      <c r="T145" s="256">
        <f>S145*H145</f>
        <v>0</v>
      </c>
      <c r="U145" s="256">
        <v>0</v>
      </c>
      <c r="V145" s="256">
        <f>U145*H145</f>
        <v>0</v>
      </c>
      <c r="W145" s="256">
        <v>0</v>
      </c>
      <c r="X145" s="257">
        <f>W145*H145</f>
        <v>0</v>
      </c>
      <c r="Y145" s="35"/>
      <c r="Z145" s="35"/>
      <c r="AA145" s="35"/>
      <c r="AB145" s="35"/>
      <c r="AC145" s="35"/>
      <c r="AD145" s="35"/>
      <c r="AE145" s="35"/>
      <c r="AR145" s="258" t="s">
        <v>168</v>
      </c>
      <c r="AT145" s="258" t="s">
        <v>155</v>
      </c>
      <c r="AU145" s="258" t="s">
        <v>126</v>
      </c>
      <c r="AY145" s="14" t="s">
        <v>152</v>
      </c>
      <c r="BE145" s="259">
        <f>IF(O145="základná",K145,0)</f>
        <v>0</v>
      </c>
      <c r="BF145" s="259">
        <f>IF(O145="znížená",K145,0)</f>
        <v>0</v>
      </c>
      <c r="BG145" s="259">
        <f>IF(O145="zákl. prenesená",K145,0)</f>
        <v>0</v>
      </c>
      <c r="BH145" s="259">
        <f>IF(O145="zníž. prenesená",K145,0)</f>
        <v>0</v>
      </c>
      <c r="BI145" s="259">
        <f>IF(O145="nulová",K145,0)</f>
        <v>0</v>
      </c>
      <c r="BJ145" s="14" t="s">
        <v>126</v>
      </c>
      <c r="BK145" s="259">
        <f>ROUND(P145*H145,2)</f>
        <v>0</v>
      </c>
      <c r="BL145" s="14" t="s">
        <v>168</v>
      </c>
      <c r="BM145" s="258" t="s">
        <v>362</v>
      </c>
    </row>
    <row r="146" s="2" customFormat="1" ht="16.5" customHeight="1">
      <c r="A146" s="35"/>
      <c r="B146" s="36"/>
      <c r="C146" s="245" t="s">
        <v>178</v>
      </c>
      <c r="D146" s="245" t="s">
        <v>155</v>
      </c>
      <c r="E146" s="246" t="s">
        <v>363</v>
      </c>
      <c r="F146" s="247" t="s">
        <v>364</v>
      </c>
      <c r="G146" s="248" t="s">
        <v>297</v>
      </c>
      <c r="H146" s="249">
        <v>50</v>
      </c>
      <c r="I146" s="250"/>
      <c r="J146" s="250"/>
      <c r="K146" s="251">
        <f>ROUND(P146*H146,2)</f>
        <v>0</v>
      </c>
      <c r="L146" s="252"/>
      <c r="M146" s="41"/>
      <c r="N146" s="253" t="s">
        <v>1</v>
      </c>
      <c r="O146" s="254" t="s">
        <v>45</v>
      </c>
      <c r="P146" s="255">
        <f>I146+J146</f>
        <v>0</v>
      </c>
      <c r="Q146" s="255">
        <f>ROUND(I146*H146,2)</f>
        <v>0</v>
      </c>
      <c r="R146" s="255">
        <f>ROUND(J146*H146,2)</f>
        <v>0</v>
      </c>
      <c r="S146" s="94"/>
      <c r="T146" s="256">
        <f>S146*H146</f>
        <v>0</v>
      </c>
      <c r="U146" s="256">
        <v>0</v>
      </c>
      <c r="V146" s="256">
        <f>U146*H146</f>
        <v>0</v>
      </c>
      <c r="W146" s="256">
        <v>0</v>
      </c>
      <c r="X146" s="257">
        <f>W146*H146</f>
        <v>0</v>
      </c>
      <c r="Y146" s="35"/>
      <c r="Z146" s="35"/>
      <c r="AA146" s="35"/>
      <c r="AB146" s="35"/>
      <c r="AC146" s="35"/>
      <c r="AD146" s="35"/>
      <c r="AE146" s="35"/>
      <c r="AR146" s="258" t="s">
        <v>168</v>
      </c>
      <c r="AT146" s="258" t="s">
        <v>155</v>
      </c>
      <c r="AU146" s="258" t="s">
        <v>126</v>
      </c>
      <c r="AY146" s="14" t="s">
        <v>152</v>
      </c>
      <c r="BE146" s="259">
        <f>IF(O146="základná",K146,0)</f>
        <v>0</v>
      </c>
      <c r="BF146" s="259">
        <f>IF(O146="znížená",K146,0)</f>
        <v>0</v>
      </c>
      <c r="BG146" s="259">
        <f>IF(O146="zákl. prenesená",K146,0)</f>
        <v>0</v>
      </c>
      <c r="BH146" s="259">
        <f>IF(O146="zníž. prenesená",K146,0)</f>
        <v>0</v>
      </c>
      <c r="BI146" s="259">
        <f>IF(O146="nulová",K146,0)</f>
        <v>0</v>
      </c>
      <c r="BJ146" s="14" t="s">
        <v>126</v>
      </c>
      <c r="BK146" s="259">
        <f>ROUND(P146*H146,2)</f>
        <v>0</v>
      </c>
      <c r="BL146" s="14" t="s">
        <v>168</v>
      </c>
      <c r="BM146" s="258" t="s">
        <v>365</v>
      </c>
    </row>
    <row r="147" s="2" customFormat="1" ht="21.75" customHeight="1">
      <c r="A147" s="35"/>
      <c r="B147" s="36"/>
      <c r="C147" s="245" t="s">
        <v>182</v>
      </c>
      <c r="D147" s="245" t="s">
        <v>155</v>
      </c>
      <c r="E147" s="246" t="s">
        <v>366</v>
      </c>
      <c r="F147" s="247" t="s">
        <v>367</v>
      </c>
      <c r="G147" s="248" t="s">
        <v>162</v>
      </c>
      <c r="H147" s="249">
        <v>4</v>
      </c>
      <c r="I147" s="250"/>
      <c r="J147" s="250"/>
      <c r="K147" s="251">
        <f>ROUND(P147*H147,2)</f>
        <v>0</v>
      </c>
      <c r="L147" s="252"/>
      <c r="M147" s="41"/>
      <c r="N147" s="253" t="s">
        <v>1</v>
      </c>
      <c r="O147" s="254" t="s">
        <v>45</v>
      </c>
      <c r="P147" s="255">
        <f>I147+J147</f>
        <v>0</v>
      </c>
      <c r="Q147" s="255">
        <f>ROUND(I147*H147,2)</f>
        <v>0</v>
      </c>
      <c r="R147" s="255">
        <f>ROUND(J147*H147,2)</f>
        <v>0</v>
      </c>
      <c r="S147" s="94"/>
      <c r="T147" s="256">
        <f>S147*H147</f>
        <v>0</v>
      </c>
      <c r="U147" s="256">
        <v>0</v>
      </c>
      <c r="V147" s="256">
        <f>U147*H147</f>
        <v>0</v>
      </c>
      <c r="W147" s="256">
        <v>0</v>
      </c>
      <c r="X147" s="257">
        <f>W147*H147</f>
        <v>0</v>
      </c>
      <c r="Y147" s="35"/>
      <c r="Z147" s="35"/>
      <c r="AA147" s="35"/>
      <c r="AB147" s="35"/>
      <c r="AC147" s="35"/>
      <c r="AD147" s="35"/>
      <c r="AE147" s="35"/>
      <c r="AR147" s="258" t="s">
        <v>168</v>
      </c>
      <c r="AT147" s="258" t="s">
        <v>155</v>
      </c>
      <c r="AU147" s="258" t="s">
        <v>126</v>
      </c>
      <c r="AY147" s="14" t="s">
        <v>152</v>
      </c>
      <c r="BE147" s="259">
        <f>IF(O147="základná",K147,0)</f>
        <v>0</v>
      </c>
      <c r="BF147" s="259">
        <f>IF(O147="znížená",K147,0)</f>
        <v>0</v>
      </c>
      <c r="BG147" s="259">
        <f>IF(O147="zákl. prenesená",K147,0)</f>
        <v>0</v>
      </c>
      <c r="BH147" s="259">
        <f>IF(O147="zníž. prenesená",K147,0)</f>
        <v>0</v>
      </c>
      <c r="BI147" s="259">
        <f>IF(O147="nulová",K147,0)</f>
        <v>0</v>
      </c>
      <c r="BJ147" s="14" t="s">
        <v>126</v>
      </c>
      <c r="BK147" s="259">
        <f>ROUND(P147*H147,2)</f>
        <v>0</v>
      </c>
      <c r="BL147" s="14" t="s">
        <v>168</v>
      </c>
      <c r="BM147" s="258" t="s">
        <v>368</v>
      </c>
    </row>
    <row r="148" s="2" customFormat="1" ht="21.75" customHeight="1">
      <c r="A148" s="35"/>
      <c r="B148" s="36"/>
      <c r="C148" s="245" t="s">
        <v>190</v>
      </c>
      <c r="D148" s="245" t="s">
        <v>155</v>
      </c>
      <c r="E148" s="246" t="s">
        <v>369</v>
      </c>
      <c r="F148" s="247" t="s">
        <v>370</v>
      </c>
      <c r="G148" s="248" t="s">
        <v>162</v>
      </c>
      <c r="H148" s="249">
        <v>2</v>
      </c>
      <c r="I148" s="250"/>
      <c r="J148" s="250"/>
      <c r="K148" s="251">
        <f>ROUND(P148*H148,2)</f>
        <v>0</v>
      </c>
      <c r="L148" s="252"/>
      <c r="M148" s="41"/>
      <c r="N148" s="253" t="s">
        <v>1</v>
      </c>
      <c r="O148" s="254" t="s">
        <v>45</v>
      </c>
      <c r="P148" s="255">
        <f>I148+J148</f>
        <v>0</v>
      </c>
      <c r="Q148" s="255">
        <f>ROUND(I148*H148,2)</f>
        <v>0</v>
      </c>
      <c r="R148" s="255">
        <f>ROUND(J148*H148,2)</f>
        <v>0</v>
      </c>
      <c r="S148" s="94"/>
      <c r="T148" s="256">
        <f>S148*H148</f>
        <v>0</v>
      </c>
      <c r="U148" s="256">
        <v>0</v>
      </c>
      <c r="V148" s="256">
        <f>U148*H148</f>
        <v>0</v>
      </c>
      <c r="W148" s="256">
        <v>0</v>
      </c>
      <c r="X148" s="257">
        <f>W148*H148</f>
        <v>0</v>
      </c>
      <c r="Y148" s="35"/>
      <c r="Z148" s="35"/>
      <c r="AA148" s="35"/>
      <c r="AB148" s="35"/>
      <c r="AC148" s="35"/>
      <c r="AD148" s="35"/>
      <c r="AE148" s="35"/>
      <c r="AR148" s="258" t="s">
        <v>168</v>
      </c>
      <c r="AT148" s="258" t="s">
        <v>155</v>
      </c>
      <c r="AU148" s="258" t="s">
        <v>126</v>
      </c>
      <c r="AY148" s="14" t="s">
        <v>152</v>
      </c>
      <c r="BE148" s="259">
        <f>IF(O148="základná",K148,0)</f>
        <v>0</v>
      </c>
      <c r="BF148" s="259">
        <f>IF(O148="znížená",K148,0)</f>
        <v>0</v>
      </c>
      <c r="BG148" s="259">
        <f>IF(O148="zákl. prenesená",K148,0)</f>
        <v>0</v>
      </c>
      <c r="BH148" s="259">
        <f>IF(O148="zníž. prenesená",K148,0)</f>
        <v>0</v>
      </c>
      <c r="BI148" s="259">
        <f>IF(O148="nulová",K148,0)</f>
        <v>0</v>
      </c>
      <c r="BJ148" s="14" t="s">
        <v>126</v>
      </c>
      <c r="BK148" s="259">
        <f>ROUND(P148*H148,2)</f>
        <v>0</v>
      </c>
      <c r="BL148" s="14" t="s">
        <v>168</v>
      </c>
      <c r="BM148" s="258" t="s">
        <v>371</v>
      </c>
    </row>
    <row r="149" s="2" customFormat="1" ht="21.75" customHeight="1">
      <c r="A149" s="35"/>
      <c r="B149" s="36"/>
      <c r="C149" s="245" t="s">
        <v>153</v>
      </c>
      <c r="D149" s="245" t="s">
        <v>155</v>
      </c>
      <c r="E149" s="246" t="s">
        <v>372</v>
      </c>
      <c r="F149" s="247" t="s">
        <v>373</v>
      </c>
      <c r="G149" s="248" t="s">
        <v>162</v>
      </c>
      <c r="H149" s="249">
        <v>60</v>
      </c>
      <c r="I149" s="250"/>
      <c r="J149" s="250"/>
      <c r="K149" s="251">
        <f>ROUND(P149*H149,2)</f>
        <v>0</v>
      </c>
      <c r="L149" s="252"/>
      <c r="M149" s="41"/>
      <c r="N149" s="253" t="s">
        <v>1</v>
      </c>
      <c r="O149" s="254" t="s">
        <v>45</v>
      </c>
      <c r="P149" s="255">
        <f>I149+J149</f>
        <v>0</v>
      </c>
      <c r="Q149" s="255">
        <f>ROUND(I149*H149,2)</f>
        <v>0</v>
      </c>
      <c r="R149" s="255">
        <f>ROUND(J149*H149,2)</f>
        <v>0</v>
      </c>
      <c r="S149" s="94"/>
      <c r="T149" s="256">
        <f>S149*H149</f>
        <v>0</v>
      </c>
      <c r="U149" s="256">
        <v>0</v>
      </c>
      <c r="V149" s="256">
        <f>U149*H149</f>
        <v>0</v>
      </c>
      <c r="W149" s="256">
        <v>0</v>
      </c>
      <c r="X149" s="257">
        <f>W149*H149</f>
        <v>0</v>
      </c>
      <c r="Y149" s="35"/>
      <c r="Z149" s="35"/>
      <c r="AA149" s="35"/>
      <c r="AB149" s="35"/>
      <c r="AC149" s="35"/>
      <c r="AD149" s="35"/>
      <c r="AE149" s="35"/>
      <c r="AR149" s="258" t="s">
        <v>168</v>
      </c>
      <c r="AT149" s="258" t="s">
        <v>155</v>
      </c>
      <c r="AU149" s="258" t="s">
        <v>126</v>
      </c>
      <c r="AY149" s="14" t="s">
        <v>152</v>
      </c>
      <c r="BE149" s="259">
        <f>IF(O149="základná",K149,0)</f>
        <v>0</v>
      </c>
      <c r="BF149" s="259">
        <f>IF(O149="znížená",K149,0)</f>
        <v>0</v>
      </c>
      <c r="BG149" s="259">
        <f>IF(O149="zákl. prenesená",K149,0)</f>
        <v>0</v>
      </c>
      <c r="BH149" s="259">
        <f>IF(O149="zníž. prenesená",K149,0)</f>
        <v>0</v>
      </c>
      <c r="BI149" s="259">
        <f>IF(O149="nulová",K149,0)</f>
        <v>0</v>
      </c>
      <c r="BJ149" s="14" t="s">
        <v>126</v>
      </c>
      <c r="BK149" s="259">
        <f>ROUND(P149*H149,2)</f>
        <v>0</v>
      </c>
      <c r="BL149" s="14" t="s">
        <v>168</v>
      </c>
      <c r="BM149" s="258" t="s">
        <v>374</v>
      </c>
    </row>
    <row r="150" s="2" customFormat="1" ht="16.5" customHeight="1">
      <c r="A150" s="35"/>
      <c r="B150" s="36"/>
      <c r="C150" s="245" t="s">
        <v>198</v>
      </c>
      <c r="D150" s="245" t="s">
        <v>155</v>
      </c>
      <c r="E150" s="246" t="s">
        <v>375</v>
      </c>
      <c r="F150" s="247" t="s">
        <v>376</v>
      </c>
      <c r="G150" s="248" t="s">
        <v>162</v>
      </c>
      <c r="H150" s="249">
        <v>10</v>
      </c>
      <c r="I150" s="250"/>
      <c r="J150" s="250"/>
      <c r="K150" s="251">
        <f>ROUND(P150*H150,2)</f>
        <v>0</v>
      </c>
      <c r="L150" s="252"/>
      <c r="M150" s="41"/>
      <c r="N150" s="253" t="s">
        <v>1</v>
      </c>
      <c r="O150" s="254" t="s">
        <v>45</v>
      </c>
      <c r="P150" s="255">
        <f>I150+J150</f>
        <v>0</v>
      </c>
      <c r="Q150" s="255">
        <f>ROUND(I150*H150,2)</f>
        <v>0</v>
      </c>
      <c r="R150" s="255">
        <f>ROUND(J150*H150,2)</f>
        <v>0</v>
      </c>
      <c r="S150" s="94"/>
      <c r="T150" s="256">
        <f>S150*H150</f>
        <v>0</v>
      </c>
      <c r="U150" s="256">
        <v>0</v>
      </c>
      <c r="V150" s="256">
        <f>U150*H150</f>
        <v>0</v>
      </c>
      <c r="W150" s="256">
        <v>0</v>
      </c>
      <c r="X150" s="257">
        <f>W150*H150</f>
        <v>0</v>
      </c>
      <c r="Y150" s="35"/>
      <c r="Z150" s="35"/>
      <c r="AA150" s="35"/>
      <c r="AB150" s="35"/>
      <c r="AC150" s="35"/>
      <c r="AD150" s="35"/>
      <c r="AE150" s="35"/>
      <c r="AR150" s="258" t="s">
        <v>168</v>
      </c>
      <c r="AT150" s="258" t="s">
        <v>155</v>
      </c>
      <c r="AU150" s="258" t="s">
        <v>126</v>
      </c>
      <c r="AY150" s="14" t="s">
        <v>152</v>
      </c>
      <c r="BE150" s="259">
        <f>IF(O150="základná",K150,0)</f>
        <v>0</v>
      </c>
      <c r="BF150" s="259">
        <f>IF(O150="znížená",K150,0)</f>
        <v>0</v>
      </c>
      <c r="BG150" s="259">
        <f>IF(O150="zákl. prenesená",K150,0)</f>
        <v>0</v>
      </c>
      <c r="BH150" s="259">
        <f>IF(O150="zníž. prenesená",K150,0)</f>
        <v>0</v>
      </c>
      <c r="BI150" s="259">
        <f>IF(O150="nulová",K150,0)</f>
        <v>0</v>
      </c>
      <c r="BJ150" s="14" t="s">
        <v>126</v>
      </c>
      <c r="BK150" s="259">
        <f>ROUND(P150*H150,2)</f>
        <v>0</v>
      </c>
      <c r="BL150" s="14" t="s">
        <v>168</v>
      </c>
      <c r="BM150" s="258" t="s">
        <v>377</v>
      </c>
    </row>
    <row r="151" s="12" customFormat="1" ht="22.8" customHeight="1">
      <c r="A151" s="12"/>
      <c r="B151" s="229"/>
      <c r="C151" s="230"/>
      <c r="D151" s="231" t="s">
        <v>80</v>
      </c>
      <c r="E151" s="243" t="s">
        <v>378</v>
      </c>
      <c r="F151" s="243" t="s">
        <v>379</v>
      </c>
      <c r="G151" s="230"/>
      <c r="H151" s="230"/>
      <c r="I151" s="233"/>
      <c r="J151" s="233"/>
      <c r="K151" s="244">
        <f>BK151</f>
        <v>0</v>
      </c>
      <c r="L151" s="230"/>
      <c r="M151" s="234"/>
      <c r="N151" s="235"/>
      <c r="O151" s="236"/>
      <c r="P151" s="236"/>
      <c r="Q151" s="237">
        <f>SUM(Q152:Q164)</f>
        <v>0</v>
      </c>
      <c r="R151" s="237">
        <f>SUM(R152:R164)</f>
        <v>0</v>
      </c>
      <c r="S151" s="236"/>
      <c r="T151" s="238">
        <f>SUM(T152:T164)</f>
        <v>0</v>
      </c>
      <c r="U151" s="236"/>
      <c r="V151" s="238">
        <f>SUM(V152:V164)</f>
        <v>0</v>
      </c>
      <c r="W151" s="236"/>
      <c r="X151" s="239">
        <f>SUM(X152:X164)</f>
        <v>0</v>
      </c>
      <c r="Y151" s="12"/>
      <c r="Z151" s="12"/>
      <c r="AA151" s="12"/>
      <c r="AB151" s="12"/>
      <c r="AC151" s="12"/>
      <c r="AD151" s="12"/>
      <c r="AE151" s="12"/>
      <c r="AR151" s="240" t="s">
        <v>89</v>
      </c>
      <c r="AT151" s="241" t="s">
        <v>80</v>
      </c>
      <c r="AU151" s="241" t="s">
        <v>89</v>
      </c>
      <c r="AY151" s="240" t="s">
        <v>152</v>
      </c>
      <c r="BK151" s="242">
        <f>SUM(BK152:BK164)</f>
        <v>0</v>
      </c>
    </row>
    <row r="152" s="2" customFormat="1" ht="24.15" customHeight="1">
      <c r="A152" s="35"/>
      <c r="B152" s="36"/>
      <c r="C152" s="245" t="s">
        <v>204</v>
      </c>
      <c r="D152" s="245" t="s">
        <v>155</v>
      </c>
      <c r="E152" s="246" t="s">
        <v>380</v>
      </c>
      <c r="F152" s="247" t="s">
        <v>381</v>
      </c>
      <c r="G152" s="248" t="s">
        <v>297</v>
      </c>
      <c r="H152" s="249">
        <v>5</v>
      </c>
      <c r="I152" s="250"/>
      <c r="J152" s="250"/>
      <c r="K152" s="251">
        <f>ROUND(P152*H152,2)</f>
        <v>0</v>
      </c>
      <c r="L152" s="252"/>
      <c r="M152" s="41"/>
      <c r="N152" s="253" t="s">
        <v>1</v>
      </c>
      <c r="O152" s="254" t="s">
        <v>45</v>
      </c>
      <c r="P152" s="255">
        <f>I152+J152</f>
        <v>0</v>
      </c>
      <c r="Q152" s="255">
        <f>ROUND(I152*H152,2)</f>
        <v>0</v>
      </c>
      <c r="R152" s="255">
        <f>ROUND(J152*H152,2)</f>
        <v>0</v>
      </c>
      <c r="S152" s="94"/>
      <c r="T152" s="256">
        <f>S152*H152</f>
        <v>0</v>
      </c>
      <c r="U152" s="256">
        <v>0</v>
      </c>
      <c r="V152" s="256">
        <f>U152*H152</f>
        <v>0</v>
      </c>
      <c r="W152" s="256">
        <v>0</v>
      </c>
      <c r="X152" s="257">
        <f>W152*H152</f>
        <v>0</v>
      </c>
      <c r="Y152" s="35"/>
      <c r="Z152" s="35"/>
      <c r="AA152" s="35"/>
      <c r="AB152" s="35"/>
      <c r="AC152" s="35"/>
      <c r="AD152" s="35"/>
      <c r="AE152" s="35"/>
      <c r="AR152" s="258" t="s">
        <v>168</v>
      </c>
      <c r="AT152" s="258" t="s">
        <v>155</v>
      </c>
      <c r="AU152" s="258" t="s">
        <v>126</v>
      </c>
      <c r="AY152" s="14" t="s">
        <v>152</v>
      </c>
      <c r="BE152" s="259">
        <f>IF(O152="základná",K152,0)</f>
        <v>0</v>
      </c>
      <c r="BF152" s="259">
        <f>IF(O152="znížená",K152,0)</f>
        <v>0</v>
      </c>
      <c r="BG152" s="259">
        <f>IF(O152="zákl. prenesená",K152,0)</f>
        <v>0</v>
      </c>
      <c r="BH152" s="259">
        <f>IF(O152="zníž. prenesená",K152,0)</f>
        <v>0</v>
      </c>
      <c r="BI152" s="259">
        <f>IF(O152="nulová",K152,0)</f>
        <v>0</v>
      </c>
      <c r="BJ152" s="14" t="s">
        <v>126</v>
      </c>
      <c r="BK152" s="259">
        <f>ROUND(P152*H152,2)</f>
        <v>0</v>
      </c>
      <c r="BL152" s="14" t="s">
        <v>168</v>
      </c>
      <c r="BM152" s="258" t="s">
        <v>382</v>
      </c>
    </row>
    <row r="153" s="2" customFormat="1" ht="16.5" customHeight="1">
      <c r="A153" s="35"/>
      <c r="B153" s="36"/>
      <c r="C153" s="245" t="s">
        <v>209</v>
      </c>
      <c r="D153" s="245" t="s">
        <v>155</v>
      </c>
      <c r="E153" s="246" t="s">
        <v>383</v>
      </c>
      <c r="F153" s="247" t="s">
        <v>384</v>
      </c>
      <c r="G153" s="248" t="s">
        <v>162</v>
      </c>
      <c r="H153" s="249">
        <v>5</v>
      </c>
      <c r="I153" s="250"/>
      <c r="J153" s="250"/>
      <c r="K153" s="251">
        <f>ROUND(P153*H153,2)</f>
        <v>0</v>
      </c>
      <c r="L153" s="252"/>
      <c r="M153" s="41"/>
      <c r="N153" s="253" t="s">
        <v>1</v>
      </c>
      <c r="O153" s="254" t="s">
        <v>45</v>
      </c>
      <c r="P153" s="255">
        <f>I153+J153</f>
        <v>0</v>
      </c>
      <c r="Q153" s="255">
        <f>ROUND(I153*H153,2)</f>
        <v>0</v>
      </c>
      <c r="R153" s="255">
        <f>ROUND(J153*H153,2)</f>
        <v>0</v>
      </c>
      <c r="S153" s="94"/>
      <c r="T153" s="256">
        <f>S153*H153</f>
        <v>0</v>
      </c>
      <c r="U153" s="256">
        <v>0</v>
      </c>
      <c r="V153" s="256">
        <f>U153*H153</f>
        <v>0</v>
      </c>
      <c r="W153" s="256">
        <v>0</v>
      </c>
      <c r="X153" s="257">
        <f>W153*H153</f>
        <v>0</v>
      </c>
      <c r="Y153" s="35"/>
      <c r="Z153" s="35"/>
      <c r="AA153" s="35"/>
      <c r="AB153" s="35"/>
      <c r="AC153" s="35"/>
      <c r="AD153" s="35"/>
      <c r="AE153" s="35"/>
      <c r="AR153" s="258" t="s">
        <v>168</v>
      </c>
      <c r="AT153" s="258" t="s">
        <v>155</v>
      </c>
      <c r="AU153" s="258" t="s">
        <v>126</v>
      </c>
      <c r="AY153" s="14" t="s">
        <v>152</v>
      </c>
      <c r="BE153" s="259">
        <f>IF(O153="základná",K153,0)</f>
        <v>0</v>
      </c>
      <c r="BF153" s="259">
        <f>IF(O153="znížená",K153,0)</f>
        <v>0</v>
      </c>
      <c r="BG153" s="259">
        <f>IF(O153="zákl. prenesená",K153,0)</f>
        <v>0</v>
      </c>
      <c r="BH153" s="259">
        <f>IF(O153="zníž. prenesená",K153,0)</f>
        <v>0</v>
      </c>
      <c r="BI153" s="259">
        <f>IF(O153="nulová",K153,0)</f>
        <v>0</v>
      </c>
      <c r="BJ153" s="14" t="s">
        <v>126</v>
      </c>
      <c r="BK153" s="259">
        <f>ROUND(P153*H153,2)</f>
        <v>0</v>
      </c>
      <c r="BL153" s="14" t="s">
        <v>168</v>
      </c>
      <c r="BM153" s="258" t="s">
        <v>385</v>
      </c>
    </row>
    <row r="154" s="2" customFormat="1" ht="16.5" customHeight="1">
      <c r="A154" s="35"/>
      <c r="B154" s="36"/>
      <c r="C154" s="245" t="s">
        <v>213</v>
      </c>
      <c r="D154" s="245" t="s">
        <v>155</v>
      </c>
      <c r="E154" s="246" t="s">
        <v>386</v>
      </c>
      <c r="F154" s="247" t="s">
        <v>387</v>
      </c>
      <c r="G154" s="248" t="s">
        <v>297</v>
      </c>
      <c r="H154" s="249">
        <v>50</v>
      </c>
      <c r="I154" s="250"/>
      <c r="J154" s="250"/>
      <c r="K154" s="251">
        <f>ROUND(P154*H154,2)</f>
        <v>0</v>
      </c>
      <c r="L154" s="252"/>
      <c r="M154" s="41"/>
      <c r="N154" s="253" t="s">
        <v>1</v>
      </c>
      <c r="O154" s="254" t="s">
        <v>45</v>
      </c>
      <c r="P154" s="255">
        <f>I154+J154</f>
        <v>0</v>
      </c>
      <c r="Q154" s="255">
        <f>ROUND(I154*H154,2)</f>
        <v>0</v>
      </c>
      <c r="R154" s="255">
        <f>ROUND(J154*H154,2)</f>
        <v>0</v>
      </c>
      <c r="S154" s="94"/>
      <c r="T154" s="256">
        <f>S154*H154</f>
        <v>0</v>
      </c>
      <c r="U154" s="256">
        <v>0</v>
      </c>
      <c r="V154" s="256">
        <f>U154*H154</f>
        <v>0</v>
      </c>
      <c r="W154" s="256">
        <v>0</v>
      </c>
      <c r="X154" s="257">
        <f>W154*H154</f>
        <v>0</v>
      </c>
      <c r="Y154" s="35"/>
      <c r="Z154" s="35"/>
      <c r="AA154" s="35"/>
      <c r="AB154" s="35"/>
      <c r="AC154" s="35"/>
      <c r="AD154" s="35"/>
      <c r="AE154" s="35"/>
      <c r="AR154" s="258" t="s">
        <v>168</v>
      </c>
      <c r="AT154" s="258" t="s">
        <v>155</v>
      </c>
      <c r="AU154" s="258" t="s">
        <v>126</v>
      </c>
      <c r="AY154" s="14" t="s">
        <v>152</v>
      </c>
      <c r="BE154" s="259">
        <f>IF(O154="základná",K154,0)</f>
        <v>0</v>
      </c>
      <c r="BF154" s="259">
        <f>IF(O154="znížená",K154,0)</f>
        <v>0</v>
      </c>
      <c r="BG154" s="259">
        <f>IF(O154="zákl. prenesená",K154,0)</f>
        <v>0</v>
      </c>
      <c r="BH154" s="259">
        <f>IF(O154="zníž. prenesená",K154,0)</f>
        <v>0</v>
      </c>
      <c r="BI154" s="259">
        <f>IF(O154="nulová",K154,0)</f>
        <v>0</v>
      </c>
      <c r="BJ154" s="14" t="s">
        <v>126</v>
      </c>
      <c r="BK154" s="259">
        <f>ROUND(P154*H154,2)</f>
        <v>0</v>
      </c>
      <c r="BL154" s="14" t="s">
        <v>168</v>
      </c>
      <c r="BM154" s="258" t="s">
        <v>388</v>
      </c>
    </row>
    <row r="155" s="2" customFormat="1" ht="16.5" customHeight="1">
      <c r="A155" s="35"/>
      <c r="B155" s="36"/>
      <c r="C155" s="245" t="s">
        <v>219</v>
      </c>
      <c r="D155" s="245" t="s">
        <v>155</v>
      </c>
      <c r="E155" s="246" t="s">
        <v>389</v>
      </c>
      <c r="F155" s="247" t="s">
        <v>390</v>
      </c>
      <c r="G155" s="248" t="s">
        <v>297</v>
      </c>
      <c r="H155" s="249">
        <v>15</v>
      </c>
      <c r="I155" s="250"/>
      <c r="J155" s="250"/>
      <c r="K155" s="251">
        <f>ROUND(P155*H155,2)</f>
        <v>0</v>
      </c>
      <c r="L155" s="252"/>
      <c r="M155" s="41"/>
      <c r="N155" s="253" t="s">
        <v>1</v>
      </c>
      <c r="O155" s="254" t="s">
        <v>45</v>
      </c>
      <c r="P155" s="255">
        <f>I155+J155</f>
        <v>0</v>
      </c>
      <c r="Q155" s="255">
        <f>ROUND(I155*H155,2)</f>
        <v>0</v>
      </c>
      <c r="R155" s="255">
        <f>ROUND(J155*H155,2)</f>
        <v>0</v>
      </c>
      <c r="S155" s="94"/>
      <c r="T155" s="256">
        <f>S155*H155</f>
        <v>0</v>
      </c>
      <c r="U155" s="256">
        <v>0</v>
      </c>
      <c r="V155" s="256">
        <f>U155*H155</f>
        <v>0</v>
      </c>
      <c r="W155" s="256">
        <v>0</v>
      </c>
      <c r="X155" s="257">
        <f>W155*H155</f>
        <v>0</v>
      </c>
      <c r="Y155" s="35"/>
      <c r="Z155" s="35"/>
      <c r="AA155" s="35"/>
      <c r="AB155" s="35"/>
      <c r="AC155" s="35"/>
      <c r="AD155" s="35"/>
      <c r="AE155" s="35"/>
      <c r="AR155" s="258" t="s">
        <v>168</v>
      </c>
      <c r="AT155" s="258" t="s">
        <v>155</v>
      </c>
      <c r="AU155" s="258" t="s">
        <v>126</v>
      </c>
      <c r="AY155" s="14" t="s">
        <v>152</v>
      </c>
      <c r="BE155" s="259">
        <f>IF(O155="základná",K155,0)</f>
        <v>0</v>
      </c>
      <c r="BF155" s="259">
        <f>IF(O155="znížená",K155,0)</f>
        <v>0</v>
      </c>
      <c r="BG155" s="259">
        <f>IF(O155="zákl. prenesená",K155,0)</f>
        <v>0</v>
      </c>
      <c r="BH155" s="259">
        <f>IF(O155="zníž. prenesená",K155,0)</f>
        <v>0</v>
      </c>
      <c r="BI155" s="259">
        <f>IF(O155="nulová",K155,0)</f>
        <v>0</v>
      </c>
      <c r="BJ155" s="14" t="s">
        <v>126</v>
      </c>
      <c r="BK155" s="259">
        <f>ROUND(P155*H155,2)</f>
        <v>0</v>
      </c>
      <c r="BL155" s="14" t="s">
        <v>168</v>
      </c>
      <c r="BM155" s="258" t="s">
        <v>391</v>
      </c>
    </row>
    <row r="156" s="2" customFormat="1" ht="16.5" customHeight="1">
      <c r="A156" s="35"/>
      <c r="B156" s="36"/>
      <c r="C156" s="245" t="s">
        <v>223</v>
      </c>
      <c r="D156" s="245" t="s">
        <v>155</v>
      </c>
      <c r="E156" s="246" t="s">
        <v>392</v>
      </c>
      <c r="F156" s="247" t="s">
        <v>393</v>
      </c>
      <c r="G156" s="248" t="s">
        <v>394</v>
      </c>
      <c r="H156" s="249"/>
      <c r="I156" s="250"/>
      <c r="J156" s="250"/>
      <c r="K156" s="251">
        <f>ROUND(P156*H156,2)</f>
        <v>0</v>
      </c>
      <c r="L156" s="252"/>
      <c r="M156" s="41"/>
      <c r="N156" s="253" t="s">
        <v>1</v>
      </c>
      <c r="O156" s="254" t="s">
        <v>45</v>
      </c>
      <c r="P156" s="255">
        <f>I156+J156</f>
        <v>0</v>
      </c>
      <c r="Q156" s="255">
        <f>ROUND(I156*H156,2)</f>
        <v>0</v>
      </c>
      <c r="R156" s="255">
        <f>ROUND(J156*H156,2)</f>
        <v>0</v>
      </c>
      <c r="S156" s="94"/>
      <c r="T156" s="256">
        <f>S156*H156</f>
        <v>0</v>
      </c>
      <c r="U156" s="256">
        <v>0</v>
      </c>
      <c r="V156" s="256">
        <f>U156*H156</f>
        <v>0</v>
      </c>
      <c r="W156" s="256">
        <v>0</v>
      </c>
      <c r="X156" s="257">
        <f>W156*H156</f>
        <v>0</v>
      </c>
      <c r="Y156" s="35"/>
      <c r="Z156" s="35"/>
      <c r="AA156" s="35"/>
      <c r="AB156" s="35"/>
      <c r="AC156" s="35"/>
      <c r="AD156" s="35"/>
      <c r="AE156" s="35"/>
      <c r="AR156" s="258" t="s">
        <v>168</v>
      </c>
      <c r="AT156" s="258" t="s">
        <v>155</v>
      </c>
      <c r="AU156" s="258" t="s">
        <v>126</v>
      </c>
      <c r="AY156" s="14" t="s">
        <v>152</v>
      </c>
      <c r="BE156" s="259">
        <f>IF(O156="základná",K156,0)</f>
        <v>0</v>
      </c>
      <c r="BF156" s="259">
        <f>IF(O156="znížená",K156,0)</f>
        <v>0</v>
      </c>
      <c r="BG156" s="259">
        <f>IF(O156="zákl. prenesená",K156,0)</f>
        <v>0</v>
      </c>
      <c r="BH156" s="259">
        <f>IF(O156="zníž. prenesená",K156,0)</f>
        <v>0</v>
      </c>
      <c r="BI156" s="259">
        <f>IF(O156="nulová",K156,0)</f>
        <v>0</v>
      </c>
      <c r="BJ156" s="14" t="s">
        <v>126</v>
      </c>
      <c r="BK156" s="259">
        <f>ROUND(P156*H156,2)</f>
        <v>0</v>
      </c>
      <c r="BL156" s="14" t="s">
        <v>168</v>
      </c>
      <c r="BM156" s="258" t="s">
        <v>395</v>
      </c>
    </row>
    <row r="157" s="2" customFormat="1" ht="16.5" customHeight="1">
      <c r="A157" s="35"/>
      <c r="B157" s="36"/>
      <c r="C157" s="245" t="s">
        <v>176</v>
      </c>
      <c r="D157" s="245" t="s">
        <v>155</v>
      </c>
      <c r="E157" s="246" t="s">
        <v>396</v>
      </c>
      <c r="F157" s="247" t="s">
        <v>397</v>
      </c>
      <c r="G157" s="248" t="s">
        <v>394</v>
      </c>
      <c r="H157" s="249"/>
      <c r="I157" s="250"/>
      <c r="J157" s="250"/>
      <c r="K157" s="251">
        <f>ROUND(P157*H157,2)</f>
        <v>0</v>
      </c>
      <c r="L157" s="252"/>
      <c r="M157" s="41"/>
      <c r="N157" s="253" t="s">
        <v>1</v>
      </c>
      <c r="O157" s="254" t="s">
        <v>45</v>
      </c>
      <c r="P157" s="255">
        <f>I157+J157</f>
        <v>0</v>
      </c>
      <c r="Q157" s="255">
        <f>ROUND(I157*H157,2)</f>
        <v>0</v>
      </c>
      <c r="R157" s="255">
        <f>ROUND(J157*H157,2)</f>
        <v>0</v>
      </c>
      <c r="S157" s="94"/>
      <c r="T157" s="256">
        <f>S157*H157</f>
        <v>0</v>
      </c>
      <c r="U157" s="256">
        <v>0</v>
      </c>
      <c r="V157" s="256">
        <f>U157*H157</f>
        <v>0</v>
      </c>
      <c r="W157" s="256">
        <v>0</v>
      </c>
      <c r="X157" s="257">
        <f>W157*H157</f>
        <v>0</v>
      </c>
      <c r="Y157" s="35"/>
      <c r="Z157" s="35"/>
      <c r="AA157" s="35"/>
      <c r="AB157" s="35"/>
      <c r="AC157" s="35"/>
      <c r="AD157" s="35"/>
      <c r="AE157" s="35"/>
      <c r="AR157" s="258" t="s">
        <v>168</v>
      </c>
      <c r="AT157" s="258" t="s">
        <v>155</v>
      </c>
      <c r="AU157" s="258" t="s">
        <v>126</v>
      </c>
      <c r="AY157" s="14" t="s">
        <v>152</v>
      </c>
      <c r="BE157" s="259">
        <f>IF(O157="základná",K157,0)</f>
        <v>0</v>
      </c>
      <c r="BF157" s="259">
        <f>IF(O157="znížená",K157,0)</f>
        <v>0</v>
      </c>
      <c r="BG157" s="259">
        <f>IF(O157="zákl. prenesená",K157,0)</f>
        <v>0</v>
      </c>
      <c r="BH157" s="259">
        <f>IF(O157="zníž. prenesená",K157,0)</f>
        <v>0</v>
      </c>
      <c r="BI157" s="259">
        <f>IF(O157="nulová",K157,0)</f>
        <v>0</v>
      </c>
      <c r="BJ157" s="14" t="s">
        <v>126</v>
      </c>
      <c r="BK157" s="259">
        <f>ROUND(P157*H157,2)</f>
        <v>0</v>
      </c>
      <c r="BL157" s="14" t="s">
        <v>168</v>
      </c>
      <c r="BM157" s="258" t="s">
        <v>398</v>
      </c>
    </row>
    <row r="158" s="2" customFormat="1" ht="16.5" customHeight="1">
      <c r="A158" s="35"/>
      <c r="B158" s="36"/>
      <c r="C158" s="245" t="s">
        <v>232</v>
      </c>
      <c r="D158" s="245" t="s">
        <v>155</v>
      </c>
      <c r="E158" s="246" t="s">
        <v>399</v>
      </c>
      <c r="F158" s="247" t="s">
        <v>400</v>
      </c>
      <c r="G158" s="248" t="s">
        <v>394</v>
      </c>
      <c r="H158" s="249"/>
      <c r="I158" s="250"/>
      <c r="J158" s="250"/>
      <c r="K158" s="251">
        <f>ROUND(P158*H158,2)</f>
        <v>0</v>
      </c>
      <c r="L158" s="252"/>
      <c r="M158" s="41"/>
      <c r="N158" s="253" t="s">
        <v>1</v>
      </c>
      <c r="O158" s="254" t="s">
        <v>45</v>
      </c>
      <c r="P158" s="255">
        <f>I158+J158</f>
        <v>0</v>
      </c>
      <c r="Q158" s="255">
        <f>ROUND(I158*H158,2)</f>
        <v>0</v>
      </c>
      <c r="R158" s="255">
        <f>ROUND(J158*H158,2)</f>
        <v>0</v>
      </c>
      <c r="S158" s="94"/>
      <c r="T158" s="256">
        <f>S158*H158</f>
        <v>0</v>
      </c>
      <c r="U158" s="256">
        <v>0</v>
      </c>
      <c r="V158" s="256">
        <f>U158*H158</f>
        <v>0</v>
      </c>
      <c r="W158" s="256">
        <v>0</v>
      </c>
      <c r="X158" s="257">
        <f>W158*H158</f>
        <v>0</v>
      </c>
      <c r="Y158" s="35"/>
      <c r="Z158" s="35"/>
      <c r="AA158" s="35"/>
      <c r="AB158" s="35"/>
      <c r="AC158" s="35"/>
      <c r="AD158" s="35"/>
      <c r="AE158" s="35"/>
      <c r="AR158" s="258" t="s">
        <v>168</v>
      </c>
      <c r="AT158" s="258" t="s">
        <v>155</v>
      </c>
      <c r="AU158" s="258" t="s">
        <v>126</v>
      </c>
      <c r="AY158" s="14" t="s">
        <v>152</v>
      </c>
      <c r="BE158" s="259">
        <f>IF(O158="základná",K158,0)</f>
        <v>0</v>
      </c>
      <c r="BF158" s="259">
        <f>IF(O158="znížená",K158,0)</f>
        <v>0</v>
      </c>
      <c r="BG158" s="259">
        <f>IF(O158="zákl. prenesená",K158,0)</f>
        <v>0</v>
      </c>
      <c r="BH158" s="259">
        <f>IF(O158="zníž. prenesená",K158,0)</f>
        <v>0</v>
      </c>
      <c r="BI158" s="259">
        <f>IF(O158="nulová",K158,0)</f>
        <v>0</v>
      </c>
      <c r="BJ158" s="14" t="s">
        <v>126</v>
      </c>
      <c r="BK158" s="259">
        <f>ROUND(P158*H158,2)</f>
        <v>0</v>
      </c>
      <c r="BL158" s="14" t="s">
        <v>168</v>
      </c>
      <c r="BM158" s="258" t="s">
        <v>401</v>
      </c>
    </row>
    <row r="159" s="2" customFormat="1" ht="16.5" customHeight="1">
      <c r="A159" s="35"/>
      <c r="B159" s="36"/>
      <c r="C159" s="245" t="s">
        <v>237</v>
      </c>
      <c r="D159" s="245" t="s">
        <v>155</v>
      </c>
      <c r="E159" s="246" t="s">
        <v>402</v>
      </c>
      <c r="F159" s="247" t="s">
        <v>403</v>
      </c>
      <c r="G159" s="248" t="s">
        <v>394</v>
      </c>
      <c r="H159" s="249"/>
      <c r="I159" s="250"/>
      <c r="J159" s="250"/>
      <c r="K159" s="251">
        <f>ROUND(P159*H159,2)</f>
        <v>0</v>
      </c>
      <c r="L159" s="252"/>
      <c r="M159" s="41"/>
      <c r="N159" s="253" t="s">
        <v>1</v>
      </c>
      <c r="O159" s="254" t="s">
        <v>45</v>
      </c>
      <c r="P159" s="255">
        <f>I159+J159</f>
        <v>0</v>
      </c>
      <c r="Q159" s="255">
        <f>ROUND(I159*H159,2)</f>
        <v>0</v>
      </c>
      <c r="R159" s="255">
        <f>ROUND(J159*H159,2)</f>
        <v>0</v>
      </c>
      <c r="S159" s="94"/>
      <c r="T159" s="256">
        <f>S159*H159</f>
        <v>0</v>
      </c>
      <c r="U159" s="256">
        <v>0</v>
      </c>
      <c r="V159" s="256">
        <f>U159*H159</f>
        <v>0</v>
      </c>
      <c r="W159" s="256">
        <v>0</v>
      </c>
      <c r="X159" s="257">
        <f>W159*H159</f>
        <v>0</v>
      </c>
      <c r="Y159" s="35"/>
      <c r="Z159" s="35"/>
      <c r="AA159" s="35"/>
      <c r="AB159" s="35"/>
      <c r="AC159" s="35"/>
      <c r="AD159" s="35"/>
      <c r="AE159" s="35"/>
      <c r="AR159" s="258" t="s">
        <v>168</v>
      </c>
      <c r="AT159" s="258" t="s">
        <v>155</v>
      </c>
      <c r="AU159" s="258" t="s">
        <v>126</v>
      </c>
      <c r="AY159" s="14" t="s">
        <v>152</v>
      </c>
      <c r="BE159" s="259">
        <f>IF(O159="základná",K159,0)</f>
        <v>0</v>
      </c>
      <c r="BF159" s="259">
        <f>IF(O159="znížená",K159,0)</f>
        <v>0</v>
      </c>
      <c r="BG159" s="259">
        <f>IF(O159="zákl. prenesená",K159,0)</f>
        <v>0</v>
      </c>
      <c r="BH159" s="259">
        <f>IF(O159="zníž. prenesená",K159,0)</f>
        <v>0</v>
      </c>
      <c r="BI159" s="259">
        <f>IF(O159="nulová",K159,0)</f>
        <v>0</v>
      </c>
      <c r="BJ159" s="14" t="s">
        <v>126</v>
      </c>
      <c r="BK159" s="259">
        <f>ROUND(P159*H159,2)</f>
        <v>0</v>
      </c>
      <c r="BL159" s="14" t="s">
        <v>168</v>
      </c>
      <c r="BM159" s="258" t="s">
        <v>404</v>
      </c>
    </row>
    <row r="160" s="2" customFormat="1" ht="24.15" customHeight="1">
      <c r="A160" s="35"/>
      <c r="B160" s="36"/>
      <c r="C160" s="245" t="s">
        <v>241</v>
      </c>
      <c r="D160" s="245" t="s">
        <v>155</v>
      </c>
      <c r="E160" s="246" t="s">
        <v>405</v>
      </c>
      <c r="F160" s="247" t="s">
        <v>406</v>
      </c>
      <c r="G160" s="248" t="s">
        <v>297</v>
      </c>
      <c r="H160" s="249">
        <v>10</v>
      </c>
      <c r="I160" s="250"/>
      <c r="J160" s="250"/>
      <c r="K160" s="251">
        <f>ROUND(P160*H160,2)</f>
        <v>0</v>
      </c>
      <c r="L160" s="252"/>
      <c r="M160" s="41"/>
      <c r="N160" s="253" t="s">
        <v>1</v>
      </c>
      <c r="O160" s="254" t="s">
        <v>45</v>
      </c>
      <c r="P160" s="255">
        <f>I160+J160</f>
        <v>0</v>
      </c>
      <c r="Q160" s="255">
        <f>ROUND(I160*H160,2)</f>
        <v>0</v>
      </c>
      <c r="R160" s="255">
        <f>ROUND(J160*H160,2)</f>
        <v>0</v>
      </c>
      <c r="S160" s="94"/>
      <c r="T160" s="256">
        <f>S160*H160</f>
        <v>0</v>
      </c>
      <c r="U160" s="256">
        <v>0</v>
      </c>
      <c r="V160" s="256">
        <f>U160*H160</f>
        <v>0</v>
      </c>
      <c r="W160" s="256">
        <v>0</v>
      </c>
      <c r="X160" s="257">
        <f>W160*H160</f>
        <v>0</v>
      </c>
      <c r="Y160" s="35"/>
      <c r="Z160" s="35"/>
      <c r="AA160" s="35"/>
      <c r="AB160" s="35"/>
      <c r="AC160" s="35"/>
      <c r="AD160" s="35"/>
      <c r="AE160" s="35"/>
      <c r="AR160" s="258" t="s">
        <v>168</v>
      </c>
      <c r="AT160" s="258" t="s">
        <v>155</v>
      </c>
      <c r="AU160" s="258" t="s">
        <v>126</v>
      </c>
      <c r="AY160" s="14" t="s">
        <v>152</v>
      </c>
      <c r="BE160" s="259">
        <f>IF(O160="základná",K160,0)</f>
        <v>0</v>
      </c>
      <c r="BF160" s="259">
        <f>IF(O160="znížená",K160,0)</f>
        <v>0</v>
      </c>
      <c r="BG160" s="259">
        <f>IF(O160="zákl. prenesená",K160,0)</f>
        <v>0</v>
      </c>
      <c r="BH160" s="259">
        <f>IF(O160="zníž. prenesená",K160,0)</f>
        <v>0</v>
      </c>
      <c r="BI160" s="259">
        <f>IF(O160="nulová",K160,0)</f>
        <v>0</v>
      </c>
      <c r="BJ160" s="14" t="s">
        <v>126</v>
      </c>
      <c r="BK160" s="259">
        <f>ROUND(P160*H160,2)</f>
        <v>0</v>
      </c>
      <c r="BL160" s="14" t="s">
        <v>168</v>
      </c>
      <c r="BM160" s="258" t="s">
        <v>407</v>
      </c>
    </row>
    <row r="161" s="2" customFormat="1" ht="16.5" customHeight="1">
      <c r="A161" s="35"/>
      <c r="B161" s="36"/>
      <c r="C161" s="245" t="s">
        <v>8</v>
      </c>
      <c r="D161" s="245" t="s">
        <v>155</v>
      </c>
      <c r="E161" s="246" t="s">
        <v>408</v>
      </c>
      <c r="F161" s="247" t="s">
        <v>409</v>
      </c>
      <c r="G161" s="248" t="s">
        <v>297</v>
      </c>
      <c r="H161" s="249">
        <v>5</v>
      </c>
      <c r="I161" s="250"/>
      <c r="J161" s="250"/>
      <c r="K161" s="251">
        <f>ROUND(P161*H161,2)</f>
        <v>0</v>
      </c>
      <c r="L161" s="252"/>
      <c r="M161" s="41"/>
      <c r="N161" s="253" t="s">
        <v>1</v>
      </c>
      <c r="O161" s="254" t="s">
        <v>45</v>
      </c>
      <c r="P161" s="255">
        <f>I161+J161</f>
        <v>0</v>
      </c>
      <c r="Q161" s="255">
        <f>ROUND(I161*H161,2)</f>
        <v>0</v>
      </c>
      <c r="R161" s="255">
        <f>ROUND(J161*H161,2)</f>
        <v>0</v>
      </c>
      <c r="S161" s="94"/>
      <c r="T161" s="256">
        <f>S161*H161</f>
        <v>0</v>
      </c>
      <c r="U161" s="256">
        <v>0</v>
      </c>
      <c r="V161" s="256">
        <f>U161*H161</f>
        <v>0</v>
      </c>
      <c r="W161" s="256">
        <v>0</v>
      </c>
      <c r="X161" s="257">
        <f>W161*H161</f>
        <v>0</v>
      </c>
      <c r="Y161" s="35"/>
      <c r="Z161" s="35"/>
      <c r="AA161" s="35"/>
      <c r="AB161" s="35"/>
      <c r="AC161" s="35"/>
      <c r="AD161" s="35"/>
      <c r="AE161" s="35"/>
      <c r="AR161" s="258" t="s">
        <v>168</v>
      </c>
      <c r="AT161" s="258" t="s">
        <v>155</v>
      </c>
      <c r="AU161" s="258" t="s">
        <v>126</v>
      </c>
      <c r="AY161" s="14" t="s">
        <v>152</v>
      </c>
      <c r="BE161" s="259">
        <f>IF(O161="základná",K161,0)</f>
        <v>0</v>
      </c>
      <c r="BF161" s="259">
        <f>IF(O161="znížená",K161,0)</f>
        <v>0</v>
      </c>
      <c r="BG161" s="259">
        <f>IF(O161="zákl. prenesená",K161,0)</f>
        <v>0</v>
      </c>
      <c r="BH161" s="259">
        <f>IF(O161="zníž. prenesená",K161,0)</f>
        <v>0</v>
      </c>
      <c r="BI161" s="259">
        <f>IF(O161="nulová",K161,0)</f>
        <v>0</v>
      </c>
      <c r="BJ161" s="14" t="s">
        <v>126</v>
      </c>
      <c r="BK161" s="259">
        <f>ROUND(P161*H161,2)</f>
        <v>0</v>
      </c>
      <c r="BL161" s="14" t="s">
        <v>168</v>
      </c>
      <c r="BM161" s="258" t="s">
        <v>410</v>
      </c>
    </row>
    <row r="162" s="2" customFormat="1" ht="16.5" customHeight="1">
      <c r="A162" s="35"/>
      <c r="B162" s="36"/>
      <c r="C162" s="245" t="s">
        <v>248</v>
      </c>
      <c r="D162" s="245" t="s">
        <v>155</v>
      </c>
      <c r="E162" s="246" t="s">
        <v>411</v>
      </c>
      <c r="F162" s="247" t="s">
        <v>412</v>
      </c>
      <c r="G162" s="248" t="s">
        <v>413</v>
      </c>
      <c r="H162" s="249">
        <v>2</v>
      </c>
      <c r="I162" s="250"/>
      <c r="J162" s="250"/>
      <c r="K162" s="251">
        <f>ROUND(P162*H162,2)</f>
        <v>0</v>
      </c>
      <c r="L162" s="252"/>
      <c r="M162" s="41"/>
      <c r="N162" s="253" t="s">
        <v>1</v>
      </c>
      <c r="O162" s="254" t="s">
        <v>45</v>
      </c>
      <c r="P162" s="255">
        <f>I162+J162</f>
        <v>0</v>
      </c>
      <c r="Q162" s="255">
        <f>ROUND(I162*H162,2)</f>
        <v>0</v>
      </c>
      <c r="R162" s="255">
        <f>ROUND(J162*H162,2)</f>
        <v>0</v>
      </c>
      <c r="S162" s="94"/>
      <c r="T162" s="256">
        <f>S162*H162</f>
        <v>0</v>
      </c>
      <c r="U162" s="256">
        <v>0</v>
      </c>
      <c r="V162" s="256">
        <f>U162*H162</f>
        <v>0</v>
      </c>
      <c r="W162" s="256">
        <v>0</v>
      </c>
      <c r="X162" s="257">
        <f>W162*H162</f>
        <v>0</v>
      </c>
      <c r="Y162" s="35"/>
      <c r="Z162" s="35"/>
      <c r="AA162" s="35"/>
      <c r="AB162" s="35"/>
      <c r="AC162" s="35"/>
      <c r="AD162" s="35"/>
      <c r="AE162" s="35"/>
      <c r="AR162" s="258" t="s">
        <v>168</v>
      </c>
      <c r="AT162" s="258" t="s">
        <v>155</v>
      </c>
      <c r="AU162" s="258" t="s">
        <v>126</v>
      </c>
      <c r="AY162" s="14" t="s">
        <v>152</v>
      </c>
      <c r="BE162" s="259">
        <f>IF(O162="základná",K162,0)</f>
        <v>0</v>
      </c>
      <c r="BF162" s="259">
        <f>IF(O162="znížená",K162,0)</f>
        <v>0</v>
      </c>
      <c r="BG162" s="259">
        <f>IF(O162="zákl. prenesená",K162,0)</f>
        <v>0</v>
      </c>
      <c r="BH162" s="259">
        <f>IF(O162="zníž. prenesená",K162,0)</f>
        <v>0</v>
      </c>
      <c r="BI162" s="259">
        <f>IF(O162="nulová",K162,0)</f>
        <v>0</v>
      </c>
      <c r="BJ162" s="14" t="s">
        <v>126</v>
      </c>
      <c r="BK162" s="259">
        <f>ROUND(P162*H162,2)</f>
        <v>0</v>
      </c>
      <c r="BL162" s="14" t="s">
        <v>168</v>
      </c>
      <c r="BM162" s="258" t="s">
        <v>414</v>
      </c>
    </row>
    <row r="163" s="2" customFormat="1" ht="24.15" customHeight="1">
      <c r="A163" s="35"/>
      <c r="B163" s="36"/>
      <c r="C163" s="245" t="s">
        <v>254</v>
      </c>
      <c r="D163" s="245" t="s">
        <v>155</v>
      </c>
      <c r="E163" s="246" t="s">
        <v>415</v>
      </c>
      <c r="F163" s="247" t="s">
        <v>416</v>
      </c>
      <c r="G163" s="248" t="s">
        <v>394</v>
      </c>
      <c r="H163" s="249"/>
      <c r="I163" s="250"/>
      <c r="J163" s="250"/>
      <c r="K163" s="251">
        <f>ROUND(P163*H163,2)</f>
        <v>0</v>
      </c>
      <c r="L163" s="252"/>
      <c r="M163" s="41"/>
      <c r="N163" s="253" t="s">
        <v>1</v>
      </c>
      <c r="O163" s="254" t="s">
        <v>45</v>
      </c>
      <c r="P163" s="255">
        <f>I163+J163</f>
        <v>0</v>
      </c>
      <c r="Q163" s="255">
        <f>ROUND(I163*H163,2)</f>
        <v>0</v>
      </c>
      <c r="R163" s="255">
        <f>ROUND(J163*H163,2)</f>
        <v>0</v>
      </c>
      <c r="S163" s="94"/>
      <c r="T163" s="256">
        <f>S163*H163</f>
        <v>0</v>
      </c>
      <c r="U163" s="256">
        <v>0</v>
      </c>
      <c r="V163" s="256">
        <f>U163*H163</f>
        <v>0</v>
      </c>
      <c r="W163" s="256">
        <v>0</v>
      </c>
      <c r="X163" s="257">
        <f>W163*H163</f>
        <v>0</v>
      </c>
      <c r="Y163" s="35"/>
      <c r="Z163" s="35"/>
      <c r="AA163" s="35"/>
      <c r="AB163" s="35"/>
      <c r="AC163" s="35"/>
      <c r="AD163" s="35"/>
      <c r="AE163" s="35"/>
      <c r="AR163" s="258" t="s">
        <v>417</v>
      </c>
      <c r="AT163" s="258" t="s">
        <v>155</v>
      </c>
      <c r="AU163" s="258" t="s">
        <v>126</v>
      </c>
      <c r="AY163" s="14" t="s">
        <v>152</v>
      </c>
      <c r="BE163" s="259">
        <f>IF(O163="základná",K163,0)</f>
        <v>0</v>
      </c>
      <c r="BF163" s="259">
        <f>IF(O163="znížená",K163,0)</f>
        <v>0</v>
      </c>
      <c r="BG163" s="259">
        <f>IF(O163="zákl. prenesená",K163,0)</f>
        <v>0</v>
      </c>
      <c r="BH163" s="259">
        <f>IF(O163="zníž. prenesená",K163,0)</f>
        <v>0</v>
      </c>
      <c r="BI163" s="259">
        <f>IF(O163="nulová",K163,0)</f>
        <v>0</v>
      </c>
      <c r="BJ163" s="14" t="s">
        <v>126</v>
      </c>
      <c r="BK163" s="259">
        <f>ROUND(P163*H163,2)</f>
        <v>0</v>
      </c>
      <c r="BL163" s="14" t="s">
        <v>417</v>
      </c>
      <c r="BM163" s="258" t="s">
        <v>418</v>
      </c>
    </row>
    <row r="164" s="2" customFormat="1" ht="44.25" customHeight="1">
      <c r="A164" s="35"/>
      <c r="B164" s="36"/>
      <c r="C164" s="245" t="s">
        <v>259</v>
      </c>
      <c r="D164" s="245" t="s">
        <v>155</v>
      </c>
      <c r="E164" s="246" t="s">
        <v>419</v>
      </c>
      <c r="F164" s="247" t="s">
        <v>420</v>
      </c>
      <c r="G164" s="248" t="s">
        <v>394</v>
      </c>
      <c r="H164" s="249"/>
      <c r="I164" s="250"/>
      <c r="J164" s="250"/>
      <c r="K164" s="251">
        <f>ROUND(P164*H164,2)</f>
        <v>0</v>
      </c>
      <c r="L164" s="252"/>
      <c r="M164" s="41"/>
      <c r="N164" s="253" t="s">
        <v>1</v>
      </c>
      <c r="O164" s="254" t="s">
        <v>45</v>
      </c>
      <c r="P164" s="255">
        <f>I164+J164</f>
        <v>0</v>
      </c>
      <c r="Q164" s="255">
        <f>ROUND(I164*H164,2)</f>
        <v>0</v>
      </c>
      <c r="R164" s="255">
        <f>ROUND(J164*H164,2)</f>
        <v>0</v>
      </c>
      <c r="S164" s="94"/>
      <c r="T164" s="256">
        <f>S164*H164</f>
        <v>0</v>
      </c>
      <c r="U164" s="256">
        <v>0</v>
      </c>
      <c r="V164" s="256">
        <f>U164*H164</f>
        <v>0</v>
      </c>
      <c r="W164" s="256">
        <v>0</v>
      </c>
      <c r="X164" s="257">
        <f>W164*H164</f>
        <v>0</v>
      </c>
      <c r="Y164" s="35"/>
      <c r="Z164" s="35"/>
      <c r="AA164" s="35"/>
      <c r="AB164" s="35"/>
      <c r="AC164" s="35"/>
      <c r="AD164" s="35"/>
      <c r="AE164" s="35"/>
      <c r="AR164" s="258" t="s">
        <v>417</v>
      </c>
      <c r="AT164" s="258" t="s">
        <v>155</v>
      </c>
      <c r="AU164" s="258" t="s">
        <v>126</v>
      </c>
      <c r="AY164" s="14" t="s">
        <v>152</v>
      </c>
      <c r="BE164" s="259">
        <f>IF(O164="základná",K164,0)</f>
        <v>0</v>
      </c>
      <c r="BF164" s="259">
        <f>IF(O164="znížená",K164,0)</f>
        <v>0</v>
      </c>
      <c r="BG164" s="259">
        <f>IF(O164="zákl. prenesená",K164,0)</f>
        <v>0</v>
      </c>
      <c r="BH164" s="259">
        <f>IF(O164="zníž. prenesená",K164,0)</f>
        <v>0</v>
      </c>
      <c r="BI164" s="259">
        <f>IF(O164="nulová",K164,0)</f>
        <v>0</v>
      </c>
      <c r="BJ164" s="14" t="s">
        <v>126</v>
      </c>
      <c r="BK164" s="259">
        <f>ROUND(P164*H164,2)</f>
        <v>0</v>
      </c>
      <c r="BL164" s="14" t="s">
        <v>417</v>
      </c>
      <c r="BM164" s="258" t="s">
        <v>421</v>
      </c>
    </row>
    <row r="165" s="12" customFormat="1" ht="22.8" customHeight="1">
      <c r="A165" s="12"/>
      <c r="B165" s="229"/>
      <c r="C165" s="230"/>
      <c r="D165" s="231" t="s">
        <v>80</v>
      </c>
      <c r="E165" s="243" t="s">
        <v>422</v>
      </c>
      <c r="F165" s="243" t="s">
        <v>423</v>
      </c>
      <c r="G165" s="230"/>
      <c r="H165" s="230"/>
      <c r="I165" s="233"/>
      <c r="J165" s="233"/>
      <c r="K165" s="244">
        <f>BK165</f>
        <v>0</v>
      </c>
      <c r="L165" s="230"/>
      <c r="M165" s="234"/>
      <c r="N165" s="235"/>
      <c r="O165" s="236"/>
      <c r="P165" s="236"/>
      <c r="Q165" s="237">
        <f>SUM(Q166:Q167)</f>
        <v>0</v>
      </c>
      <c r="R165" s="237">
        <f>SUM(R166:R167)</f>
        <v>0</v>
      </c>
      <c r="S165" s="236"/>
      <c r="T165" s="238">
        <f>SUM(T166:T167)</f>
        <v>0</v>
      </c>
      <c r="U165" s="236"/>
      <c r="V165" s="238">
        <f>SUM(V166:V167)</f>
        <v>0</v>
      </c>
      <c r="W165" s="236"/>
      <c r="X165" s="239">
        <f>SUM(X166:X167)</f>
        <v>0</v>
      </c>
      <c r="Y165" s="12"/>
      <c r="Z165" s="12"/>
      <c r="AA165" s="12"/>
      <c r="AB165" s="12"/>
      <c r="AC165" s="12"/>
      <c r="AD165" s="12"/>
      <c r="AE165" s="12"/>
      <c r="AR165" s="240" t="s">
        <v>89</v>
      </c>
      <c r="AT165" s="241" t="s">
        <v>80</v>
      </c>
      <c r="AU165" s="241" t="s">
        <v>89</v>
      </c>
      <c r="AY165" s="240" t="s">
        <v>152</v>
      </c>
      <c r="BK165" s="242">
        <f>SUM(BK166:BK167)</f>
        <v>0</v>
      </c>
    </row>
    <row r="166" s="2" customFormat="1" ht="16.5" customHeight="1">
      <c r="A166" s="35"/>
      <c r="B166" s="36"/>
      <c r="C166" s="245" t="s">
        <v>265</v>
      </c>
      <c r="D166" s="245" t="s">
        <v>155</v>
      </c>
      <c r="E166" s="246" t="s">
        <v>424</v>
      </c>
      <c r="F166" s="247" t="s">
        <v>425</v>
      </c>
      <c r="G166" s="248" t="s">
        <v>316</v>
      </c>
      <c r="H166" s="249">
        <v>1</v>
      </c>
      <c r="I166" s="250"/>
      <c r="J166" s="250"/>
      <c r="K166" s="251">
        <f>ROUND(P166*H166,2)</f>
        <v>0</v>
      </c>
      <c r="L166" s="252"/>
      <c r="M166" s="41"/>
      <c r="N166" s="253" t="s">
        <v>1</v>
      </c>
      <c r="O166" s="254" t="s">
        <v>45</v>
      </c>
      <c r="P166" s="255">
        <f>I166+J166</f>
        <v>0</v>
      </c>
      <c r="Q166" s="255">
        <f>ROUND(I166*H166,2)</f>
        <v>0</v>
      </c>
      <c r="R166" s="255">
        <f>ROUND(J166*H166,2)</f>
        <v>0</v>
      </c>
      <c r="S166" s="94"/>
      <c r="T166" s="256">
        <f>S166*H166</f>
        <v>0</v>
      </c>
      <c r="U166" s="256">
        <v>0</v>
      </c>
      <c r="V166" s="256">
        <f>U166*H166</f>
        <v>0</v>
      </c>
      <c r="W166" s="256">
        <v>0</v>
      </c>
      <c r="X166" s="257">
        <f>W166*H166</f>
        <v>0</v>
      </c>
      <c r="Y166" s="35"/>
      <c r="Z166" s="35"/>
      <c r="AA166" s="35"/>
      <c r="AB166" s="35"/>
      <c r="AC166" s="35"/>
      <c r="AD166" s="35"/>
      <c r="AE166" s="35"/>
      <c r="AR166" s="258" t="s">
        <v>168</v>
      </c>
      <c r="AT166" s="258" t="s">
        <v>155</v>
      </c>
      <c r="AU166" s="258" t="s">
        <v>126</v>
      </c>
      <c r="AY166" s="14" t="s">
        <v>152</v>
      </c>
      <c r="BE166" s="259">
        <f>IF(O166="základná",K166,0)</f>
        <v>0</v>
      </c>
      <c r="BF166" s="259">
        <f>IF(O166="znížená",K166,0)</f>
        <v>0</v>
      </c>
      <c r="BG166" s="259">
        <f>IF(O166="zákl. prenesená",K166,0)</f>
        <v>0</v>
      </c>
      <c r="BH166" s="259">
        <f>IF(O166="zníž. prenesená",K166,0)</f>
        <v>0</v>
      </c>
      <c r="BI166" s="259">
        <f>IF(O166="nulová",K166,0)</f>
        <v>0</v>
      </c>
      <c r="BJ166" s="14" t="s">
        <v>126</v>
      </c>
      <c r="BK166" s="259">
        <f>ROUND(P166*H166,2)</f>
        <v>0</v>
      </c>
      <c r="BL166" s="14" t="s">
        <v>168</v>
      </c>
      <c r="BM166" s="258" t="s">
        <v>426</v>
      </c>
    </row>
    <row r="167" s="2" customFormat="1" ht="24.15" customHeight="1">
      <c r="A167" s="35"/>
      <c r="B167" s="36"/>
      <c r="C167" s="245" t="s">
        <v>271</v>
      </c>
      <c r="D167" s="245" t="s">
        <v>155</v>
      </c>
      <c r="E167" s="246" t="s">
        <v>427</v>
      </c>
      <c r="F167" s="247" t="s">
        <v>428</v>
      </c>
      <c r="G167" s="248" t="s">
        <v>316</v>
      </c>
      <c r="H167" s="249">
        <v>1</v>
      </c>
      <c r="I167" s="250"/>
      <c r="J167" s="250"/>
      <c r="K167" s="251">
        <f>ROUND(P167*H167,2)</f>
        <v>0</v>
      </c>
      <c r="L167" s="252"/>
      <c r="M167" s="41"/>
      <c r="N167" s="253" t="s">
        <v>1</v>
      </c>
      <c r="O167" s="254" t="s">
        <v>45</v>
      </c>
      <c r="P167" s="255">
        <f>I167+J167</f>
        <v>0</v>
      </c>
      <c r="Q167" s="255">
        <f>ROUND(I167*H167,2)</f>
        <v>0</v>
      </c>
      <c r="R167" s="255">
        <f>ROUND(J167*H167,2)</f>
        <v>0</v>
      </c>
      <c r="S167" s="94"/>
      <c r="T167" s="256">
        <f>S167*H167</f>
        <v>0</v>
      </c>
      <c r="U167" s="256">
        <v>0</v>
      </c>
      <c r="V167" s="256">
        <f>U167*H167</f>
        <v>0</v>
      </c>
      <c r="W167" s="256">
        <v>0</v>
      </c>
      <c r="X167" s="257">
        <f>W167*H167</f>
        <v>0</v>
      </c>
      <c r="Y167" s="35"/>
      <c r="Z167" s="35"/>
      <c r="AA167" s="35"/>
      <c r="AB167" s="35"/>
      <c r="AC167" s="35"/>
      <c r="AD167" s="35"/>
      <c r="AE167" s="35"/>
      <c r="AR167" s="258" t="s">
        <v>168</v>
      </c>
      <c r="AT167" s="258" t="s">
        <v>155</v>
      </c>
      <c r="AU167" s="258" t="s">
        <v>126</v>
      </c>
      <c r="AY167" s="14" t="s">
        <v>152</v>
      </c>
      <c r="BE167" s="259">
        <f>IF(O167="základná",K167,0)</f>
        <v>0</v>
      </c>
      <c r="BF167" s="259">
        <f>IF(O167="znížená",K167,0)</f>
        <v>0</v>
      </c>
      <c r="BG167" s="259">
        <f>IF(O167="zákl. prenesená",K167,0)</f>
        <v>0</v>
      </c>
      <c r="BH167" s="259">
        <f>IF(O167="zníž. prenesená",K167,0)</f>
        <v>0</v>
      </c>
      <c r="BI167" s="259">
        <f>IF(O167="nulová",K167,0)</f>
        <v>0</v>
      </c>
      <c r="BJ167" s="14" t="s">
        <v>126</v>
      </c>
      <c r="BK167" s="259">
        <f>ROUND(P167*H167,2)</f>
        <v>0</v>
      </c>
      <c r="BL167" s="14" t="s">
        <v>168</v>
      </c>
      <c r="BM167" s="258" t="s">
        <v>429</v>
      </c>
    </row>
    <row r="168" s="12" customFormat="1" ht="25.92" customHeight="1">
      <c r="A168" s="12"/>
      <c r="B168" s="229"/>
      <c r="C168" s="230"/>
      <c r="D168" s="231" t="s">
        <v>80</v>
      </c>
      <c r="E168" s="232" t="s">
        <v>430</v>
      </c>
      <c r="F168" s="232" t="s">
        <v>431</v>
      </c>
      <c r="G168" s="230"/>
      <c r="H168" s="230"/>
      <c r="I168" s="233"/>
      <c r="J168" s="233"/>
      <c r="K168" s="202">
        <f>BK168</f>
        <v>0</v>
      </c>
      <c r="L168" s="230"/>
      <c r="M168" s="234"/>
      <c r="N168" s="235"/>
      <c r="O168" s="236"/>
      <c r="P168" s="236"/>
      <c r="Q168" s="237">
        <f>SUM(Q169:Q179)</f>
        <v>0</v>
      </c>
      <c r="R168" s="237">
        <f>SUM(R169:R179)</f>
        <v>0</v>
      </c>
      <c r="S168" s="236"/>
      <c r="T168" s="238">
        <f>SUM(T169:T179)</f>
        <v>0</v>
      </c>
      <c r="U168" s="236"/>
      <c r="V168" s="238">
        <f>SUM(V169:V179)</f>
        <v>0</v>
      </c>
      <c r="W168" s="236"/>
      <c r="X168" s="239">
        <f>SUM(X169:X179)</f>
        <v>0</v>
      </c>
      <c r="Y168" s="12"/>
      <c r="Z168" s="12"/>
      <c r="AA168" s="12"/>
      <c r="AB168" s="12"/>
      <c r="AC168" s="12"/>
      <c r="AD168" s="12"/>
      <c r="AE168" s="12"/>
      <c r="AR168" s="240" t="s">
        <v>89</v>
      </c>
      <c r="AT168" s="241" t="s">
        <v>80</v>
      </c>
      <c r="AU168" s="241" t="s">
        <v>81</v>
      </c>
      <c r="AY168" s="240" t="s">
        <v>152</v>
      </c>
      <c r="BK168" s="242">
        <f>SUM(BK169:BK179)</f>
        <v>0</v>
      </c>
    </row>
    <row r="169" s="2" customFormat="1" ht="24.15" customHeight="1">
      <c r="A169" s="35"/>
      <c r="B169" s="36"/>
      <c r="C169" s="245" t="s">
        <v>275</v>
      </c>
      <c r="D169" s="245" t="s">
        <v>155</v>
      </c>
      <c r="E169" s="246" t="s">
        <v>432</v>
      </c>
      <c r="F169" s="247" t="s">
        <v>433</v>
      </c>
      <c r="G169" s="248" t="s">
        <v>346</v>
      </c>
      <c r="H169" s="249">
        <v>1</v>
      </c>
      <c r="I169" s="250"/>
      <c r="J169" s="250"/>
      <c r="K169" s="251">
        <f>ROUND(P169*H169,2)</f>
        <v>0</v>
      </c>
      <c r="L169" s="252"/>
      <c r="M169" s="41"/>
      <c r="N169" s="253" t="s">
        <v>1</v>
      </c>
      <c r="O169" s="254" t="s">
        <v>45</v>
      </c>
      <c r="P169" s="255">
        <f>I169+J169</f>
        <v>0</v>
      </c>
      <c r="Q169" s="255">
        <f>ROUND(I169*H169,2)</f>
        <v>0</v>
      </c>
      <c r="R169" s="255">
        <f>ROUND(J169*H169,2)</f>
        <v>0</v>
      </c>
      <c r="S169" s="94"/>
      <c r="T169" s="256">
        <f>S169*H169</f>
        <v>0</v>
      </c>
      <c r="U169" s="256">
        <v>0</v>
      </c>
      <c r="V169" s="256">
        <f>U169*H169</f>
        <v>0</v>
      </c>
      <c r="W169" s="256">
        <v>0</v>
      </c>
      <c r="X169" s="257">
        <f>W169*H169</f>
        <v>0</v>
      </c>
      <c r="Y169" s="35"/>
      <c r="Z169" s="35"/>
      <c r="AA169" s="35"/>
      <c r="AB169" s="35"/>
      <c r="AC169" s="35"/>
      <c r="AD169" s="35"/>
      <c r="AE169" s="35"/>
      <c r="AR169" s="258" t="s">
        <v>168</v>
      </c>
      <c r="AT169" s="258" t="s">
        <v>155</v>
      </c>
      <c r="AU169" s="258" t="s">
        <v>89</v>
      </c>
      <c r="AY169" s="14" t="s">
        <v>152</v>
      </c>
      <c r="BE169" s="259">
        <f>IF(O169="základná",K169,0)</f>
        <v>0</v>
      </c>
      <c r="BF169" s="259">
        <f>IF(O169="znížená",K169,0)</f>
        <v>0</v>
      </c>
      <c r="BG169" s="259">
        <f>IF(O169="zákl. prenesená",K169,0)</f>
        <v>0</v>
      </c>
      <c r="BH169" s="259">
        <f>IF(O169="zníž. prenesená",K169,0)</f>
        <v>0</v>
      </c>
      <c r="BI169" s="259">
        <f>IF(O169="nulová",K169,0)</f>
        <v>0</v>
      </c>
      <c r="BJ169" s="14" t="s">
        <v>126</v>
      </c>
      <c r="BK169" s="259">
        <f>ROUND(P169*H169,2)</f>
        <v>0</v>
      </c>
      <c r="BL169" s="14" t="s">
        <v>168</v>
      </c>
      <c r="BM169" s="258" t="s">
        <v>434</v>
      </c>
    </row>
    <row r="170" s="2" customFormat="1" ht="16.5" customHeight="1">
      <c r="A170" s="35"/>
      <c r="B170" s="36"/>
      <c r="C170" s="245" t="s">
        <v>282</v>
      </c>
      <c r="D170" s="245" t="s">
        <v>155</v>
      </c>
      <c r="E170" s="246" t="s">
        <v>435</v>
      </c>
      <c r="F170" s="247" t="s">
        <v>436</v>
      </c>
      <c r="G170" s="248" t="s">
        <v>346</v>
      </c>
      <c r="H170" s="249">
        <v>1</v>
      </c>
      <c r="I170" s="250"/>
      <c r="J170" s="250"/>
      <c r="K170" s="251">
        <f>ROUND(P170*H170,2)</f>
        <v>0</v>
      </c>
      <c r="L170" s="252"/>
      <c r="M170" s="41"/>
      <c r="N170" s="253" t="s">
        <v>1</v>
      </c>
      <c r="O170" s="254" t="s">
        <v>45</v>
      </c>
      <c r="P170" s="255">
        <f>I170+J170</f>
        <v>0</v>
      </c>
      <c r="Q170" s="255">
        <f>ROUND(I170*H170,2)</f>
        <v>0</v>
      </c>
      <c r="R170" s="255">
        <f>ROUND(J170*H170,2)</f>
        <v>0</v>
      </c>
      <c r="S170" s="94"/>
      <c r="T170" s="256">
        <f>S170*H170</f>
        <v>0</v>
      </c>
      <c r="U170" s="256">
        <v>0</v>
      </c>
      <c r="V170" s="256">
        <f>U170*H170</f>
        <v>0</v>
      </c>
      <c r="W170" s="256">
        <v>0</v>
      </c>
      <c r="X170" s="257">
        <f>W170*H170</f>
        <v>0</v>
      </c>
      <c r="Y170" s="35"/>
      <c r="Z170" s="35"/>
      <c r="AA170" s="35"/>
      <c r="AB170" s="35"/>
      <c r="AC170" s="35"/>
      <c r="AD170" s="35"/>
      <c r="AE170" s="35"/>
      <c r="AR170" s="258" t="s">
        <v>168</v>
      </c>
      <c r="AT170" s="258" t="s">
        <v>155</v>
      </c>
      <c r="AU170" s="258" t="s">
        <v>89</v>
      </c>
      <c r="AY170" s="14" t="s">
        <v>152</v>
      </c>
      <c r="BE170" s="259">
        <f>IF(O170="základná",K170,0)</f>
        <v>0</v>
      </c>
      <c r="BF170" s="259">
        <f>IF(O170="znížená",K170,0)</f>
        <v>0</v>
      </c>
      <c r="BG170" s="259">
        <f>IF(O170="zákl. prenesená",K170,0)</f>
        <v>0</v>
      </c>
      <c r="BH170" s="259">
        <f>IF(O170="zníž. prenesená",K170,0)</f>
        <v>0</v>
      </c>
      <c r="BI170" s="259">
        <f>IF(O170="nulová",K170,0)</f>
        <v>0</v>
      </c>
      <c r="BJ170" s="14" t="s">
        <v>126</v>
      </c>
      <c r="BK170" s="259">
        <f>ROUND(P170*H170,2)</f>
        <v>0</v>
      </c>
      <c r="BL170" s="14" t="s">
        <v>168</v>
      </c>
      <c r="BM170" s="258" t="s">
        <v>437</v>
      </c>
    </row>
    <row r="171" s="2" customFormat="1" ht="24.15" customHeight="1">
      <c r="A171" s="35"/>
      <c r="B171" s="36"/>
      <c r="C171" s="245" t="s">
        <v>288</v>
      </c>
      <c r="D171" s="245" t="s">
        <v>155</v>
      </c>
      <c r="E171" s="246" t="s">
        <v>438</v>
      </c>
      <c r="F171" s="247" t="s">
        <v>439</v>
      </c>
      <c r="G171" s="248" t="s">
        <v>346</v>
      </c>
      <c r="H171" s="249">
        <v>1</v>
      </c>
      <c r="I171" s="250"/>
      <c r="J171" s="250"/>
      <c r="K171" s="251">
        <f>ROUND(P171*H171,2)</f>
        <v>0</v>
      </c>
      <c r="L171" s="252"/>
      <c r="M171" s="41"/>
      <c r="N171" s="253" t="s">
        <v>1</v>
      </c>
      <c r="O171" s="254" t="s">
        <v>45</v>
      </c>
      <c r="P171" s="255">
        <f>I171+J171</f>
        <v>0</v>
      </c>
      <c r="Q171" s="255">
        <f>ROUND(I171*H171,2)</f>
        <v>0</v>
      </c>
      <c r="R171" s="255">
        <f>ROUND(J171*H171,2)</f>
        <v>0</v>
      </c>
      <c r="S171" s="94"/>
      <c r="T171" s="256">
        <f>S171*H171</f>
        <v>0</v>
      </c>
      <c r="U171" s="256">
        <v>0</v>
      </c>
      <c r="V171" s="256">
        <f>U171*H171</f>
        <v>0</v>
      </c>
      <c r="W171" s="256">
        <v>0</v>
      </c>
      <c r="X171" s="257">
        <f>W171*H171</f>
        <v>0</v>
      </c>
      <c r="Y171" s="35"/>
      <c r="Z171" s="35"/>
      <c r="AA171" s="35"/>
      <c r="AB171" s="35"/>
      <c r="AC171" s="35"/>
      <c r="AD171" s="35"/>
      <c r="AE171" s="35"/>
      <c r="AR171" s="258" t="s">
        <v>168</v>
      </c>
      <c r="AT171" s="258" t="s">
        <v>155</v>
      </c>
      <c r="AU171" s="258" t="s">
        <v>89</v>
      </c>
      <c r="AY171" s="14" t="s">
        <v>152</v>
      </c>
      <c r="BE171" s="259">
        <f>IF(O171="základná",K171,0)</f>
        <v>0</v>
      </c>
      <c r="BF171" s="259">
        <f>IF(O171="znížená",K171,0)</f>
        <v>0</v>
      </c>
      <c r="BG171" s="259">
        <f>IF(O171="zákl. prenesená",K171,0)</f>
        <v>0</v>
      </c>
      <c r="BH171" s="259">
        <f>IF(O171="zníž. prenesená",K171,0)</f>
        <v>0</v>
      </c>
      <c r="BI171" s="259">
        <f>IF(O171="nulová",K171,0)</f>
        <v>0</v>
      </c>
      <c r="BJ171" s="14" t="s">
        <v>126</v>
      </c>
      <c r="BK171" s="259">
        <f>ROUND(P171*H171,2)</f>
        <v>0</v>
      </c>
      <c r="BL171" s="14" t="s">
        <v>168</v>
      </c>
      <c r="BM171" s="258" t="s">
        <v>440</v>
      </c>
    </row>
    <row r="172" s="2" customFormat="1" ht="16.5" customHeight="1">
      <c r="A172" s="35"/>
      <c r="B172" s="36"/>
      <c r="C172" s="245" t="s">
        <v>294</v>
      </c>
      <c r="D172" s="245" t="s">
        <v>155</v>
      </c>
      <c r="E172" s="246" t="s">
        <v>441</v>
      </c>
      <c r="F172" s="247" t="s">
        <v>442</v>
      </c>
      <c r="G172" s="248" t="s">
        <v>346</v>
      </c>
      <c r="H172" s="249">
        <v>1</v>
      </c>
      <c r="I172" s="250"/>
      <c r="J172" s="250"/>
      <c r="K172" s="251">
        <f>ROUND(P172*H172,2)</f>
        <v>0</v>
      </c>
      <c r="L172" s="252"/>
      <c r="M172" s="41"/>
      <c r="N172" s="253" t="s">
        <v>1</v>
      </c>
      <c r="O172" s="254" t="s">
        <v>45</v>
      </c>
      <c r="P172" s="255">
        <f>I172+J172</f>
        <v>0</v>
      </c>
      <c r="Q172" s="255">
        <f>ROUND(I172*H172,2)</f>
        <v>0</v>
      </c>
      <c r="R172" s="255">
        <f>ROUND(J172*H172,2)</f>
        <v>0</v>
      </c>
      <c r="S172" s="94"/>
      <c r="T172" s="256">
        <f>S172*H172</f>
        <v>0</v>
      </c>
      <c r="U172" s="256">
        <v>0</v>
      </c>
      <c r="V172" s="256">
        <f>U172*H172</f>
        <v>0</v>
      </c>
      <c r="W172" s="256">
        <v>0</v>
      </c>
      <c r="X172" s="257">
        <f>W172*H172</f>
        <v>0</v>
      </c>
      <c r="Y172" s="35"/>
      <c r="Z172" s="35"/>
      <c r="AA172" s="35"/>
      <c r="AB172" s="35"/>
      <c r="AC172" s="35"/>
      <c r="AD172" s="35"/>
      <c r="AE172" s="35"/>
      <c r="AR172" s="258" t="s">
        <v>168</v>
      </c>
      <c r="AT172" s="258" t="s">
        <v>155</v>
      </c>
      <c r="AU172" s="258" t="s">
        <v>89</v>
      </c>
      <c r="AY172" s="14" t="s">
        <v>152</v>
      </c>
      <c r="BE172" s="259">
        <f>IF(O172="základná",K172,0)</f>
        <v>0</v>
      </c>
      <c r="BF172" s="259">
        <f>IF(O172="znížená",K172,0)</f>
        <v>0</v>
      </c>
      <c r="BG172" s="259">
        <f>IF(O172="zákl. prenesená",K172,0)</f>
        <v>0</v>
      </c>
      <c r="BH172" s="259">
        <f>IF(O172="zníž. prenesená",K172,0)</f>
        <v>0</v>
      </c>
      <c r="BI172" s="259">
        <f>IF(O172="nulová",K172,0)</f>
        <v>0</v>
      </c>
      <c r="BJ172" s="14" t="s">
        <v>126</v>
      </c>
      <c r="BK172" s="259">
        <f>ROUND(P172*H172,2)</f>
        <v>0</v>
      </c>
      <c r="BL172" s="14" t="s">
        <v>168</v>
      </c>
      <c r="BM172" s="258" t="s">
        <v>443</v>
      </c>
    </row>
    <row r="173" s="2" customFormat="1" ht="16.5" customHeight="1">
      <c r="A173" s="35"/>
      <c r="B173" s="36"/>
      <c r="C173" s="245" t="s">
        <v>300</v>
      </c>
      <c r="D173" s="245" t="s">
        <v>155</v>
      </c>
      <c r="E173" s="246" t="s">
        <v>444</v>
      </c>
      <c r="F173" s="247" t="s">
        <v>445</v>
      </c>
      <c r="G173" s="248" t="s">
        <v>346</v>
      </c>
      <c r="H173" s="249">
        <v>1</v>
      </c>
      <c r="I173" s="250"/>
      <c r="J173" s="250"/>
      <c r="K173" s="251">
        <f>ROUND(P173*H173,2)</f>
        <v>0</v>
      </c>
      <c r="L173" s="252"/>
      <c r="M173" s="41"/>
      <c r="N173" s="253" t="s">
        <v>1</v>
      </c>
      <c r="O173" s="254" t="s">
        <v>45</v>
      </c>
      <c r="P173" s="255">
        <f>I173+J173</f>
        <v>0</v>
      </c>
      <c r="Q173" s="255">
        <f>ROUND(I173*H173,2)</f>
        <v>0</v>
      </c>
      <c r="R173" s="255">
        <f>ROUND(J173*H173,2)</f>
        <v>0</v>
      </c>
      <c r="S173" s="94"/>
      <c r="T173" s="256">
        <f>S173*H173</f>
        <v>0</v>
      </c>
      <c r="U173" s="256">
        <v>0</v>
      </c>
      <c r="V173" s="256">
        <f>U173*H173</f>
        <v>0</v>
      </c>
      <c r="W173" s="256">
        <v>0</v>
      </c>
      <c r="X173" s="257">
        <f>W173*H173</f>
        <v>0</v>
      </c>
      <c r="Y173" s="35"/>
      <c r="Z173" s="35"/>
      <c r="AA173" s="35"/>
      <c r="AB173" s="35"/>
      <c r="AC173" s="35"/>
      <c r="AD173" s="35"/>
      <c r="AE173" s="35"/>
      <c r="AR173" s="258" t="s">
        <v>168</v>
      </c>
      <c r="AT173" s="258" t="s">
        <v>155</v>
      </c>
      <c r="AU173" s="258" t="s">
        <v>89</v>
      </c>
      <c r="AY173" s="14" t="s">
        <v>152</v>
      </c>
      <c r="BE173" s="259">
        <f>IF(O173="základná",K173,0)</f>
        <v>0</v>
      </c>
      <c r="BF173" s="259">
        <f>IF(O173="znížená",K173,0)</f>
        <v>0</v>
      </c>
      <c r="BG173" s="259">
        <f>IF(O173="zákl. prenesená",K173,0)</f>
        <v>0</v>
      </c>
      <c r="BH173" s="259">
        <f>IF(O173="zníž. prenesená",K173,0)</f>
        <v>0</v>
      </c>
      <c r="BI173" s="259">
        <f>IF(O173="nulová",K173,0)</f>
        <v>0</v>
      </c>
      <c r="BJ173" s="14" t="s">
        <v>126</v>
      </c>
      <c r="BK173" s="259">
        <f>ROUND(P173*H173,2)</f>
        <v>0</v>
      </c>
      <c r="BL173" s="14" t="s">
        <v>168</v>
      </c>
      <c r="BM173" s="258" t="s">
        <v>446</v>
      </c>
    </row>
    <row r="174" s="2" customFormat="1" ht="16.5" customHeight="1">
      <c r="A174" s="35"/>
      <c r="B174" s="36"/>
      <c r="C174" s="245" t="s">
        <v>304</v>
      </c>
      <c r="D174" s="245" t="s">
        <v>155</v>
      </c>
      <c r="E174" s="246" t="s">
        <v>447</v>
      </c>
      <c r="F174" s="247" t="s">
        <v>448</v>
      </c>
      <c r="G174" s="248" t="s">
        <v>346</v>
      </c>
      <c r="H174" s="249">
        <v>1</v>
      </c>
      <c r="I174" s="250"/>
      <c r="J174" s="250"/>
      <c r="K174" s="251">
        <f>ROUND(P174*H174,2)</f>
        <v>0</v>
      </c>
      <c r="L174" s="252"/>
      <c r="M174" s="41"/>
      <c r="N174" s="253" t="s">
        <v>1</v>
      </c>
      <c r="O174" s="254" t="s">
        <v>45</v>
      </c>
      <c r="P174" s="255">
        <f>I174+J174</f>
        <v>0</v>
      </c>
      <c r="Q174" s="255">
        <f>ROUND(I174*H174,2)</f>
        <v>0</v>
      </c>
      <c r="R174" s="255">
        <f>ROUND(J174*H174,2)</f>
        <v>0</v>
      </c>
      <c r="S174" s="94"/>
      <c r="T174" s="256">
        <f>S174*H174</f>
        <v>0</v>
      </c>
      <c r="U174" s="256">
        <v>0</v>
      </c>
      <c r="V174" s="256">
        <f>U174*H174</f>
        <v>0</v>
      </c>
      <c r="W174" s="256">
        <v>0</v>
      </c>
      <c r="X174" s="257">
        <f>W174*H174</f>
        <v>0</v>
      </c>
      <c r="Y174" s="35"/>
      <c r="Z174" s="35"/>
      <c r="AA174" s="35"/>
      <c r="AB174" s="35"/>
      <c r="AC174" s="35"/>
      <c r="AD174" s="35"/>
      <c r="AE174" s="35"/>
      <c r="AR174" s="258" t="s">
        <v>168</v>
      </c>
      <c r="AT174" s="258" t="s">
        <v>155</v>
      </c>
      <c r="AU174" s="258" t="s">
        <v>89</v>
      </c>
      <c r="AY174" s="14" t="s">
        <v>152</v>
      </c>
      <c r="BE174" s="259">
        <f>IF(O174="základná",K174,0)</f>
        <v>0</v>
      </c>
      <c r="BF174" s="259">
        <f>IF(O174="znížená",K174,0)</f>
        <v>0</v>
      </c>
      <c r="BG174" s="259">
        <f>IF(O174="zákl. prenesená",K174,0)</f>
        <v>0</v>
      </c>
      <c r="BH174" s="259">
        <f>IF(O174="zníž. prenesená",K174,0)</f>
        <v>0</v>
      </c>
      <c r="BI174" s="259">
        <f>IF(O174="nulová",K174,0)</f>
        <v>0</v>
      </c>
      <c r="BJ174" s="14" t="s">
        <v>126</v>
      </c>
      <c r="BK174" s="259">
        <f>ROUND(P174*H174,2)</f>
        <v>0</v>
      </c>
      <c r="BL174" s="14" t="s">
        <v>168</v>
      </c>
      <c r="BM174" s="258" t="s">
        <v>449</v>
      </c>
    </row>
    <row r="175" s="2" customFormat="1" ht="21.75" customHeight="1">
      <c r="A175" s="35"/>
      <c r="B175" s="36"/>
      <c r="C175" s="245" t="s">
        <v>309</v>
      </c>
      <c r="D175" s="245" t="s">
        <v>155</v>
      </c>
      <c r="E175" s="246" t="s">
        <v>450</v>
      </c>
      <c r="F175" s="247" t="s">
        <v>451</v>
      </c>
      <c r="G175" s="248" t="s">
        <v>346</v>
      </c>
      <c r="H175" s="249">
        <v>1</v>
      </c>
      <c r="I175" s="250"/>
      <c r="J175" s="250"/>
      <c r="K175" s="251">
        <f>ROUND(P175*H175,2)</f>
        <v>0</v>
      </c>
      <c r="L175" s="252"/>
      <c r="M175" s="41"/>
      <c r="N175" s="253" t="s">
        <v>1</v>
      </c>
      <c r="O175" s="254" t="s">
        <v>45</v>
      </c>
      <c r="P175" s="255">
        <f>I175+J175</f>
        <v>0</v>
      </c>
      <c r="Q175" s="255">
        <f>ROUND(I175*H175,2)</f>
        <v>0</v>
      </c>
      <c r="R175" s="255">
        <f>ROUND(J175*H175,2)</f>
        <v>0</v>
      </c>
      <c r="S175" s="94"/>
      <c r="T175" s="256">
        <f>S175*H175</f>
        <v>0</v>
      </c>
      <c r="U175" s="256">
        <v>0</v>
      </c>
      <c r="V175" s="256">
        <f>U175*H175</f>
        <v>0</v>
      </c>
      <c r="W175" s="256">
        <v>0</v>
      </c>
      <c r="X175" s="257">
        <f>W175*H175</f>
        <v>0</v>
      </c>
      <c r="Y175" s="35"/>
      <c r="Z175" s="35"/>
      <c r="AA175" s="35"/>
      <c r="AB175" s="35"/>
      <c r="AC175" s="35"/>
      <c r="AD175" s="35"/>
      <c r="AE175" s="35"/>
      <c r="AR175" s="258" t="s">
        <v>168</v>
      </c>
      <c r="AT175" s="258" t="s">
        <v>155</v>
      </c>
      <c r="AU175" s="258" t="s">
        <v>89</v>
      </c>
      <c r="AY175" s="14" t="s">
        <v>152</v>
      </c>
      <c r="BE175" s="259">
        <f>IF(O175="základná",K175,0)</f>
        <v>0</v>
      </c>
      <c r="BF175" s="259">
        <f>IF(O175="znížená",K175,0)</f>
        <v>0</v>
      </c>
      <c r="BG175" s="259">
        <f>IF(O175="zákl. prenesená",K175,0)</f>
        <v>0</v>
      </c>
      <c r="BH175" s="259">
        <f>IF(O175="zníž. prenesená",K175,0)</f>
        <v>0</v>
      </c>
      <c r="BI175" s="259">
        <f>IF(O175="nulová",K175,0)</f>
        <v>0</v>
      </c>
      <c r="BJ175" s="14" t="s">
        <v>126</v>
      </c>
      <c r="BK175" s="259">
        <f>ROUND(P175*H175,2)</f>
        <v>0</v>
      </c>
      <c r="BL175" s="14" t="s">
        <v>168</v>
      </c>
      <c r="BM175" s="258" t="s">
        <v>452</v>
      </c>
    </row>
    <row r="176" s="2" customFormat="1" ht="24.15" customHeight="1">
      <c r="A176" s="35"/>
      <c r="B176" s="36"/>
      <c r="C176" s="245" t="s">
        <v>313</v>
      </c>
      <c r="D176" s="245" t="s">
        <v>155</v>
      </c>
      <c r="E176" s="246" t="s">
        <v>453</v>
      </c>
      <c r="F176" s="247" t="s">
        <v>454</v>
      </c>
      <c r="G176" s="248" t="s">
        <v>346</v>
      </c>
      <c r="H176" s="249">
        <v>1</v>
      </c>
      <c r="I176" s="250"/>
      <c r="J176" s="250"/>
      <c r="K176" s="251">
        <f>ROUND(P176*H176,2)</f>
        <v>0</v>
      </c>
      <c r="L176" s="252"/>
      <c r="M176" s="41"/>
      <c r="N176" s="253" t="s">
        <v>1</v>
      </c>
      <c r="O176" s="254" t="s">
        <v>45</v>
      </c>
      <c r="P176" s="255">
        <f>I176+J176</f>
        <v>0</v>
      </c>
      <c r="Q176" s="255">
        <f>ROUND(I176*H176,2)</f>
        <v>0</v>
      </c>
      <c r="R176" s="255">
        <f>ROUND(J176*H176,2)</f>
        <v>0</v>
      </c>
      <c r="S176" s="94"/>
      <c r="T176" s="256">
        <f>S176*H176</f>
        <v>0</v>
      </c>
      <c r="U176" s="256">
        <v>0</v>
      </c>
      <c r="V176" s="256">
        <f>U176*H176</f>
        <v>0</v>
      </c>
      <c r="W176" s="256">
        <v>0</v>
      </c>
      <c r="X176" s="257">
        <f>W176*H176</f>
        <v>0</v>
      </c>
      <c r="Y176" s="35"/>
      <c r="Z176" s="35"/>
      <c r="AA176" s="35"/>
      <c r="AB176" s="35"/>
      <c r="AC176" s="35"/>
      <c r="AD176" s="35"/>
      <c r="AE176" s="35"/>
      <c r="AR176" s="258" t="s">
        <v>168</v>
      </c>
      <c r="AT176" s="258" t="s">
        <v>155</v>
      </c>
      <c r="AU176" s="258" t="s">
        <v>89</v>
      </c>
      <c r="AY176" s="14" t="s">
        <v>152</v>
      </c>
      <c r="BE176" s="259">
        <f>IF(O176="základná",K176,0)</f>
        <v>0</v>
      </c>
      <c r="BF176" s="259">
        <f>IF(O176="znížená",K176,0)</f>
        <v>0</v>
      </c>
      <c r="BG176" s="259">
        <f>IF(O176="zákl. prenesená",K176,0)</f>
        <v>0</v>
      </c>
      <c r="BH176" s="259">
        <f>IF(O176="zníž. prenesená",K176,0)</f>
        <v>0</v>
      </c>
      <c r="BI176" s="259">
        <f>IF(O176="nulová",K176,0)</f>
        <v>0</v>
      </c>
      <c r="BJ176" s="14" t="s">
        <v>126</v>
      </c>
      <c r="BK176" s="259">
        <f>ROUND(P176*H176,2)</f>
        <v>0</v>
      </c>
      <c r="BL176" s="14" t="s">
        <v>168</v>
      </c>
      <c r="BM176" s="258" t="s">
        <v>455</v>
      </c>
    </row>
    <row r="177" s="2" customFormat="1" ht="37.8" customHeight="1">
      <c r="A177" s="35"/>
      <c r="B177" s="36"/>
      <c r="C177" s="245" t="s">
        <v>319</v>
      </c>
      <c r="D177" s="245" t="s">
        <v>155</v>
      </c>
      <c r="E177" s="246" t="s">
        <v>456</v>
      </c>
      <c r="F177" s="247" t="s">
        <v>457</v>
      </c>
      <c r="G177" s="248" t="s">
        <v>346</v>
      </c>
      <c r="H177" s="249">
        <v>1</v>
      </c>
      <c r="I177" s="250"/>
      <c r="J177" s="250"/>
      <c r="K177" s="251">
        <f>ROUND(P177*H177,2)</f>
        <v>0</v>
      </c>
      <c r="L177" s="252"/>
      <c r="M177" s="41"/>
      <c r="N177" s="253" t="s">
        <v>1</v>
      </c>
      <c r="O177" s="254" t="s">
        <v>45</v>
      </c>
      <c r="P177" s="255">
        <f>I177+J177</f>
        <v>0</v>
      </c>
      <c r="Q177" s="255">
        <f>ROUND(I177*H177,2)</f>
        <v>0</v>
      </c>
      <c r="R177" s="255">
        <f>ROUND(J177*H177,2)</f>
        <v>0</v>
      </c>
      <c r="S177" s="94"/>
      <c r="T177" s="256">
        <f>S177*H177</f>
        <v>0</v>
      </c>
      <c r="U177" s="256">
        <v>0</v>
      </c>
      <c r="V177" s="256">
        <f>U177*H177</f>
        <v>0</v>
      </c>
      <c r="W177" s="256">
        <v>0</v>
      </c>
      <c r="X177" s="257">
        <f>W177*H177</f>
        <v>0</v>
      </c>
      <c r="Y177" s="35"/>
      <c r="Z177" s="35"/>
      <c r="AA177" s="35"/>
      <c r="AB177" s="35"/>
      <c r="AC177" s="35"/>
      <c r="AD177" s="35"/>
      <c r="AE177" s="35"/>
      <c r="AR177" s="258" t="s">
        <v>168</v>
      </c>
      <c r="AT177" s="258" t="s">
        <v>155</v>
      </c>
      <c r="AU177" s="258" t="s">
        <v>89</v>
      </c>
      <c r="AY177" s="14" t="s">
        <v>152</v>
      </c>
      <c r="BE177" s="259">
        <f>IF(O177="základná",K177,0)</f>
        <v>0</v>
      </c>
      <c r="BF177" s="259">
        <f>IF(O177="znížená",K177,0)</f>
        <v>0</v>
      </c>
      <c r="BG177" s="259">
        <f>IF(O177="zákl. prenesená",K177,0)</f>
        <v>0</v>
      </c>
      <c r="BH177" s="259">
        <f>IF(O177="zníž. prenesená",K177,0)</f>
        <v>0</v>
      </c>
      <c r="BI177" s="259">
        <f>IF(O177="nulová",K177,0)</f>
        <v>0</v>
      </c>
      <c r="BJ177" s="14" t="s">
        <v>126</v>
      </c>
      <c r="BK177" s="259">
        <f>ROUND(P177*H177,2)</f>
        <v>0</v>
      </c>
      <c r="BL177" s="14" t="s">
        <v>168</v>
      </c>
      <c r="BM177" s="258" t="s">
        <v>458</v>
      </c>
    </row>
    <row r="178" s="2" customFormat="1" ht="24.15" customHeight="1">
      <c r="A178" s="35"/>
      <c r="B178" s="36"/>
      <c r="C178" s="245" t="s">
        <v>459</v>
      </c>
      <c r="D178" s="245" t="s">
        <v>155</v>
      </c>
      <c r="E178" s="246" t="s">
        <v>460</v>
      </c>
      <c r="F178" s="247" t="s">
        <v>461</v>
      </c>
      <c r="G178" s="248" t="s">
        <v>346</v>
      </c>
      <c r="H178" s="249">
        <v>1</v>
      </c>
      <c r="I178" s="250"/>
      <c r="J178" s="250"/>
      <c r="K178" s="251">
        <f>ROUND(P178*H178,2)</f>
        <v>0</v>
      </c>
      <c r="L178" s="252"/>
      <c r="M178" s="41"/>
      <c r="N178" s="253" t="s">
        <v>1</v>
      </c>
      <c r="O178" s="254" t="s">
        <v>45</v>
      </c>
      <c r="P178" s="255">
        <f>I178+J178</f>
        <v>0</v>
      </c>
      <c r="Q178" s="255">
        <f>ROUND(I178*H178,2)</f>
        <v>0</v>
      </c>
      <c r="R178" s="255">
        <f>ROUND(J178*H178,2)</f>
        <v>0</v>
      </c>
      <c r="S178" s="94"/>
      <c r="T178" s="256">
        <f>S178*H178</f>
        <v>0</v>
      </c>
      <c r="U178" s="256">
        <v>0</v>
      </c>
      <c r="V178" s="256">
        <f>U178*H178</f>
        <v>0</v>
      </c>
      <c r="W178" s="256">
        <v>0</v>
      </c>
      <c r="X178" s="257">
        <f>W178*H178</f>
        <v>0</v>
      </c>
      <c r="Y178" s="35"/>
      <c r="Z178" s="35"/>
      <c r="AA178" s="35"/>
      <c r="AB178" s="35"/>
      <c r="AC178" s="35"/>
      <c r="AD178" s="35"/>
      <c r="AE178" s="35"/>
      <c r="AR178" s="258" t="s">
        <v>168</v>
      </c>
      <c r="AT178" s="258" t="s">
        <v>155</v>
      </c>
      <c r="AU178" s="258" t="s">
        <v>89</v>
      </c>
      <c r="AY178" s="14" t="s">
        <v>152</v>
      </c>
      <c r="BE178" s="259">
        <f>IF(O178="základná",K178,0)</f>
        <v>0</v>
      </c>
      <c r="BF178" s="259">
        <f>IF(O178="znížená",K178,0)</f>
        <v>0</v>
      </c>
      <c r="BG178" s="259">
        <f>IF(O178="zákl. prenesená",K178,0)</f>
        <v>0</v>
      </c>
      <c r="BH178" s="259">
        <f>IF(O178="zníž. prenesená",K178,0)</f>
        <v>0</v>
      </c>
      <c r="BI178" s="259">
        <f>IF(O178="nulová",K178,0)</f>
        <v>0</v>
      </c>
      <c r="BJ178" s="14" t="s">
        <v>126</v>
      </c>
      <c r="BK178" s="259">
        <f>ROUND(P178*H178,2)</f>
        <v>0</v>
      </c>
      <c r="BL178" s="14" t="s">
        <v>168</v>
      </c>
      <c r="BM178" s="258" t="s">
        <v>462</v>
      </c>
    </row>
    <row r="179" s="2" customFormat="1" ht="24.15" customHeight="1">
      <c r="A179" s="35"/>
      <c r="B179" s="36"/>
      <c r="C179" s="245" t="s">
        <v>463</v>
      </c>
      <c r="D179" s="245" t="s">
        <v>155</v>
      </c>
      <c r="E179" s="246" t="s">
        <v>464</v>
      </c>
      <c r="F179" s="247" t="s">
        <v>465</v>
      </c>
      <c r="G179" s="248" t="s">
        <v>466</v>
      </c>
      <c r="H179" s="249">
        <v>1</v>
      </c>
      <c r="I179" s="250"/>
      <c r="J179" s="250"/>
      <c r="K179" s="251">
        <f>ROUND(P179*H179,2)</f>
        <v>0</v>
      </c>
      <c r="L179" s="252"/>
      <c r="M179" s="41"/>
      <c r="N179" s="253" t="s">
        <v>1</v>
      </c>
      <c r="O179" s="254" t="s">
        <v>45</v>
      </c>
      <c r="P179" s="255">
        <f>I179+J179</f>
        <v>0</v>
      </c>
      <c r="Q179" s="255">
        <f>ROUND(I179*H179,2)</f>
        <v>0</v>
      </c>
      <c r="R179" s="255">
        <f>ROUND(J179*H179,2)</f>
        <v>0</v>
      </c>
      <c r="S179" s="94"/>
      <c r="T179" s="256">
        <f>S179*H179</f>
        <v>0</v>
      </c>
      <c r="U179" s="256">
        <v>0</v>
      </c>
      <c r="V179" s="256">
        <f>U179*H179</f>
        <v>0</v>
      </c>
      <c r="W179" s="256">
        <v>0</v>
      </c>
      <c r="X179" s="257">
        <f>W179*H179</f>
        <v>0</v>
      </c>
      <c r="Y179" s="35"/>
      <c r="Z179" s="35"/>
      <c r="AA179" s="35"/>
      <c r="AB179" s="35"/>
      <c r="AC179" s="35"/>
      <c r="AD179" s="35"/>
      <c r="AE179" s="35"/>
      <c r="AR179" s="258" t="s">
        <v>298</v>
      </c>
      <c r="AT179" s="258" t="s">
        <v>155</v>
      </c>
      <c r="AU179" s="258" t="s">
        <v>89</v>
      </c>
      <c r="AY179" s="14" t="s">
        <v>152</v>
      </c>
      <c r="BE179" s="259">
        <f>IF(O179="základná",K179,0)</f>
        <v>0</v>
      </c>
      <c r="BF179" s="259">
        <f>IF(O179="znížená",K179,0)</f>
        <v>0</v>
      </c>
      <c r="BG179" s="259">
        <f>IF(O179="zákl. prenesená",K179,0)</f>
        <v>0</v>
      </c>
      <c r="BH179" s="259">
        <f>IF(O179="zníž. prenesená",K179,0)</f>
        <v>0</v>
      </c>
      <c r="BI179" s="259">
        <f>IF(O179="nulová",K179,0)</f>
        <v>0</v>
      </c>
      <c r="BJ179" s="14" t="s">
        <v>126</v>
      </c>
      <c r="BK179" s="259">
        <f>ROUND(P179*H179,2)</f>
        <v>0</v>
      </c>
      <c r="BL179" s="14" t="s">
        <v>298</v>
      </c>
      <c r="BM179" s="258" t="s">
        <v>467</v>
      </c>
    </row>
    <row r="180" s="2" customFormat="1" ht="49.92" customHeight="1">
      <c r="A180" s="35"/>
      <c r="B180" s="36"/>
      <c r="C180" s="37"/>
      <c r="D180" s="37"/>
      <c r="E180" s="232" t="s">
        <v>324</v>
      </c>
      <c r="F180" s="232" t="s">
        <v>325</v>
      </c>
      <c r="G180" s="37"/>
      <c r="H180" s="37"/>
      <c r="I180" s="37"/>
      <c r="J180" s="37"/>
      <c r="K180" s="202">
        <f>BK180</f>
        <v>0</v>
      </c>
      <c r="L180" s="37"/>
      <c r="M180" s="41"/>
      <c r="N180" s="270"/>
      <c r="O180" s="271"/>
      <c r="P180" s="94"/>
      <c r="Q180" s="237">
        <f>SUM(Q181:Q185)</f>
        <v>0</v>
      </c>
      <c r="R180" s="237">
        <f>SUM(R181:R185)</f>
        <v>0</v>
      </c>
      <c r="S180" s="94"/>
      <c r="T180" s="94"/>
      <c r="U180" s="94"/>
      <c r="V180" s="94"/>
      <c r="W180" s="94"/>
      <c r="X180" s="95"/>
      <c r="Y180" s="35"/>
      <c r="Z180" s="35"/>
      <c r="AA180" s="35"/>
      <c r="AB180" s="35"/>
      <c r="AC180" s="35"/>
      <c r="AD180" s="35"/>
      <c r="AE180" s="35"/>
      <c r="AT180" s="14" t="s">
        <v>80</v>
      </c>
      <c r="AU180" s="14" t="s">
        <v>81</v>
      </c>
      <c r="AY180" s="14" t="s">
        <v>326</v>
      </c>
      <c r="BK180" s="259">
        <f>SUM(BK181:BK185)</f>
        <v>0</v>
      </c>
    </row>
    <row r="181" s="2" customFormat="1" ht="16.32" customHeight="1">
      <c r="A181" s="35"/>
      <c r="B181" s="36"/>
      <c r="C181" s="272" t="s">
        <v>1</v>
      </c>
      <c r="D181" s="272" t="s">
        <v>155</v>
      </c>
      <c r="E181" s="273" t="s">
        <v>1</v>
      </c>
      <c r="F181" s="274" t="s">
        <v>1</v>
      </c>
      <c r="G181" s="275" t="s">
        <v>1</v>
      </c>
      <c r="H181" s="276"/>
      <c r="I181" s="276"/>
      <c r="J181" s="276"/>
      <c r="K181" s="277">
        <f>BK181</f>
        <v>0</v>
      </c>
      <c r="L181" s="252"/>
      <c r="M181" s="41"/>
      <c r="N181" s="278" t="s">
        <v>1</v>
      </c>
      <c r="O181" s="279" t="s">
        <v>45</v>
      </c>
      <c r="P181" s="280">
        <f>I181+J181</f>
        <v>0</v>
      </c>
      <c r="Q181" s="281">
        <f>I181*H181</f>
        <v>0</v>
      </c>
      <c r="R181" s="281">
        <f>J181*H181</f>
        <v>0</v>
      </c>
      <c r="S181" s="94"/>
      <c r="T181" s="94"/>
      <c r="U181" s="94"/>
      <c r="V181" s="94"/>
      <c r="W181" s="94"/>
      <c r="X181" s="95"/>
      <c r="Y181" s="35"/>
      <c r="Z181" s="35"/>
      <c r="AA181" s="35"/>
      <c r="AB181" s="35"/>
      <c r="AC181" s="35"/>
      <c r="AD181" s="35"/>
      <c r="AE181" s="35"/>
      <c r="AT181" s="14" t="s">
        <v>326</v>
      </c>
      <c r="AU181" s="14" t="s">
        <v>89</v>
      </c>
      <c r="AY181" s="14" t="s">
        <v>326</v>
      </c>
      <c r="BE181" s="259">
        <f>IF(O181="základná",K181,0)</f>
        <v>0</v>
      </c>
      <c r="BF181" s="259">
        <f>IF(O181="znížená",K181,0)</f>
        <v>0</v>
      </c>
      <c r="BG181" s="259">
        <f>IF(O181="zákl. prenesená",K181,0)</f>
        <v>0</v>
      </c>
      <c r="BH181" s="259">
        <f>IF(O181="zníž. prenesená",K181,0)</f>
        <v>0</v>
      </c>
      <c r="BI181" s="259">
        <f>IF(O181="nulová",K181,0)</f>
        <v>0</v>
      </c>
      <c r="BJ181" s="14" t="s">
        <v>126</v>
      </c>
      <c r="BK181" s="259">
        <f>P181*H181</f>
        <v>0</v>
      </c>
    </row>
    <row r="182" s="2" customFormat="1" ht="16.32" customHeight="1">
      <c r="A182" s="35"/>
      <c r="B182" s="36"/>
      <c r="C182" s="272" t="s">
        <v>1</v>
      </c>
      <c r="D182" s="272" t="s">
        <v>155</v>
      </c>
      <c r="E182" s="273" t="s">
        <v>1</v>
      </c>
      <c r="F182" s="274" t="s">
        <v>1</v>
      </c>
      <c r="G182" s="275" t="s">
        <v>1</v>
      </c>
      <c r="H182" s="276"/>
      <c r="I182" s="276"/>
      <c r="J182" s="276"/>
      <c r="K182" s="277">
        <f>BK182</f>
        <v>0</v>
      </c>
      <c r="L182" s="252"/>
      <c r="M182" s="41"/>
      <c r="N182" s="278" t="s">
        <v>1</v>
      </c>
      <c r="O182" s="279" t="s">
        <v>45</v>
      </c>
      <c r="P182" s="280">
        <f>I182+J182</f>
        <v>0</v>
      </c>
      <c r="Q182" s="281">
        <f>I182*H182</f>
        <v>0</v>
      </c>
      <c r="R182" s="281">
        <f>J182*H182</f>
        <v>0</v>
      </c>
      <c r="S182" s="94"/>
      <c r="T182" s="94"/>
      <c r="U182" s="94"/>
      <c r="V182" s="94"/>
      <c r="W182" s="94"/>
      <c r="X182" s="95"/>
      <c r="Y182" s="35"/>
      <c r="Z182" s="35"/>
      <c r="AA182" s="35"/>
      <c r="AB182" s="35"/>
      <c r="AC182" s="35"/>
      <c r="AD182" s="35"/>
      <c r="AE182" s="35"/>
      <c r="AT182" s="14" t="s">
        <v>326</v>
      </c>
      <c r="AU182" s="14" t="s">
        <v>89</v>
      </c>
      <c r="AY182" s="14" t="s">
        <v>326</v>
      </c>
      <c r="BE182" s="259">
        <f>IF(O182="základná",K182,0)</f>
        <v>0</v>
      </c>
      <c r="BF182" s="259">
        <f>IF(O182="znížená",K182,0)</f>
        <v>0</v>
      </c>
      <c r="BG182" s="259">
        <f>IF(O182="zákl. prenesená",K182,0)</f>
        <v>0</v>
      </c>
      <c r="BH182" s="259">
        <f>IF(O182="zníž. prenesená",K182,0)</f>
        <v>0</v>
      </c>
      <c r="BI182" s="259">
        <f>IF(O182="nulová",K182,0)</f>
        <v>0</v>
      </c>
      <c r="BJ182" s="14" t="s">
        <v>126</v>
      </c>
      <c r="BK182" s="259">
        <f>P182*H182</f>
        <v>0</v>
      </c>
    </row>
    <row r="183" s="2" customFormat="1" ht="16.32" customHeight="1">
      <c r="A183" s="35"/>
      <c r="B183" s="36"/>
      <c r="C183" s="272" t="s">
        <v>1</v>
      </c>
      <c r="D183" s="272" t="s">
        <v>155</v>
      </c>
      <c r="E183" s="273" t="s">
        <v>1</v>
      </c>
      <c r="F183" s="274" t="s">
        <v>1</v>
      </c>
      <c r="G183" s="275" t="s">
        <v>1</v>
      </c>
      <c r="H183" s="276"/>
      <c r="I183" s="276"/>
      <c r="J183" s="276"/>
      <c r="K183" s="277">
        <f>BK183</f>
        <v>0</v>
      </c>
      <c r="L183" s="252"/>
      <c r="M183" s="41"/>
      <c r="N183" s="278" t="s">
        <v>1</v>
      </c>
      <c r="O183" s="279" t="s">
        <v>45</v>
      </c>
      <c r="P183" s="280">
        <f>I183+J183</f>
        <v>0</v>
      </c>
      <c r="Q183" s="281">
        <f>I183*H183</f>
        <v>0</v>
      </c>
      <c r="R183" s="281">
        <f>J183*H183</f>
        <v>0</v>
      </c>
      <c r="S183" s="94"/>
      <c r="T183" s="94"/>
      <c r="U183" s="94"/>
      <c r="V183" s="94"/>
      <c r="W183" s="94"/>
      <c r="X183" s="95"/>
      <c r="Y183" s="35"/>
      <c r="Z183" s="35"/>
      <c r="AA183" s="35"/>
      <c r="AB183" s="35"/>
      <c r="AC183" s="35"/>
      <c r="AD183" s="35"/>
      <c r="AE183" s="35"/>
      <c r="AT183" s="14" t="s">
        <v>326</v>
      </c>
      <c r="AU183" s="14" t="s">
        <v>89</v>
      </c>
      <c r="AY183" s="14" t="s">
        <v>326</v>
      </c>
      <c r="BE183" s="259">
        <f>IF(O183="základná",K183,0)</f>
        <v>0</v>
      </c>
      <c r="BF183" s="259">
        <f>IF(O183="znížená",K183,0)</f>
        <v>0</v>
      </c>
      <c r="BG183" s="259">
        <f>IF(O183="zákl. prenesená",K183,0)</f>
        <v>0</v>
      </c>
      <c r="BH183" s="259">
        <f>IF(O183="zníž. prenesená",K183,0)</f>
        <v>0</v>
      </c>
      <c r="BI183" s="259">
        <f>IF(O183="nulová",K183,0)</f>
        <v>0</v>
      </c>
      <c r="BJ183" s="14" t="s">
        <v>126</v>
      </c>
      <c r="BK183" s="259">
        <f>P183*H183</f>
        <v>0</v>
      </c>
    </row>
    <row r="184" s="2" customFormat="1" ht="16.32" customHeight="1">
      <c r="A184" s="35"/>
      <c r="B184" s="36"/>
      <c r="C184" s="272" t="s">
        <v>1</v>
      </c>
      <c r="D184" s="272" t="s">
        <v>155</v>
      </c>
      <c r="E184" s="273" t="s">
        <v>1</v>
      </c>
      <c r="F184" s="274" t="s">
        <v>1</v>
      </c>
      <c r="G184" s="275" t="s">
        <v>1</v>
      </c>
      <c r="H184" s="276"/>
      <c r="I184" s="276"/>
      <c r="J184" s="276"/>
      <c r="K184" s="277">
        <f>BK184</f>
        <v>0</v>
      </c>
      <c r="L184" s="252"/>
      <c r="M184" s="41"/>
      <c r="N184" s="278" t="s">
        <v>1</v>
      </c>
      <c r="O184" s="279" t="s">
        <v>45</v>
      </c>
      <c r="P184" s="280">
        <f>I184+J184</f>
        <v>0</v>
      </c>
      <c r="Q184" s="281">
        <f>I184*H184</f>
        <v>0</v>
      </c>
      <c r="R184" s="281">
        <f>J184*H184</f>
        <v>0</v>
      </c>
      <c r="S184" s="94"/>
      <c r="T184" s="94"/>
      <c r="U184" s="94"/>
      <c r="V184" s="94"/>
      <c r="W184" s="94"/>
      <c r="X184" s="95"/>
      <c r="Y184" s="35"/>
      <c r="Z184" s="35"/>
      <c r="AA184" s="35"/>
      <c r="AB184" s="35"/>
      <c r="AC184" s="35"/>
      <c r="AD184" s="35"/>
      <c r="AE184" s="35"/>
      <c r="AT184" s="14" t="s">
        <v>326</v>
      </c>
      <c r="AU184" s="14" t="s">
        <v>89</v>
      </c>
      <c r="AY184" s="14" t="s">
        <v>326</v>
      </c>
      <c r="BE184" s="259">
        <f>IF(O184="základná",K184,0)</f>
        <v>0</v>
      </c>
      <c r="BF184" s="259">
        <f>IF(O184="znížená",K184,0)</f>
        <v>0</v>
      </c>
      <c r="BG184" s="259">
        <f>IF(O184="zákl. prenesená",K184,0)</f>
        <v>0</v>
      </c>
      <c r="BH184" s="259">
        <f>IF(O184="zníž. prenesená",K184,0)</f>
        <v>0</v>
      </c>
      <c r="BI184" s="259">
        <f>IF(O184="nulová",K184,0)</f>
        <v>0</v>
      </c>
      <c r="BJ184" s="14" t="s">
        <v>126</v>
      </c>
      <c r="BK184" s="259">
        <f>P184*H184</f>
        <v>0</v>
      </c>
    </row>
    <row r="185" s="2" customFormat="1" ht="16.32" customHeight="1">
      <c r="A185" s="35"/>
      <c r="B185" s="36"/>
      <c r="C185" s="272" t="s">
        <v>1</v>
      </c>
      <c r="D185" s="272" t="s">
        <v>155</v>
      </c>
      <c r="E185" s="273" t="s">
        <v>1</v>
      </c>
      <c r="F185" s="274" t="s">
        <v>1</v>
      </c>
      <c r="G185" s="275" t="s">
        <v>1</v>
      </c>
      <c r="H185" s="276"/>
      <c r="I185" s="276"/>
      <c r="J185" s="276"/>
      <c r="K185" s="277">
        <f>BK185</f>
        <v>0</v>
      </c>
      <c r="L185" s="252"/>
      <c r="M185" s="41"/>
      <c r="N185" s="278" t="s">
        <v>1</v>
      </c>
      <c r="O185" s="279" t="s">
        <v>45</v>
      </c>
      <c r="P185" s="282">
        <f>I185+J185</f>
        <v>0</v>
      </c>
      <c r="Q185" s="283">
        <f>I185*H185</f>
        <v>0</v>
      </c>
      <c r="R185" s="283">
        <f>J185*H185</f>
        <v>0</v>
      </c>
      <c r="S185" s="284"/>
      <c r="T185" s="284"/>
      <c r="U185" s="284"/>
      <c r="V185" s="284"/>
      <c r="W185" s="284"/>
      <c r="X185" s="285"/>
      <c r="Y185" s="35"/>
      <c r="Z185" s="35"/>
      <c r="AA185" s="35"/>
      <c r="AB185" s="35"/>
      <c r="AC185" s="35"/>
      <c r="AD185" s="35"/>
      <c r="AE185" s="35"/>
      <c r="AT185" s="14" t="s">
        <v>326</v>
      </c>
      <c r="AU185" s="14" t="s">
        <v>89</v>
      </c>
      <c r="AY185" s="14" t="s">
        <v>326</v>
      </c>
      <c r="BE185" s="259">
        <f>IF(O185="základná",K185,0)</f>
        <v>0</v>
      </c>
      <c r="BF185" s="259">
        <f>IF(O185="znížená",K185,0)</f>
        <v>0</v>
      </c>
      <c r="BG185" s="259">
        <f>IF(O185="zákl. prenesená",K185,0)</f>
        <v>0</v>
      </c>
      <c r="BH185" s="259">
        <f>IF(O185="zníž. prenesená",K185,0)</f>
        <v>0</v>
      </c>
      <c r="BI185" s="259">
        <f>IF(O185="nulová",K185,0)</f>
        <v>0</v>
      </c>
      <c r="BJ185" s="14" t="s">
        <v>126</v>
      </c>
      <c r="BK185" s="259">
        <f>P185*H185</f>
        <v>0</v>
      </c>
    </row>
    <row r="186" s="2" customFormat="1" ht="6.96" customHeight="1">
      <c r="A186" s="35"/>
      <c r="B186" s="69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41"/>
      <c r="N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</row>
  </sheetData>
  <sheetProtection sheet="1" autoFilter="0" formatColumns="0" formatRows="0" objects="1" scenarios="1" spinCount="100000" saltValue="dYwqZ/IZEVBrdkNAOiXdGJUMUzdk5w/HV1nBtshMa28RQVcIB5qJjlRL8LAgjTKB5IGHPmYQ1Pe2cw1Bx2PbiA==" hashValue="jRnEyoL79l8H/oBgZSpMs4fSZdxfGBOuTU0pCdFxC8vLHn2sPx9+/hhaa2C3jaFIQIK4xyxiprEYlfLJbbLE7w==" algorithmName="SHA-512" password="CC6B"/>
  <autoFilter ref="C134:L185"/>
  <mergeCells count="14">
    <mergeCell ref="E7:H7"/>
    <mergeCell ref="E9:H9"/>
    <mergeCell ref="E18:H18"/>
    <mergeCell ref="E27:H27"/>
    <mergeCell ref="E85:H85"/>
    <mergeCell ref="E87:H87"/>
    <mergeCell ref="D109:F109"/>
    <mergeCell ref="D110:F110"/>
    <mergeCell ref="D111:F111"/>
    <mergeCell ref="D112:F112"/>
    <mergeCell ref="D113:F113"/>
    <mergeCell ref="E125:H125"/>
    <mergeCell ref="E127:H127"/>
    <mergeCell ref="M2:Z2"/>
  </mergeCells>
  <dataValidations count="2">
    <dataValidation type="list" allowBlank="1" showInputMessage="1" showErrorMessage="1" error="Povolené sú hodnoty K, M." sqref="D181:D186">
      <formula1>"K, M"</formula1>
    </dataValidation>
    <dataValidation type="list" allowBlank="1" showInputMessage="1" showErrorMessage="1" error="Povolené sú hodnoty základná, znížená, nulová." sqref="O181:O186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Tomas Banik</dc:creator>
  <cp:lastModifiedBy>Tomas Banik</cp:lastModifiedBy>
  <dcterms:created xsi:type="dcterms:W3CDTF">2024-12-12T12:19:03Z</dcterms:created>
  <dcterms:modified xsi:type="dcterms:W3CDTF">2024-12-12T12:19:07Z</dcterms:modified>
</cp:coreProperties>
</file>