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99_CENKROS4\"/>
    </mc:Choice>
  </mc:AlternateContent>
  <bookViews>
    <workbookView xWindow="0" yWindow="0" windowWidth="0" windowHeight="0"/>
  </bookViews>
  <sheets>
    <sheet name="Rekapitulácia stavby" sheetId="1" r:id="rId1"/>
    <sheet name="PS01 - Strojná technológia" sheetId="2" r:id="rId2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'PS01 - Strojná technológia'!$C$148:$K$415</definedName>
    <definedName name="_xlnm.Print_Area" localSheetId="1">'PS01 - Strojná technológia'!$C$4:$J$76,'PS01 - Strojná technológia'!$C$82:$J$128,'PS01 - Strojná technológia'!$C$134:$J$415</definedName>
    <definedName name="_xlnm.Print_Titles" localSheetId="1">'PS01 - Strojná technológia'!$148:$148</definedName>
  </definedNames>
  <calcPr/>
</workbook>
</file>

<file path=xl/calcChain.xml><?xml version="1.0" encoding="utf-8"?>
<calcChain xmlns="http://schemas.openxmlformats.org/spreadsheetml/2006/main">
  <c i="2" l="1" r="J41"/>
  <c r="J40"/>
  <c i="1" r="AY96"/>
  <c i="2" r="J39"/>
  <c i="1" r="AX96"/>
  <c i="2" r="BI415"/>
  <c r="BH415"/>
  <c r="BG415"/>
  <c r="BE415"/>
  <c r="BK415"/>
  <c r="J415"/>
  <c r="BF415"/>
  <c r="BI414"/>
  <c r="BH414"/>
  <c r="BG414"/>
  <c r="BE414"/>
  <c r="BK414"/>
  <c r="J414"/>
  <c r="BF414"/>
  <c r="BI413"/>
  <c r="BH413"/>
  <c r="BG413"/>
  <c r="BE413"/>
  <c r="BK413"/>
  <c r="J413"/>
  <c r="BF413"/>
  <c r="BI412"/>
  <c r="BH412"/>
  <c r="BG412"/>
  <c r="BE412"/>
  <c r="BK412"/>
  <c r="J412"/>
  <c r="BF412"/>
  <c r="BI411"/>
  <c r="BH411"/>
  <c r="BG411"/>
  <c r="BE411"/>
  <c r="BK411"/>
  <c r="J411"/>
  <c r="BF411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399"/>
  <c r="BH399"/>
  <c r="BG399"/>
  <c r="BE399"/>
  <c r="T399"/>
  <c r="T398"/>
  <c r="R399"/>
  <c r="R398"/>
  <c r="P399"/>
  <c r="P398"/>
  <c r="BI397"/>
  <c r="BH397"/>
  <c r="BG397"/>
  <c r="BE397"/>
  <c r="T397"/>
  <c r="R397"/>
  <c r="P397"/>
  <c r="BI396"/>
  <c r="BH396"/>
  <c r="BG396"/>
  <c r="BE396"/>
  <c r="T396"/>
  <c r="R396"/>
  <c r="P396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89"/>
  <c r="BH389"/>
  <c r="BG389"/>
  <c r="BE389"/>
  <c r="T389"/>
  <c r="R389"/>
  <c r="P389"/>
  <c r="BI388"/>
  <c r="BH388"/>
  <c r="BG388"/>
  <c r="BE388"/>
  <c r="T388"/>
  <c r="R388"/>
  <c r="P388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8"/>
  <c r="BH378"/>
  <c r="BG378"/>
  <c r="BE378"/>
  <c r="T378"/>
  <c r="R378"/>
  <c r="P378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J146"/>
  <c r="J145"/>
  <c r="F145"/>
  <c r="F143"/>
  <c r="E141"/>
  <c r="BI126"/>
  <c r="BH126"/>
  <c r="BG126"/>
  <c r="BE126"/>
  <c r="BI125"/>
  <c r="BH125"/>
  <c r="BG125"/>
  <c r="BF125"/>
  <c r="BE125"/>
  <c r="BI124"/>
  <c r="BH124"/>
  <c r="BG124"/>
  <c r="BF124"/>
  <c r="BE124"/>
  <c r="BI123"/>
  <c r="BH123"/>
  <c r="BG123"/>
  <c r="BF123"/>
  <c r="BE123"/>
  <c r="BI122"/>
  <c r="BH122"/>
  <c r="BG122"/>
  <c r="BF122"/>
  <c r="BE122"/>
  <c r="BI121"/>
  <c r="BH121"/>
  <c r="BG121"/>
  <c r="BF121"/>
  <c r="BE121"/>
  <c r="J94"/>
  <c r="J93"/>
  <c r="F93"/>
  <c r="F91"/>
  <c r="E89"/>
  <c r="J20"/>
  <c r="E20"/>
  <c r="F94"/>
  <c r="J19"/>
  <c r="J14"/>
  <c r="J91"/>
  <c r="E7"/>
  <c r="E85"/>
  <c i="1" r="L90"/>
  <c r="AM90"/>
  <c r="AM89"/>
  <c r="L89"/>
  <c r="AM87"/>
  <c r="L87"/>
  <c r="L85"/>
  <c r="L84"/>
  <c i="2" r="J408"/>
  <c r="BK396"/>
  <c r="J389"/>
  <c r="J385"/>
  <c r="J376"/>
  <c r="BK374"/>
  <c r="J372"/>
  <c r="J363"/>
  <c r="BK359"/>
  <c r="J356"/>
  <c r="BK351"/>
  <c r="J345"/>
  <c r="BK341"/>
  <c r="J333"/>
  <c r="BK326"/>
  <c r="J321"/>
  <c r="J309"/>
  <c r="BK305"/>
  <c r="BK299"/>
  <c r="J296"/>
  <c r="J291"/>
  <c r="BK284"/>
  <c r="J270"/>
  <c r="BK261"/>
  <c r="J254"/>
  <c r="BK250"/>
  <c r="J247"/>
  <c r="BK241"/>
  <c r="BK235"/>
  <c r="BK229"/>
  <c r="BK223"/>
  <c r="J217"/>
  <c r="J210"/>
  <c r="J207"/>
  <c r="BK205"/>
  <c r="BK199"/>
  <c r="J198"/>
  <c r="J189"/>
  <c r="BK183"/>
  <c r="BK181"/>
  <c r="J175"/>
  <c r="J171"/>
  <c r="J163"/>
  <c r="BK160"/>
  <c r="J155"/>
  <c i="1" r="AS95"/>
  <c i="2" r="J406"/>
  <c r="J399"/>
  <c r="J394"/>
  <c r="J392"/>
  <c r="J381"/>
  <c r="BK375"/>
  <c r="BK370"/>
  <c r="J367"/>
  <c r="J360"/>
  <c r="J355"/>
  <c r="J346"/>
  <c r="BK340"/>
  <c r="BK336"/>
  <c r="BK334"/>
  <c r="J326"/>
  <c r="J322"/>
  <c r="BK317"/>
  <c r="BK310"/>
  <c r="J307"/>
  <c r="J295"/>
  <c r="J289"/>
  <c r="BK281"/>
  <c r="J278"/>
  <c r="BK276"/>
  <c r="BK273"/>
  <c r="BK270"/>
  <c r="BK262"/>
  <c r="BK259"/>
  <c r="BK255"/>
  <c r="BK243"/>
  <c r="J234"/>
  <c r="J226"/>
  <c r="BK221"/>
  <c r="J208"/>
  <c r="J204"/>
  <c r="J202"/>
  <c r="J196"/>
  <c r="BK193"/>
  <c r="J179"/>
  <c r="BK169"/>
  <c r="J165"/>
  <c r="BK159"/>
  <c r="J156"/>
  <c r="J152"/>
  <c r="BK406"/>
  <c r="BK403"/>
  <c r="J402"/>
  <c r="BK397"/>
  <c r="BK388"/>
  <c r="BK385"/>
  <c r="BK376"/>
  <c r="J370"/>
  <c r="BK365"/>
  <c r="J359"/>
  <c r="J352"/>
  <c r="BK344"/>
  <c r="J338"/>
  <c r="J331"/>
  <c r="J325"/>
  <c r="BK318"/>
  <c r="BK313"/>
  <c r="J306"/>
  <c r="J303"/>
  <c r="BK295"/>
  <c r="J285"/>
  <c r="J280"/>
  <c r="J269"/>
  <c r="J266"/>
  <c r="J260"/>
  <c r="BK257"/>
  <c r="BK254"/>
  <c r="J248"/>
  <c r="J244"/>
  <c r="J239"/>
  <c r="BK236"/>
  <c r="BK232"/>
  <c r="J224"/>
  <c r="J219"/>
  <c r="J215"/>
  <c r="BK212"/>
  <c r="BK209"/>
  <c r="J203"/>
  <c r="BK195"/>
  <c r="J191"/>
  <c r="J182"/>
  <c r="BK176"/>
  <c r="BK175"/>
  <c r="J173"/>
  <c r="BK168"/>
  <c r="BK165"/>
  <c r="BK163"/>
  <c r="J158"/>
  <c r="BK152"/>
  <c r="BK399"/>
  <c r="J391"/>
  <c r="J382"/>
  <c r="J378"/>
  <c r="BK366"/>
  <c r="BK362"/>
  <c r="BK356"/>
  <c r="BK350"/>
  <c r="J344"/>
  <c r="BK339"/>
  <c r="J334"/>
  <c r="BK331"/>
  <c r="BK325"/>
  <c r="J320"/>
  <c r="BK316"/>
  <c r="BK314"/>
  <c r="J311"/>
  <c r="BK307"/>
  <c r="BK301"/>
  <c r="J299"/>
  <c r="BK292"/>
  <c r="BK288"/>
  <c r="BK286"/>
  <c r="BK283"/>
  <c r="BK279"/>
  <c r="J276"/>
  <c r="BK272"/>
  <c r="BK267"/>
  <c r="BK258"/>
  <c r="BK249"/>
  <c r="J243"/>
  <c r="J233"/>
  <c r="J228"/>
  <c r="BK224"/>
  <c r="J216"/>
  <c r="BK213"/>
  <c r="BK198"/>
  <c r="J195"/>
  <c r="J192"/>
  <c r="BK190"/>
  <c r="BK187"/>
  <c r="J174"/>
  <c r="J170"/>
  <c r="J166"/>
  <c r="J162"/>
  <c r="BK156"/>
  <c r="BK404"/>
  <c r="BK391"/>
  <c r="J386"/>
  <c r="J384"/>
  <c r="J375"/>
  <c r="BK373"/>
  <c r="J368"/>
  <c r="BK360"/>
  <c r="BK357"/>
  <c r="BK355"/>
  <c r="J350"/>
  <c r="J343"/>
  <c r="BK338"/>
  <c r="J329"/>
  <c r="BK324"/>
  <c r="J313"/>
  <c r="BK306"/>
  <c r="BK302"/>
  <c r="J298"/>
  <c r="J294"/>
  <c r="J287"/>
  <c r="J283"/>
  <c r="BK264"/>
  <c r="BK256"/>
  <c r="J251"/>
  <c r="J249"/>
  <c r="J246"/>
  <c r="BK237"/>
  <c r="BK231"/>
  <c r="J227"/>
  <c r="J222"/>
  <c r="J213"/>
  <c r="J209"/>
  <c r="J206"/>
  <c r="J201"/>
  <c r="J190"/>
  <c r="J187"/>
  <c r="BK182"/>
  <c r="J176"/>
  <c r="J169"/>
  <c r="BK161"/>
  <c r="BK158"/>
  <c r="BK154"/>
  <c r="BK407"/>
  <c r="BK402"/>
  <c r="J397"/>
  <c r="BK393"/>
  <c r="J388"/>
  <c r="J379"/>
  <c r="J373"/>
  <c r="BK368"/>
  <c r="J362"/>
  <c r="BK361"/>
  <c r="J354"/>
  <c r="BK347"/>
  <c r="BK343"/>
  <c r="J337"/>
  <c r="J335"/>
  <c r="BK329"/>
  <c r="J324"/>
  <c r="BK319"/>
  <c r="J314"/>
  <c r="BK309"/>
  <c r="BK298"/>
  <c r="J292"/>
  <c r="BK287"/>
  <c r="J279"/>
  <c r="BK274"/>
  <c r="BK271"/>
  <c r="BK266"/>
  <c r="BK260"/>
  <c r="J250"/>
  <c r="J240"/>
  <c r="J236"/>
  <c r="J229"/>
  <c r="BK220"/>
  <c r="BK211"/>
  <c r="J205"/>
  <c r="BK201"/>
  <c r="BK197"/>
  <c r="BK194"/>
  <c r="J183"/>
  <c r="BK172"/>
  <c r="BK166"/>
  <c r="BK162"/>
  <c r="J157"/>
  <c r="J153"/>
  <c r="J409"/>
  <c r="BK408"/>
  <c r="J404"/>
  <c r="J401"/>
  <c r="J396"/>
  <c r="BK392"/>
  <c r="BK386"/>
  <c r="J374"/>
  <c r="BK369"/>
  <c r="J364"/>
  <c r="BK358"/>
  <c r="BK353"/>
  <c r="BK348"/>
  <c r="BK337"/>
  <c r="BK330"/>
  <c r="J323"/>
  <c r="J317"/>
  <c r="BK311"/>
  <c r="J304"/>
  <c r="J301"/>
  <c r="BK290"/>
  <c r="BK282"/>
  <c r="J274"/>
  <c r="J267"/>
  <c r="BK263"/>
  <c r="J259"/>
  <c r="J255"/>
  <c r="J252"/>
  <c r="BK245"/>
  <c r="BK240"/>
  <c r="J237"/>
  <c r="BK234"/>
  <c r="J230"/>
  <c r="J221"/>
  <c r="BK217"/>
  <c r="J214"/>
  <c r="BK210"/>
  <c r="BK207"/>
  <c r="J197"/>
  <c r="J194"/>
  <c r="J184"/>
  <c r="BK179"/>
  <c r="BK174"/>
  <c r="BK170"/>
  <c r="BK167"/>
  <c r="BK164"/>
  <c r="J159"/>
  <c r="BK157"/>
  <c r="J154"/>
  <c r="J403"/>
  <c r="BK394"/>
  <c r="BK389"/>
  <c r="BK379"/>
  <c r="BK367"/>
  <c r="J365"/>
  <c r="J358"/>
  <c r="J353"/>
  <c r="J347"/>
  <c r="J340"/>
  <c r="BK335"/>
  <c r="BK333"/>
  <c r="J327"/>
  <c r="BK321"/>
  <c r="J319"/>
  <c r="J315"/>
  <c r="J312"/>
  <c r="J310"/>
  <c r="BK304"/>
  <c r="J300"/>
  <c r="J293"/>
  <c r="J290"/>
  <c r="BK289"/>
  <c r="BK285"/>
  <c r="J282"/>
  <c r="BK278"/>
  <c r="J273"/>
  <c r="J271"/>
  <c r="J264"/>
  <c r="BK253"/>
  <c r="BK246"/>
  <c r="J242"/>
  <c r="J232"/>
  <c r="BK227"/>
  <c r="J220"/>
  <c r="BK215"/>
  <c r="J212"/>
  <c r="BK196"/>
  <c r="J193"/>
  <c r="BK191"/>
  <c r="BK189"/>
  <c r="J185"/>
  <c r="J172"/>
  <c r="J168"/>
  <c r="J164"/>
  <c r="J160"/>
  <c r="BK153"/>
  <c r="BK405"/>
  <c r="BK382"/>
  <c r="BK332"/>
  <c r="BK315"/>
  <c r="J308"/>
  <c r="BK303"/>
  <c r="BK300"/>
  <c r="BK297"/>
  <c r="BK293"/>
  <c r="J286"/>
  <c r="J281"/>
  <c r="J265"/>
  <c r="J257"/>
  <c r="BK252"/>
  <c r="BK248"/>
  <c r="BK238"/>
  <c r="BK233"/>
  <c r="BK228"/>
  <c r="BK219"/>
  <c r="J211"/>
  <c r="BK208"/>
  <c r="BK204"/>
  <c r="BK200"/>
  <c r="BK192"/>
  <c r="BK188"/>
  <c r="BK185"/>
  <c r="J180"/>
  <c r="BK173"/>
  <c r="J167"/>
  <c r="BK409"/>
  <c r="BK401"/>
  <c r="J348"/>
  <c r="BK345"/>
  <c r="J339"/>
  <c r="J332"/>
  <c r="BK327"/>
  <c r="BK323"/>
  <c r="J318"/>
  <c r="BK312"/>
  <c r="BK296"/>
  <c r="BK291"/>
  <c r="J288"/>
  <c r="BK280"/>
  <c r="BK277"/>
  <c r="BK275"/>
  <c r="J272"/>
  <c r="BK269"/>
  <c r="J261"/>
  <c r="J258"/>
  <c r="BK244"/>
  <c r="BK239"/>
  <c r="BK230"/>
  <c r="J223"/>
  <c r="BK216"/>
  <c r="BK206"/>
  <c r="BK203"/>
  <c r="J200"/>
  <c r="BK171"/>
  <c r="J405"/>
  <c r="BK378"/>
  <c r="BK372"/>
  <c r="J366"/>
  <c r="BK363"/>
  <c r="BK354"/>
  <c r="J351"/>
  <c r="J341"/>
  <c r="J336"/>
  <c r="J330"/>
  <c r="BK320"/>
  <c r="J316"/>
  <c r="BK308"/>
  <c r="J302"/>
  <c r="BK294"/>
  <c r="J284"/>
  <c r="J277"/>
  <c r="J268"/>
  <c r="BK265"/>
  <c r="J262"/>
  <c r="J256"/>
  <c r="J253"/>
  <c r="BK247"/>
  <c r="BK242"/>
  <c r="J238"/>
  <c r="J235"/>
  <c r="BK226"/>
  <c r="J218"/>
  <c r="BK202"/>
  <c r="J161"/>
  <c r="BK155"/>
  <c r="J407"/>
  <c r="J393"/>
  <c r="BK384"/>
  <c r="BK381"/>
  <c r="J369"/>
  <c r="BK364"/>
  <c r="J357"/>
  <c r="BK352"/>
  <c r="BK346"/>
  <c r="BK322"/>
  <c r="J305"/>
  <c r="J275"/>
  <c r="BK268"/>
  <c r="J263"/>
  <c r="BK251"/>
  <c r="J245"/>
  <c r="J241"/>
  <c r="J231"/>
  <c r="BK222"/>
  <c r="BK218"/>
  <c r="BK214"/>
  <c r="J199"/>
  <c r="J188"/>
  <c r="BK184"/>
  <c r="J361"/>
  <c r="J181"/>
  <c r="BK180"/>
  <c r="J297"/>
  <c l="1" r="P225"/>
  <c r="P328"/>
  <c r="BK151"/>
  <c r="J151"/>
  <c r="J100"/>
  <c r="T151"/>
  <c r="T150"/>
  <c r="P178"/>
  <c r="T178"/>
  <c r="R349"/>
  <c r="T371"/>
  <c r="R380"/>
  <c r="R377"/>
  <c r="P383"/>
  <c r="BK387"/>
  <c r="J387"/>
  <c r="J112"/>
  <c r="T387"/>
  <c r="R390"/>
  <c r="T395"/>
  <c r="P151"/>
  <c r="P150"/>
  <c r="BK186"/>
  <c r="J186"/>
  <c r="J103"/>
  <c r="BK225"/>
  <c r="J225"/>
  <c r="J104"/>
  <c r="T225"/>
  <c r="T328"/>
  <c r="P342"/>
  <c r="R342"/>
  <c r="T342"/>
  <c r="P349"/>
  <c r="BK371"/>
  <c r="J371"/>
  <c r="J108"/>
  <c r="P371"/>
  <c r="P380"/>
  <c r="P377"/>
  <c r="BK383"/>
  <c r="J383"/>
  <c r="J111"/>
  <c r="R383"/>
  <c r="R387"/>
  <c r="P390"/>
  <c r="BK395"/>
  <c r="J395"/>
  <c r="J114"/>
  <c r="P395"/>
  <c r="BK400"/>
  <c r="J400"/>
  <c r="J116"/>
  <c r="R400"/>
  <c r="BK410"/>
  <c r="J410"/>
  <c r="J117"/>
  <c r="R151"/>
  <c r="R150"/>
  <c r="BK178"/>
  <c r="J178"/>
  <c r="J102"/>
  <c r="R178"/>
  <c r="P186"/>
  <c r="R186"/>
  <c r="T186"/>
  <c r="R225"/>
  <c r="BK328"/>
  <c r="J328"/>
  <c r="J105"/>
  <c r="R328"/>
  <c r="BK342"/>
  <c r="J342"/>
  <c r="J106"/>
  <c r="BK349"/>
  <c r="J349"/>
  <c r="J107"/>
  <c r="T349"/>
  <c r="R371"/>
  <c r="BK380"/>
  <c r="J380"/>
  <c r="J110"/>
  <c r="T380"/>
  <c r="T377"/>
  <c r="T383"/>
  <c r="P387"/>
  <c r="BK390"/>
  <c r="J390"/>
  <c r="J113"/>
  <c r="T390"/>
  <c r="R395"/>
  <c r="P400"/>
  <c r="T400"/>
  <c r="BK398"/>
  <c r="J398"/>
  <c r="J115"/>
  <c r="E137"/>
  <c r="BF152"/>
  <c r="BF158"/>
  <c r="BF159"/>
  <c r="BF164"/>
  <c r="BF166"/>
  <c r="BF167"/>
  <c r="BF169"/>
  <c r="BF171"/>
  <c r="BF173"/>
  <c r="BF187"/>
  <c r="BF188"/>
  <c r="BF191"/>
  <c r="BF192"/>
  <c r="BF205"/>
  <c r="BF211"/>
  <c r="BF213"/>
  <c r="BF215"/>
  <c r="BF217"/>
  <c r="BF223"/>
  <c r="BF230"/>
  <c r="BF232"/>
  <c r="BF234"/>
  <c r="BF241"/>
  <c r="BF242"/>
  <c r="BF244"/>
  <c r="BF250"/>
  <c r="BF257"/>
  <c r="BF262"/>
  <c r="BF263"/>
  <c r="BF269"/>
  <c r="BF272"/>
  <c r="BF281"/>
  <c r="BF292"/>
  <c r="BF294"/>
  <c r="BF296"/>
  <c r="BF298"/>
  <c r="BF299"/>
  <c r="BF300"/>
  <c r="BF301"/>
  <c r="BF305"/>
  <c r="BF306"/>
  <c r="BF309"/>
  <c r="BF316"/>
  <c r="BF317"/>
  <c r="BF318"/>
  <c r="BF320"/>
  <c r="BF326"/>
  <c r="BF332"/>
  <c r="BF333"/>
  <c r="BF339"/>
  <c r="BF340"/>
  <c r="BF346"/>
  <c r="BF350"/>
  <c r="BF357"/>
  <c r="BF363"/>
  <c r="BF364"/>
  <c r="BF366"/>
  <c r="BF372"/>
  <c r="BF375"/>
  <c r="BF385"/>
  <c r="BF386"/>
  <c r="BF392"/>
  <c r="BF397"/>
  <c r="BF399"/>
  <c r="BF401"/>
  <c r="BF402"/>
  <c r="BF406"/>
  <c r="J143"/>
  <c r="F146"/>
  <c r="BF153"/>
  <c r="BF154"/>
  <c r="BF157"/>
  <c r="BF160"/>
  <c r="BF165"/>
  <c r="BF172"/>
  <c r="BF174"/>
  <c r="BF176"/>
  <c r="BF182"/>
  <c r="BF183"/>
  <c r="BF184"/>
  <c r="BF195"/>
  <c r="BF198"/>
  <c r="BF202"/>
  <c r="BF207"/>
  <c r="BF212"/>
  <c r="BF214"/>
  <c r="BF218"/>
  <c r="BF226"/>
  <c r="BF229"/>
  <c r="BF231"/>
  <c r="BF236"/>
  <c r="BF238"/>
  <c r="BF240"/>
  <c r="BF245"/>
  <c r="BF246"/>
  <c r="BF247"/>
  <c r="BF251"/>
  <c r="BF252"/>
  <c r="BF254"/>
  <c r="BF255"/>
  <c r="BF258"/>
  <c r="BF261"/>
  <c r="BF265"/>
  <c r="BF266"/>
  <c r="BF271"/>
  <c r="BF280"/>
  <c r="BF283"/>
  <c r="BF284"/>
  <c r="BF287"/>
  <c r="BF290"/>
  <c r="BF302"/>
  <c r="BF303"/>
  <c r="BF310"/>
  <c r="BF311"/>
  <c r="BF313"/>
  <c r="BF322"/>
  <c r="BF324"/>
  <c r="BF335"/>
  <c r="BF337"/>
  <c r="BF338"/>
  <c r="BF351"/>
  <c r="BF353"/>
  <c r="BF354"/>
  <c r="BF355"/>
  <c r="BF356"/>
  <c r="BF358"/>
  <c r="BF360"/>
  <c r="BF367"/>
  <c r="BF369"/>
  <c r="BF370"/>
  <c r="BF373"/>
  <c r="BF376"/>
  <c r="BF381"/>
  <c r="BF382"/>
  <c r="BF384"/>
  <c r="BF394"/>
  <c r="BF409"/>
  <c r="BF155"/>
  <c r="BF156"/>
  <c r="BF162"/>
  <c r="BF179"/>
  <c r="BF181"/>
  <c r="BF193"/>
  <c r="BF196"/>
  <c r="BF197"/>
  <c r="BF199"/>
  <c r="BF201"/>
  <c r="BF203"/>
  <c r="BF204"/>
  <c r="BF216"/>
  <c r="BF219"/>
  <c r="BF220"/>
  <c r="BF222"/>
  <c r="BF224"/>
  <c r="BF239"/>
  <c r="BF243"/>
  <c r="BF267"/>
  <c r="BF268"/>
  <c r="BF270"/>
  <c r="BF273"/>
  <c r="BF275"/>
  <c r="BF276"/>
  <c r="BF278"/>
  <c r="BF282"/>
  <c r="BF285"/>
  <c r="BF288"/>
  <c r="BF289"/>
  <c r="BF304"/>
  <c r="BF307"/>
  <c r="BF312"/>
  <c r="BF315"/>
  <c r="BF321"/>
  <c r="BF323"/>
  <c r="BF325"/>
  <c r="BF327"/>
  <c r="BF329"/>
  <c r="BF330"/>
  <c r="BF331"/>
  <c r="BF334"/>
  <c r="BF336"/>
  <c r="BF344"/>
  <c r="BF345"/>
  <c r="BF347"/>
  <c r="BF361"/>
  <c r="BF365"/>
  <c r="BF378"/>
  <c r="BF391"/>
  <c r="BF393"/>
  <c r="BF396"/>
  <c r="BF404"/>
  <c r="BF405"/>
  <c r="BF407"/>
  <c r="BF408"/>
  <c r="BF161"/>
  <c r="BF163"/>
  <c r="BF168"/>
  <c r="BF170"/>
  <c r="BF175"/>
  <c r="BF180"/>
  <c r="BF185"/>
  <c r="BF189"/>
  <c r="BF190"/>
  <c r="BF194"/>
  <c r="BF200"/>
  <c r="BF206"/>
  <c r="BF208"/>
  <c r="BF209"/>
  <c r="BF210"/>
  <c r="BF221"/>
  <c r="BF227"/>
  <c r="BF228"/>
  <c r="BF233"/>
  <c r="BF235"/>
  <c r="BF237"/>
  <c r="BF248"/>
  <c r="BF249"/>
  <c r="BF253"/>
  <c r="BF256"/>
  <c r="BF259"/>
  <c r="BF260"/>
  <c r="BF264"/>
  <c r="BF274"/>
  <c r="BF277"/>
  <c r="BF279"/>
  <c r="BF286"/>
  <c r="BF291"/>
  <c r="BF293"/>
  <c r="BF295"/>
  <c r="BF297"/>
  <c r="BF308"/>
  <c r="BF314"/>
  <c r="BF319"/>
  <c r="BF341"/>
  <c r="BF343"/>
  <c r="BF348"/>
  <c r="BF352"/>
  <c r="BF359"/>
  <c r="BF362"/>
  <c r="BF368"/>
  <c r="BF374"/>
  <c r="BF379"/>
  <c r="BF388"/>
  <c r="BF389"/>
  <c r="BF403"/>
  <c r="J37"/>
  <c i="1" r="AV96"/>
  <c i="2" r="F39"/>
  <c i="1" r="BB96"/>
  <c r="BB95"/>
  <c r="BB94"/>
  <c r="W31"/>
  <c i="2" r="F41"/>
  <c i="1" r="BD96"/>
  <c r="BD95"/>
  <c r="BD94"/>
  <c r="W33"/>
  <c i="2" r="F40"/>
  <c i="1" r="BC96"/>
  <c r="BC95"/>
  <c r="AY95"/>
  <c i="2" r="F37"/>
  <c i="1" r="AZ96"/>
  <c r="AZ95"/>
  <c r="AZ94"/>
  <c r="W29"/>
  <c r="AS94"/>
  <c i="2" l="1" r="T177"/>
  <c r="P177"/>
  <c r="P149"/>
  <c i="1" r="AU96"/>
  <c i="2" r="T149"/>
  <c r="R177"/>
  <c r="R149"/>
  <c r="BK377"/>
  <c r="J377"/>
  <c r="J109"/>
  <c r="BK150"/>
  <c r="J150"/>
  <c r="J99"/>
  <c r="BK177"/>
  <c r="J177"/>
  <c r="J101"/>
  <c i="1" r="AV95"/>
  <c r="BC94"/>
  <c r="W32"/>
  <c r="AX94"/>
  <c r="AV94"/>
  <c r="AK29"/>
  <c r="AX95"/>
  <c r="AU95"/>
  <c r="AU94"/>
  <c i="2" l="1" r="BK149"/>
  <c r="J149"/>
  <c r="J98"/>
  <c r="J32"/>
  <c r="J126"/>
  <c r="J120"/>
  <c r="J128"/>
  <c i="1" r="AY94"/>
  <c i="2" l="1" r="J33"/>
  <c r="BF126"/>
  <c r="J38"/>
  <c i="1" r="AW96"/>
  <c r="AT96"/>
  <c i="2" r="J34"/>
  <c i="1" r="AG96"/>
  <c r="AG95"/>
  <c r="AG94"/>
  <c r="AK26"/>
  <c i="2" l="1" r="J43"/>
  <c i="1" r="AN96"/>
  <c i="2" r="F38"/>
  <c i="1" r="BA96"/>
  <c r="BA95"/>
  <c r="AW95"/>
  <c r="AT95"/>
  <c r="AN95"/>
  <c l="1" r="BA94"/>
  <c r="AW94"/>
  <c r="AK30"/>
  <c r="AK35"/>
  <c l="1" r="W30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<sst xmlns="http://schemas.openxmlformats.org/spreadsheetml/2006/main">
  <si>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</si>
  <si>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</si>
  <si>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</si>
  <si>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</si>
  <si>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</si>
  <si>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{d4fbf463-d34d-4c53-9b73-6786c6a1b6d9}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</si>
  <si>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</si>
  <si>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</si>
  <si>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</si>
  <si>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</si>
  <si>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</si>
  <si>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</si>
  <si>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</si>
  <si>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1984-790BP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</si>
  <si>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</si>
  <si>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</si>
  <si>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OST 770 Súhvezdná</t>
  </si>
  <si>
    <t>JKSO:</t>
  </si>
  <si>
    <t>KS:</t>
  </si>
  <si>
    <t>Miesto:</t>
  </si>
  <si>
    <t>Bratislava</t>
  </si>
  <si>
    <t>Dátum:</t>
  </si>
  <si>
    <t>15. 5. 2024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</si>
  <si>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</si>
  <si>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</si>
  <si>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</si>
  <si>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</si>
  <si>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</si>
  <si>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</si>
  <si>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</si>
  <si>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</si>
  <si>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</si>
  <si>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</si>
  <si>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</si>
  <si>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</si>
  <si>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True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</si>
  <si>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</si>
  <si>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</si>
  <si>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</si>
  <si>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</si>
  <si>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</si>
  <si>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</si>
  <si>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</si>
  <si>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</si>
  <si>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</si>
  <si>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</si>
  <si>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</si>
  <si>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</si>
  <si>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</si>
  <si>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</si>
  <si>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</si>
  <si>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</si>
  <si>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</si>
  <si>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</si>
  <si>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</si>
  <si>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</si>
  <si>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</si>
  <si>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</si>
  <si>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</si>
  <si>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</si>
  <si>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</si>
  <si>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</si>
  <si>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</si>
  <si>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</si>
  <si>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</si>
  <si>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</si>
  <si>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</si>
  <si>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</si>
  <si>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</si>
  <si>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</si>
  <si>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</si>
  <si>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</si>
  <si>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</si>
  <si>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</si>
  <si>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</si>
  <si>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</si>
  <si>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</si>
  <si>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</si>
  <si>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</si>
  <si>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</si>
  <si>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</si>
  <si>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</si>
  <si>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</si>
  <si>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G.DPS</t>
  </si>
  <si>
    <t>Dokumentácia prevádzkových súborov</t>
  </si>
  <si>
    <t>PRO</t>
  </si>
  <si>
    <t>1</t>
  </si>
  <si>
    <t>{99844038-0be8-4a92-b7ee-0037c94bee50}</t>
  </si>
  <si>
    <t>/</t>
  </si>
  <si>
    <t>PS01</t>
  </si>
  <si>
    <t>Strojná technológia</t>
  </si>
  <si>
    <t>Časť</t>
  </si>
  <si>
    <t>2</t>
  </si>
  <si>
    <t>{4a63f48b-ce2e-461e-83ec-f6c0d78f7733}</t>
  </si>
  <si>
    <t>KRYCÍ LIST ROZPOČTU</t>
  </si>
  <si>
    <t>Objekt:</t>
  </si>
  <si>
    <t>G.DPS - Dokumentácia prevádzkových súborov</t>
  </si>
  <si>
    <t>Časť:</t>
  </si>
  <si>
    <t>PS01 - Strojná technológia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</si>
  <si>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</si>
  <si>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</si>
  <si>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</si>
  <si>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</si>
  <si>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</si>
  <si>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</si>
  <si>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</si>
  <si>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</si>
  <si>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</si>
  <si>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</si>
  <si>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732 - Ústredné kúrenie, strojovne   </t>
  </si>
  <si>
    <t xml:space="preserve">    734 - Ústredné kúrenie - armatúry</t>
  </si>
  <si>
    <t xml:space="preserve">    23-M - Montáže potrubia</t>
  </si>
  <si>
    <t xml:space="preserve">    23-M_PPAL - Montáže vodovodných potrubí - SV, C, TÚV</t>
  </si>
  <si>
    <t xml:space="preserve">    783 - Nátery</t>
  </si>
  <si>
    <t xml:space="preserve">    713 - Izolácie tepelné</t>
  </si>
  <si>
    <t>HZS - Hodinové zúčtovacie sadzby</t>
  </si>
  <si>
    <t>VRN - Investičné náklady neobsiahnuté v cenách</t>
  </si>
  <si>
    <t xml:space="preserve">    VRN04 - Projektové práce</t>
  </si>
  <si>
    <t xml:space="preserve">    VRN06 - Zariadenie staveniska</t>
  </si>
  <si>
    <t xml:space="preserve">    VRN07 - Dopravné náklady</t>
  </si>
  <si>
    <t xml:space="preserve">    VRN10 - Inžinierska činnosť</t>
  </si>
  <si>
    <t xml:space="preserve">    VRN11 - Meranie</t>
  </si>
  <si>
    <t xml:space="preserve">    VRN13 - Kompletačná a koordinačná činnosť</t>
  </si>
  <si>
    <t>OST - Ostatné</t>
  </si>
  <si>
    <t xml:space="preserve"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</si>
  <si>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</si>
  <si>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</si>
  <si>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</si>
  <si>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</si>
  <si>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</si>
  <si>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</si>
  <si>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</si>
  <si>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</si>
  <si>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</si>
  <si>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</si>
  <si>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</si>
  <si>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</si>
  <si>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</si>
  <si>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</si>
  <si>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</si>
  <si>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</si>
  <si>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</si>
  <si>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</si>
  <si>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</si>
  <si>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</si>
  <si>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</si>
  <si>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</si>
  <si>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</si>
  <si>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</si>
  <si>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</si>
  <si>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</si>
  <si>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</si>
  <si>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</si>
  <si>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713470811.S</t>
  </si>
  <si>
    <t xml:space="preserve">Odstránenie izolácií akejkoľvek hr. z potrubí, prírub, armatúr, tvaroviek,  -0,02430t</t>
  </si>
  <si>
    <t>súb</t>
  </si>
  <si>
    <t>4</t>
  </si>
  <si>
    <t>65227044</t>
  </si>
  <si>
    <t>713500020.R</t>
  </si>
  <si>
    <t>Demontáž tepelných izolácií technologických zariadení -0,036t</t>
  </si>
  <si>
    <t>m2</t>
  </si>
  <si>
    <t>-295881579</t>
  </si>
  <si>
    <t>3</t>
  </si>
  <si>
    <t>732110812.S</t>
  </si>
  <si>
    <t xml:space="preserve">Demontáž telesa rozdeľovača a zberača nad DN 100 do 200,  -0,09358t</t>
  </si>
  <si>
    <t>m</t>
  </si>
  <si>
    <t>-139551906</t>
  </si>
  <si>
    <t>732110814.S</t>
  </si>
  <si>
    <t xml:space="preserve">Demontáž telesa rozdeľovača a zberača nad DN 300 do 400,  -0,27689t</t>
  </si>
  <si>
    <t>-1539923481</t>
  </si>
  <si>
    <t>5</t>
  </si>
  <si>
    <t>732214815.S</t>
  </si>
  <si>
    <t>Demontáž ohrievača zásobníkového, vypustenie vody z ohrievača objemu nad 630 do 1600 l</t>
  </si>
  <si>
    <t>ks</t>
  </si>
  <si>
    <t>-1255684096</t>
  </si>
  <si>
    <t>6</t>
  </si>
  <si>
    <t>732221814.S</t>
  </si>
  <si>
    <t xml:space="preserve">Demontáž výmenníka tepla protiprúdového s vložkami tvaru U o v.pl. nad 16, 0 do 40,0 m2,  -0,96900t</t>
  </si>
  <si>
    <t>-226869622</t>
  </si>
  <si>
    <t>7</t>
  </si>
  <si>
    <t>732227813.S</t>
  </si>
  <si>
    <t>Demontáž výmenníka tepla protiprúd., vypúšťanie vody z výmen. typu SVT, VV, PV nad 300 do DN 450</t>
  </si>
  <si>
    <t>708006941</t>
  </si>
  <si>
    <t>8</t>
  </si>
  <si>
    <t>764321860.R</t>
  </si>
  <si>
    <t xml:space="preserve">Demontáž oplechovania výmenníkov rozrezaním na š 1000 mm,  -0,00740t</t>
  </si>
  <si>
    <t>-1216408813</t>
  </si>
  <si>
    <t>732320816.S</t>
  </si>
  <si>
    <t>Demontáž nádrže beztlakovej alebo tlakovej, odpojenie od rozvodov potrubia nádrže objemu do 2000 l</t>
  </si>
  <si>
    <t>917498478</t>
  </si>
  <si>
    <t>10</t>
  </si>
  <si>
    <t>732393815.S</t>
  </si>
  <si>
    <t>Rozrezanie demontovanej nádrže objemu do 1000 l</t>
  </si>
  <si>
    <t>683799339</t>
  </si>
  <si>
    <t>11</t>
  </si>
  <si>
    <t>732420816.S</t>
  </si>
  <si>
    <t xml:space="preserve">Demontáž čerpadla obehového špirálového na ráme DN 100,  -0,05600t</t>
  </si>
  <si>
    <t>1068885993</t>
  </si>
  <si>
    <t>12</t>
  </si>
  <si>
    <t>733120815.S</t>
  </si>
  <si>
    <t xml:space="preserve">Demontáž potrubia z oceľových rúrok hladkých do priemeru 38,  -0,00254t</t>
  </si>
  <si>
    <t>-409613237</t>
  </si>
  <si>
    <t>13</t>
  </si>
  <si>
    <t>733120819.S</t>
  </si>
  <si>
    <t xml:space="preserve">Demontáž potrubia z oceľových rúrok hladkých nad 38 do D 60,3,  -0,00473t</t>
  </si>
  <si>
    <t>-996891907</t>
  </si>
  <si>
    <t>14</t>
  </si>
  <si>
    <t>733120826.S</t>
  </si>
  <si>
    <t xml:space="preserve">Demontáž potrubia z oceľových rúrok hladkých nad 60,3 do D 89,  -0,00841t</t>
  </si>
  <si>
    <t>-855536868</t>
  </si>
  <si>
    <t>15</t>
  </si>
  <si>
    <t>733120832.S</t>
  </si>
  <si>
    <t xml:space="preserve">Demontáž potrubia z oceľových rúrok hladkých nad 89 do D 133,  -0,01384t</t>
  </si>
  <si>
    <t>-1507287201</t>
  </si>
  <si>
    <t>16</t>
  </si>
  <si>
    <t>733120836.S</t>
  </si>
  <si>
    <t xml:space="preserve">Demontáž potrubia z oceľových rúrok hladkých nad 133 do D 159,  -0,02359t</t>
  </si>
  <si>
    <t>1900369011</t>
  </si>
  <si>
    <t>17</t>
  </si>
  <si>
    <t>733120839.S</t>
  </si>
  <si>
    <t xml:space="preserve">Demontáž potrubia z oceľových rúrok hladkých priemer 219,  -0,03956t</t>
  </si>
  <si>
    <t>6889863</t>
  </si>
  <si>
    <t>18</t>
  </si>
  <si>
    <t>733120843.S</t>
  </si>
  <si>
    <t xml:space="preserve">Demontáž potrubia z oceľových rúrok hladkých priemer 324,  -0,07798t</t>
  </si>
  <si>
    <t>-1139141619</t>
  </si>
  <si>
    <t>19</t>
  </si>
  <si>
    <t>734100814.R</t>
  </si>
  <si>
    <t xml:space="preserve">Demontáž armatúr prírubových s dvomi prírubami od DN 15 do DN 200,  -0,13800t</t>
  </si>
  <si>
    <t>-292446632</t>
  </si>
  <si>
    <t>734100815.R</t>
  </si>
  <si>
    <t xml:space="preserve">Demontáž armatúr závitových s dvoma závitmi od DN 15 do DN 200,  -0,08800t</t>
  </si>
  <si>
    <t>-553959071</t>
  </si>
  <si>
    <t>21</t>
  </si>
  <si>
    <t>230080451.S</t>
  </si>
  <si>
    <t>Demontáž doplnkových konštrukcií z profilového materiálu do šrotu</t>
  </si>
  <si>
    <t>kg</t>
  </si>
  <si>
    <t>-330379952</t>
  </si>
  <si>
    <t>22</t>
  </si>
  <si>
    <t>732890801.S</t>
  </si>
  <si>
    <t>Vnútrostaveniskové premiestnenie vybúraných hmôt strojovní vodorovne 100 m z objektov výšky do 6 m</t>
  </si>
  <si>
    <t>t</t>
  </si>
  <si>
    <t>400789988</t>
  </si>
  <si>
    <t>23</t>
  </si>
  <si>
    <t>733890801.S</t>
  </si>
  <si>
    <t>Vnútrostav. premiestnenie vybúraných hmôt rozvodov potrubia vodorovne do 100 m z obj. výš. do 6 m</t>
  </si>
  <si>
    <t>201701040</t>
  </si>
  <si>
    <t>24</t>
  </si>
  <si>
    <t>979089412.S</t>
  </si>
  <si>
    <t>Poplatok za skládku - izolačné materiály (17 06), ostatné</t>
  </si>
  <si>
    <t>-1777184327</t>
  </si>
  <si>
    <t>25</t>
  </si>
  <si>
    <t>979089841.S</t>
  </si>
  <si>
    <t>Poplatok za likvidáciu stavebného odpadu a materiálu - izolačné materiály</t>
  </si>
  <si>
    <t>-1879163949</t>
  </si>
  <si>
    <t>PSV</t>
  </si>
  <si>
    <t>Práce a dodávky PSV</t>
  </si>
  <si>
    <t>732</t>
  </si>
  <si>
    <t xml:space="preserve">Ústredné kúrenie, strojovne   </t>
  </si>
  <si>
    <t>26</t>
  </si>
  <si>
    <t>732111402.S</t>
  </si>
  <si>
    <t>Montáž rozdeľovača a zberača združeného prietok Q 10 m3/h (modul 100 mm), nerez, TÚV, podľa výkresovej dokumentácie</t>
  </si>
  <si>
    <t>1305436885</t>
  </si>
  <si>
    <t>27</t>
  </si>
  <si>
    <t>732111407.S</t>
  </si>
  <si>
    <t>Montáž rozdeľovača a zberača združeného prietok Q 95 m3/h (modul 300 mm), oceľ, ÚK, podľa výkresovej dokumentácie</t>
  </si>
  <si>
    <t>1664666227</t>
  </si>
  <si>
    <t>28</t>
  </si>
  <si>
    <t>P24-0148-a.001R</t>
  </si>
  <si>
    <t>Montáž kompaktnej OST v rámových bolokoch, WL H1200W410, 1200kW ÚK, 41kW TÚV, zdvojené výmenníky a čerpadlá ÚK, uvedenie do prevádzky, zaškolenie obsluhy, doprava a montáž na mieste, skúšky tesnosti, vrátane expanzných nádob a zásobníka TÚV</t>
  </si>
  <si>
    <t>1620907027</t>
  </si>
  <si>
    <t>29</t>
  </si>
  <si>
    <t>P24-0148-a.002R</t>
  </si>
  <si>
    <t>Izolácie OST + snímatelné izolácie</t>
  </si>
  <si>
    <t>110493938</t>
  </si>
  <si>
    <t>30</t>
  </si>
  <si>
    <t>734412458.R</t>
  </si>
  <si>
    <t>Montáž merača tepla ultrazvukového prietok 100 m3/h, DN100, PN16. Dodávka merača a snímačov teploty v rámci dodávky kompaktnej stanice</t>
  </si>
  <si>
    <t>-1852290070</t>
  </si>
  <si>
    <t>31</t>
  </si>
  <si>
    <t>350120001.R</t>
  </si>
  <si>
    <t>Montáž čerpadla plavákového</t>
  </si>
  <si>
    <t>148742183</t>
  </si>
  <si>
    <t>32</t>
  </si>
  <si>
    <t>M</t>
  </si>
  <si>
    <t>426130000100.R</t>
  </si>
  <si>
    <t>Čerpadlo plavákové kalové vrátane pohonu D 140, Q = 3 l/s, Hmax = 7,5 m, 1 1/4" DN32</t>
  </si>
  <si>
    <t>-476609917</t>
  </si>
  <si>
    <t>734</t>
  </si>
  <si>
    <t>Ústredné kúrenie - armatúry</t>
  </si>
  <si>
    <t>33</t>
  </si>
  <si>
    <t>734111411.R</t>
  </si>
  <si>
    <t>Montáž armatúry prírubovej s dvomi prírubami PN 25 DN 15</t>
  </si>
  <si>
    <t>súb.</t>
  </si>
  <si>
    <t>1708112141</t>
  </si>
  <si>
    <t>34</t>
  </si>
  <si>
    <t>551210001700.R</t>
  </si>
  <si>
    <t>Prírubový uzatvárací ventil FABA-Plus 046, Figure-No. 35.046, PN25, 200 °C, mat. 1.0619+N, DN15</t>
  </si>
  <si>
    <t>984116513</t>
  </si>
  <si>
    <t>35</t>
  </si>
  <si>
    <t>734111412.R</t>
  </si>
  <si>
    <t>Montáž armatúry prírubovej s dvomi prírubami PN 25 DN 25</t>
  </si>
  <si>
    <t>84417223</t>
  </si>
  <si>
    <t>36</t>
  </si>
  <si>
    <t>551210001800.R</t>
  </si>
  <si>
    <t>Prírubový uzatvárací ventil FABA-Plus 046, Figure-No. 35.046, PN25, 200 °C, mat. 1.0619+N, DN25</t>
  </si>
  <si>
    <t>1982788511</t>
  </si>
  <si>
    <t>37</t>
  </si>
  <si>
    <t>734109318.R</t>
  </si>
  <si>
    <t>Montáž armatúry prírubovej s dvomi prírubami PN 25 DN 125</t>
  </si>
  <si>
    <t>-2127180630</t>
  </si>
  <si>
    <t>38</t>
  </si>
  <si>
    <t>551210001125.R</t>
  </si>
  <si>
    <t>Prírubový uzatvárací ventil FABA-Plus 046, Figure-No. 35.046, PN25, 200 °C, mat. 1.0619+N, DN125</t>
  </si>
  <si>
    <t>1740935401</t>
  </si>
  <si>
    <t>39</t>
  </si>
  <si>
    <t>734150020.S</t>
  </si>
  <si>
    <t>Montáž posúvača prírubového DN 125</t>
  </si>
  <si>
    <t>2063403545</t>
  </si>
  <si>
    <t>40</t>
  </si>
  <si>
    <t>AEW16125</t>
  </si>
  <si>
    <t>Prírubový uzatvárací ventil EURO-WEDI krátky, DN 125 PN16, 120 °C</t>
  </si>
  <si>
    <t>-886534536</t>
  </si>
  <si>
    <t>41</t>
  </si>
  <si>
    <t>AAS16125</t>
  </si>
  <si>
    <t xml:space="preserve">Ventil vyvažovací prírubový priamy ASTRA fig.12.020 DN125 PN16, s  ventilčekmi pre meranie tlakovej diferencie</t>
  </si>
  <si>
    <t>2132684559</t>
  </si>
  <si>
    <t>42</t>
  </si>
  <si>
    <t>734150025.S</t>
  </si>
  <si>
    <t>Montáž posúvača prírubového DN 150</t>
  </si>
  <si>
    <t>1975545985</t>
  </si>
  <si>
    <t>43</t>
  </si>
  <si>
    <t>AEW16150</t>
  </si>
  <si>
    <t>Prírubový uzatvárací ventil EURO-WEDI krátky, DN150 PN16, 120 °C</t>
  </si>
  <si>
    <t>1970882898</t>
  </si>
  <si>
    <t>44</t>
  </si>
  <si>
    <t>AAS16150</t>
  </si>
  <si>
    <t xml:space="preserve">Ventil vyvažovací prírubový priamy ASTRA fig.12.020 DN150 PN16, s  ventilčekmi pre meranie tlakovej diferencie</t>
  </si>
  <si>
    <t>527493589</t>
  </si>
  <si>
    <t>45</t>
  </si>
  <si>
    <t>734209112.S</t>
  </si>
  <si>
    <t>Montáž závitovej armatúry s 2 závitmi do G 1/2</t>
  </si>
  <si>
    <t>1637486357</t>
  </si>
  <si>
    <t>46</t>
  </si>
  <si>
    <t>551110011200.R</t>
  </si>
  <si>
    <t>Guľový uzáver vypúšťací s páčkou, 1/2" M, mosadz, EURO M</t>
  </si>
  <si>
    <t>-1941333423</t>
  </si>
  <si>
    <t>47</t>
  </si>
  <si>
    <t>551240010315.R</t>
  </si>
  <si>
    <t>Guľový uzáver 1/2", PN 16, niklovaná mosadz</t>
  </si>
  <si>
    <t>197898737</t>
  </si>
  <si>
    <t>48</t>
  </si>
  <si>
    <t>734209115.S</t>
  </si>
  <si>
    <t>Montáž závitovej armatúry s 2 závitmi G 1</t>
  </si>
  <si>
    <t>1335630158</t>
  </si>
  <si>
    <t>49</t>
  </si>
  <si>
    <t>551210044000.S</t>
  </si>
  <si>
    <t>Ventil vyvažovací 1" regulačný PN 16, mosadz</t>
  </si>
  <si>
    <t>1014846546</t>
  </si>
  <si>
    <t>50</t>
  </si>
  <si>
    <t>551240010325.R</t>
  </si>
  <si>
    <t>Guľový uzáver 1", PN 16, niklovaná mosadz</t>
  </si>
  <si>
    <t>1240876198</t>
  </si>
  <si>
    <t>51</t>
  </si>
  <si>
    <t>734209116.S</t>
  </si>
  <si>
    <t>Montáž závitovej armatúry s 2 závitmi G 5/4</t>
  </si>
  <si>
    <t>242544562</t>
  </si>
  <si>
    <t>52</t>
  </si>
  <si>
    <t>551240002000.R</t>
  </si>
  <si>
    <t xml:space="preserve">Guľový kohút DN 32 obojstranne závitový  PN 16, vnútorný závit, oceľový</t>
  </si>
  <si>
    <t>-1181671575</t>
  </si>
  <si>
    <t>53</t>
  </si>
  <si>
    <t>551190001100.S</t>
  </si>
  <si>
    <t>Spätná klapka vodorovná závitová 5/4", PN 16, pre vodu, mosadz</t>
  </si>
  <si>
    <t>-161850257</t>
  </si>
  <si>
    <t>54</t>
  </si>
  <si>
    <t>734209119.S</t>
  </si>
  <si>
    <t>Montáž závitovej armatúry s 2 závitmi G 2 1/2</t>
  </si>
  <si>
    <t>1432564281</t>
  </si>
  <si>
    <t>55</t>
  </si>
  <si>
    <t>316170114600.R</t>
  </si>
  <si>
    <t>Guľový kohút DN 65 mosadz pre teplú užitkovú vodu</t>
  </si>
  <si>
    <t>-669232261</t>
  </si>
  <si>
    <t>56</t>
  </si>
  <si>
    <t>734209120.S</t>
  </si>
  <si>
    <t>Montáž závitovej armatúry s 2 závitmi G 3</t>
  </si>
  <si>
    <t>1485476127</t>
  </si>
  <si>
    <t>57</t>
  </si>
  <si>
    <t>316170114700.R</t>
  </si>
  <si>
    <t>Guľový kohút DN 80 mosadz pre teplú užitkovú vodu</t>
  </si>
  <si>
    <t>2017755076</t>
  </si>
  <si>
    <t>58</t>
  </si>
  <si>
    <t>734411130.S</t>
  </si>
  <si>
    <t>Montáž teplomera technického, dvojkovový, príložný DTP II</t>
  </si>
  <si>
    <t>-1203736823</t>
  </si>
  <si>
    <t>59</t>
  </si>
  <si>
    <t>388320000400.S</t>
  </si>
  <si>
    <t>Teplomer bimetalový DN 63 príložný, rozsah 0-120 °C</t>
  </si>
  <si>
    <t>-1877904843</t>
  </si>
  <si>
    <t>60</t>
  </si>
  <si>
    <t>734412240.S</t>
  </si>
  <si>
    <t>Montáž snímača teploty technického</t>
  </si>
  <si>
    <t>2111350081</t>
  </si>
  <si>
    <t>61</t>
  </si>
  <si>
    <t>388320002500.R</t>
  </si>
  <si>
    <t>Snímač teploty ponorny NS 120, 0-150 °C, spodné pripojenie G1/2"x70</t>
  </si>
  <si>
    <t>1586855846</t>
  </si>
  <si>
    <t>62</t>
  </si>
  <si>
    <t>388320003700.S</t>
  </si>
  <si>
    <t>Jímka, 1/2", dĺžka 100 mm, pre teplomery so zaisťovacím šróbom</t>
  </si>
  <si>
    <t>815084079</t>
  </si>
  <si>
    <t>63</t>
  </si>
  <si>
    <t>388320002501.S</t>
  </si>
  <si>
    <t>Ochranné puzdro JPTS41 pre snímanie teploty - nerez, G1/2"x50, ploché tesnenie</t>
  </si>
  <si>
    <t>-1359239267</t>
  </si>
  <si>
    <t>64</t>
  </si>
  <si>
    <t>388320004500.R</t>
  </si>
  <si>
    <t>Návarok priamy M20x1,5 mm - 100 mm</t>
  </si>
  <si>
    <t>-948485196</t>
  </si>
  <si>
    <t>65</t>
  </si>
  <si>
    <t>734421160.R</t>
  </si>
  <si>
    <t>Montáž tlakomeru deformačného kruhového 0-4 MPa priemer 63</t>
  </si>
  <si>
    <t>1534158986</t>
  </si>
  <si>
    <t>66</t>
  </si>
  <si>
    <t>551290000100.S</t>
  </si>
  <si>
    <t>Kondenzačná slučka zahnutá PN 250, k privareniu M20x1,5 mm</t>
  </si>
  <si>
    <t>-667091589</t>
  </si>
  <si>
    <t>67</t>
  </si>
  <si>
    <t>551240012200.S</t>
  </si>
  <si>
    <t>Kohút tlakomerový obyčajný M 20x1,5 mm</t>
  </si>
  <si>
    <t>1531028611</t>
  </si>
  <si>
    <t>68</t>
  </si>
  <si>
    <t>388430003500.R</t>
  </si>
  <si>
    <t>Manometer radiálny d 63 mm, pripojenie 1/4" spodné, 0-40 bar</t>
  </si>
  <si>
    <t>-1926866545</t>
  </si>
  <si>
    <t>69</t>
  </si>
  <si>
    <t>734291913.S</t>
  </si>
  <si>
    <t>Oprava armatúry závitovej, spätná montáž regulačného ventilu a kohútika nad 1 do G 6/4</t>
  </si>
  <si>
    <t>603607290</t>
  </si>
  <si>
    <t>70</t>
  </si>
  <si>
    <t>998734103.S</t>
  </si>
  <si>
    <t>Presun hmôt pre armatúry v objektoch výšky nad 6 do 24 m</t>
  </si>
  <si>
    <t>-739007250</t>
  </si>
  <si>
    <t>23-M</t>
  </si>
  <si>
    <t>Montáže potrubia</t>
  </si>
  <si>
    <t>71</t>
  </si>
  <si>
    <t>230032027</t>
  </si>
  <si>
    <t>Montáž prírubových spojov do PN 16 DN 50</t>
  </si>
  <si>
    <t>spoj</t>
  </si>
  <si>
    <t>-335046287</t>
  </si>
  <si>
    <t>72</t>
  </si>
  <si>
    <t>273110021300.S</t>
  </si>
  <si>
    <t>Tesnenie vláknitopryžové univerzálne, DN 50, PN 10/16, pre prírubové spoje + skrutky, matice, podložky</t>
  </si>
  <si>
    <t>-1102579598</t>
  </si>
  <si>
    <t>73</t>
  </si>
  <si>
    <t>319430001901.R</t>
  </si>
  <si>
    <t>Príruba závitová DN 50, PN16, D 60,3 mm, EN 1092-1</t>
  </si>
  <si>
    <t>-2081140492</t>
  </si>
  <si>
    <t>74</t>
  </si>
  <si>
    <t>230032028</t>
  </si>
  <si>
    <t>Montáž prírubových spojov do PN 16 DN 65</t>
  </si>
  <si>
    <t>-1122666112</t>
  </si>
  <si>
    <t>75</t>
  </si>
  <si>
    <t>273110021400.R</t>
  </si>
  <si>
    <t>Tesnenie vláknitopryžové univerzálne, skrutky, matice, podložky, DN 65, PN 10/16, pre prírubové spoje</t>
  </si>
  <si>
    <t>1311860979</t>
  </si>
  <si>
    <t>76</t>
  </si>
  <si>
    <t>319430002000.S</t>
  </si>
  <si>
    <t>Príruba krková privarovacia DN 65, PN16, D 76,1 mm, EN 1092-1</t>
  </si>
  <si>
    <t>-1972139347</t>
  </si>
  <si>
    <t>77</t>
  </si>
  <si>
    <t>319430002001.R</t>
  </si>
  <si>
    <t>Príruba závitová DN 65, PN16, D 76,1 mm, EN 1092-1</t>
  </si>
  <si>
    <t>-1194192650</t>
  </si>
  <si>
    <t>78</t>
  </si>
  <si>
    <t>230032030</t>
  </si>
  <si>
    <t>Montáž prírubových spojov do PN 16 DN 100</t>
  </si>
  <si>
    <t>1779772154</t>
  </si>
  <si>
    <t>79</t>
  </si>
  <si>
    <t>273110021600.R</t>
  </si>
  <si>
    <t>Tesnenie vláknitopryžové univerzálne, skrutky, matice, podložky, DN 100, PN 6, pre prírubové spoje</t>
  </si>
  <si>
    <t>2075858053</t>
  </si>
  <si>
    <t>80</t>
  </si>
  <si>
    <t>319430002200.S</t>
  </si>
  <si>
    <t>Príruba krková privarovacia DN 100, PN16, D 114,3 mm, EN 1092-1</t>
  </si>
  <si>
    <t>1733962944</t>
  </si>
  <si>
    <t>81</t>
  </si>
  <si>
    <t>319430002201.R</t>
  </si>
  <si>
    <t>Príruba závitová DN 100, PN16, D 114,3 mm, EN 1092-1</t>
  </si>
  <si>
    <t>-1222833878</t>
  </si>
  <si>
    <t>82</t>
  </si>
  <si>
    <t>319440028600.S</t>
  </si>
  <si>
    <t>Príruba zaslepovacia DN 100, PN16, D 114.3 mm, oceľová</t>
  </si>
  <si>
    <t>1785964731</t>
  </si>
  <si>
    <t>83</t>
  </si>
  <si>
    <t>230032031</t>
  </si>
  <si>
    <t>Montáž prírubových spojov do PN 16 DN 125</t>
  </si>
  <si>
    <t>63250630</t>
  </si>
  <si>
    <t>84</t>
  </si>
  <si>
    <t>273110021700.S</t>
  </si>
  <si>
    <t>Tesnenie vláknitopryžové univerzálne, skrutky, matice, podložky, DN 125, PN 10/16, pre prírubové spoje</t>
  </si>
  <si>
    <t>256</t>
  </si>
  <si>
    <t>-441490553</t>
  </si>
  <si>
    <t>85</t>
  </si>
  <si>
    <t>319430002300.S</t>
  </si>
  <si>
    <t>Príruba krková privarovacia DN 125, PN16, D 139,7 mm, EN 1092-1</t>
  </si>
  <si>
    <t>-1333260283</t>
  </si>
  <si>
    <t>86</t>
  </si>
  <si>
    <t>230032032</t>
  </si>
  <si>
    <t>Montáž prírubových spojov do PN 16 DN 150</t>
  </si>
  <si>
    <t>-1212760153</t>
  </si>
  <si>
    <t>87</t>
  </si>
  <si>
    <t>273110021800.S</t>
  </si>
  <si>
    <t>Tesnenie vláknitopryžové univerzálne, skrutky, matice, podložky, DN 150, PN 10/16, pre prírubové spoje</t>
  </si>
  <si>
    <t>583267516</t>
  </si>
  <si>
    <t>88</t>
  </si>
  <si>
    <t>319430002400.S</t>
  </si>
  <si>
    <t>Príruba krková privarovacia DN 150, PN16, D 168,3 mm, EN 1092-1</t>
  </si>
  <si>
    <t>-1823222996</t>
  </si>
  <si>
    <t>89</t>
  </si>
  <si>
    <t>230032033.S</t>
  </si>
  <si>
    <t>Montáž prírubových spojov do PN 16 DN 200</t>
  </si>
  <si>
    <t>870382671</t>
  </si>
  <si>
    <t>90</t>
  </si>
  <si>
    <t>273110021900.S</t>
  </si>
  <si>
    <t>Tesnenie vláknitopryžové univerzálne, skrutky, matice, podložky, DN 200, PN 10/16, pre prírubové spoje</t>
  </si>
  <si>
    <t>1937518282</t>
  </si>
  <si>
    <t>91</t>
  </si>
  <si>
    <t>319430002500.S</t>
  </si>
  <si>
    <t>Príruba krková privarovacia DN 200, PN16, D 219,1 mm, EN 1092-1</t>
  </si>
  <si>
    <t>182902053</t>
  </si>
  <si>
    <t>92</t>
  </si>
  <si>
    <t>230033022.S</t>
  </si>
  <si>
    <t>Montáž prírubových spojov do PN 25 DN 15</t>
  </si>
  <si>
    <t>-1316074834</t>
  </si>
  <si>
    <t>93</t>
  </si>
  <si>
    <t>273110026400.R</t>
  </si>
  <si>
    <t>Tesnenie vláknitopryžové univerzálne, skrutky, matice, podložky, DN 15, PN 25/40, pre prírubové spoje</t>
  </si>
  <si>
    <t>-1860060874</t>
  </si>
  <si>
    <t>94</t>
  </si>
  <si>
    <t>319430002800.S</t>
  </si>
  <si>
    <t>Príruba krková privarovacia DN 15, PN25, D 21,3 mm, DIN 2635</t>
  </si>
  <si>
    <t>617703207</t>
  </si>
  <si>
    <t>95</t>
  </si>
  <si>
    <t>230033024.S</t>
  </si>
  <si>
    <t>Montáž prírubových spojov do PN 25 DN 25</t>
  </si>
  <si>
    <t>262959356</t>
  </si>
  <si>
    <t>96</t>
  </si>
  <si>
    <t>273110021000.R</t>
  </si>
  <si>
    <t>Tesnenie vláknitopryžové univerzálne, skrutky, matice, podložky, DN 25, PN 25/40, pre prírubové spoje</t>
  </si>
  <si>
    <t>-759382644</t>
  </si>
  <si>
    <t>97</t>
  </si>
  <si>
    <t>319430002900.R</t>
  </si>
  <si>
    <t>Príruba krková privarovacia DN 25, PN25, D 33,7 mm, DIN 2635</t>
  </si>
  <si>
    <t>1845209984</t>
  </si>
  <si>
    <t>98</t>
  </si>
  <si>
    <t>230033029.S</t>
  </si>
  <si>
    <t>Montáž prírubových spojov do PN 25 DN 80</t>
  </si>
  <si>
    <t>1152052836</t>
  </si>
  <si>
    <t>99</t>
  </si>
  <si>
    <t>273110026800.R</t>
  </si>
  <si>
    <t>Tesnenie vláknitopryžové univerzálne, skrutky, matice, podložky, DN 80, PN 25/40, pre prírubové spoje</t>
  </si>
  <si>
    <t>1494923842</t>
  </si>
  <si>
    <t>100</t>
  </si>
  <si>
    <t>319430003300.S</t>
  </si>
  <si>
    <t>Príruba krková privarovacia DN 80, PN25, D 88,9 mm, DIN 2635</t>
  </si>
  <si>
    <t>-1101879064</t>
  </si>
  <si>
    <t>101</t>
  </si>
  <si>
    <t>230033030.S</t>
  </si>
  <si>
    <t>Montáž prírubových spojov do PN 25 DN 100</t>
  </si>
  <si>
    <t>-189651582</t>
  </si>
  <si>
    <t>102</t>
  </si>
  <si>
    <t>273110026900.R</t>
  </si>
  <si>
    <t>Tesnenie vláknitopryžové univerzálne, skrutky, matice, podložky, DN 100, PN 25/40, pre prírubové spoje</t>
  </si>
  <si>
    <t>-123640048</t>
  </si>
  <si>
    <t>103</t>
  </si>
  <si>
    <t>319430003400.S</t>
  </si>
  <si>
    <t>Príruba krková privarovacia DN 100, PN25, D 114,3 mm, DIN 2635</t>
  </si>
  <si>
    <t>-1561731130</t>
  </si>
  <si>
    <t>104</t>
  </si>
  <si>
    <t>319440028600.R</t>
  </si>
  <si>
    <t>Príruba zaslepovacia DN 100, PN25, D 235 mm, oceľová</t>
  </si>
  <si>
    <t>-1854779137</t>
  </si>
  <si>
    <t>105</t>
  </si>
  <si>
    <t>230033031.S</t>
  </si>
  <si>
    <t>Montáž prírubových spojov do PN 25 DN 125</t>
  </si>
  <si>
    <t>1795559833</t>
  </si>
  <si>
    <t>106</t>
  </si>
  <si>
    <t>273110027000.R</t>
  </si>
  <si>
    <t>Tesnenie vláknitopryžové univerzálne, skrutky, matice, podložky, DN 125, PN 25/40, pre prírubové spoje</t>
  </si>
  <si>
    <t>-1565027260</t>
  </si>
  <si>
    <t>107</t>
  </si>
  <si>
    <t>319430003500.S</t>
  </si>
  <si>
    <t>Príruba krková privarovacia DN 125, PN25, D 139,7 mm, DIN 2635</t>
  </si>
  <si>
    <t>-864750597</t>
  </si>
  <si>
    <t>108</t>
  </si>
  <si>
    <t>732111400.R</t>
  </si>
  <si>
    <t>Montáž rozdeľovača alebo zberača ÚK na stenu, oceľového, DN300, podla vykresovej dokumentácie</t>
  </si>
  <si>
    <t>1854455583</t>
  </si>
  <si>
    <t>109</t>
  </si>
  <si>
    <t>142610000800.R</t>
  </si>
  <si>
    <t>Rúra oceľová bezšvová DN 300, hr. 10 mm, ozn. 11 353.0</t>
  </si>
  <si>
    <t>106378780</t>
  </si>
  <si>
    <t>110</t>
  </si>
  <si>
    <t>551280005500.S</t>
  </si>
  <si>
    <t>Dienko varné d 323,9 mm, PN 16, DN 300</t>
  </si>
  <si>
    <t>-12460139</t>
  </si>
  <si>
    <t>111</t>
  </si>
  <si>
    <t>552810002400.R</t>
  </si>
  <si>
    <t>Konzola DN 300 - 323,9 mm, vrátane spojovacieho materiálu</t>
  </si>
  <si>
    <t>1146222555</t>
  </si>
  <si>
    <t>112</t>
  </si>
  <si>
    <t>733121110.S</t>
  </si>
  <si>
    <t>Potrubie z rúrok hladkých bezšvových nízkotlakových priemer 21,3/2,0 - DN15</t>
  </si>
  <si>
    <t>-444309478</t>
  </si>
  <si>
    <t>113</t>
  </si>
  <si>
    <t>141110000100.S</t>
  </si>
  <si>
    <t>Rúra oceľová bezšvová hladká kruhová d 21,3 mm, hr. steny 2,0 mm, ozn. 11 353.0.</t>
  </si>
  <si>
    <t>-1553288277</t>
  </si>
  <si>
    <t>114</t>
  </si>
  <si>
    <t>733121115.S</t>
  </si>
  <si>
    <t>Potrubie z rúrok hladkých bezšvových nízkotlakových priemer 33,7/2,6 - DN25</t>
  </si>
  <si>
    <t>1312162295</t>
  </si>
  <si>
    <t>115</t>
  </si>
  <si>
    <t>141110001900.S</t>
  </si>
  <si>
    <t>Rúra oceľová bezšvová hladká kruhová d 33,7 mm, hr. steny 2,6 mm, ozn. 11 353.0.</t>
  </si>
  <si>
    <t>-1465483176</t>
  </si>
  <si>
    <t>116</t>
  </si>
  <si>
    <t>733121116.R</t>
  </si>
  <si>
    <t>Potrubie z rúrok hladkých bezšvových nízkotlakových priemer 42,4/2,6 - DN32</t>
  </si>
  <si>
    <t>1447119587</t>
  </si>
  <si>
    <t>117</t>
  </si>
  <si>
    <t>141110003800.S</t>
  </si>
  <si>
    <t>Rúra oceľová bezšvová hladká kruhová d 42,4 mm, hr. steny 3,2 mm, ozn. 11 353.0.</t>
  </si>
  <si>
    <t>-890124765</t>
  </si>
  <si>
    <t>118</t>
  </si>
  <si>
    <t>733121119.S</t>
  </si>
  <si>
    <t>Potrubie z rúrok hladkých nízkotlakových DN50</t>
  </si>
  <si>
    <t>-737247754</t>
  </si>
  <si>
    <t>119</t>
  </si>
  <si>
    <t>141110007100.S</t>
  </si>
  <si>
    <t>Rúra oceľová bezšvová hladká kruhová d 60,3 mm, hr. steny 2,9 mm, ozn. 11 353.0.</t>
  </si>
  <si>
    <t>-1603194609</t>
  </si>
  <si>
    <t>120</t>
  </si>
  <si>
    <t>733121122.S</t>
  </si>
  <si>
    <t>Potrubie z rúrok hladkých bezšvových nízkotlakových priemer 76/3,2 - DN65</t>
  </si>
  <si>
    <t>-2047427496</t>
  </si>
  <si>
    <t>121</t>
  </si>
  <si>
    <t>141110008800.S</t>
  </si>
  <si>
    <t>Rúra oceľová bezšvová hladká kruhová d 76 mm, hr. steny 3,2 mm, ozn. 11 353.0.</t>
  </si>
  <si>
    <t>-185914865</t>
  </si>
  <si>
    <t>122</t>
  </si>
  <si>
    <t>733121129.S</t>
  </si>
  <si>
    <t>Potrubie z rúrok hladkých bezšvových nízkotlakových priemer 114,3/3,6 - DN100</t>
  </si>
  <si>
    <t>-1513427828</t>
  </si>
  <si>
    <t>123</t>
  </si>
  <si>
    <t>141110010900.S</t>
  </si>
  <si>
    <t>Rúra oceľová bezšvová hladká kruhová d 114,3 mm, hr. steny 3,6 mm, ozn. 11 353.0.</t>
  </si>
  <si>
    <t>-1551283923</t>
  </si>
  <si>
    <t>124</t>
  </si>
  <si>
    <t>733121132.S</t>
  </si>
  <si>
    <t>Potrubie z rúrok hladkých bezšvových nízkotlakových priemer 139,7/4,0 - DN125</t>
  </si>
  <si>
    <t>30571851</t>
  </si>
  <si>
    <t>125</t>
  </si>
  <si>
    <t>141110012300.S</t>
  </si>
  <si>
    <t>Rúra oceľová bezšvová hladká kruhová d 139,7 mm, hr. steny 4,0 mm, ozn. 11 353.0.</t>
  </si>
  <si>
    <t>-534150783</t>
  </si>
  <si>
    <t>126</t>
  </si>
  <si>
    <t>733121135.S</t>
  </si>
  <si>
    <t>Potrubie z rúrok hladkých bezšvových nízkotlakových priemer 168,3/4,5 - DN150</t>
  </si>
  <si>
    <t>459040670</t>
  </si>
  <si>
    <t>127</t>
  </si>
  <si>
    <t>141110013000.R</t>
  </si>
  <si>
    <t>Rúra oceľová bezšvová hladká kruhová d 168,3 mm, hr. steny 4,5 mm, ozn. 11 353.0.</t>
  </si>
  <si>
    <t>774638626</t>
  </si>
  <si>
    <t>128</t>
  </si>
  <si>
    <t>733121139.S</t>
  </si>
  <si>
    <t>Potrubie z rúrok hladkých bezšvových nízkotlakových priemer 219/6,3 - DN200</t>
  </si>
  <si>
    <t>932381406</t>
  </si>
  <si>
    <t>129</t>
  </si>
  <si>
    <t>141110013500.R</t>
  </si>
  <si>
    <t>Rúra oceľová bezšvová hladká kruhová bežná d 219 mm, hr. steny 6,3 mm, ozn. 11 453.0.</t>
  </si>
  <si>
    <t>636510395</t>
  </si>
  <si>
    <t>130</t>
  </si>
  <si>
    <t>733126000.R</t>
  </si>
  <si>
    <t>Montáž tvarovky - potrubné fittingy do DN50 vrátane</t>
  </si>
  <si>
    <t>-834162637</t>
  </si>
  <si>
    <t>131</t>
  </si>
  <si>
    <t>316170000000.R</t>
  </si>
  <si>
    <t>Potrubné oceľové fittingy do DN50 vrátane</t>
  </si>
  <si>
    <t>-1922523956</t>
  </si>
  <si>
    <t>132</t>
  </si>
  <si>
    <t>733126090.S</t>
  </si>
  <si>
    <t>Montáž tvarovky - koleno DN 65 privarením</t>
  </si>
  <si>
    <t>1242471947</t>
  </si>
  <si>
    <t>133</t>
  </si>
  <si>
    <t>316170006300.S</t>
  </si>
  <si>
    <t>Koleno varné DN 65, d 76,1 mm, hr. steny 2,9 mm, z čiernej uhlíkovej ocele</t>
  </si>
  <si>
    <t>283441574</t>
  </si>
  <si>
    <t>134</t>
  </si>
  <si>
    <t>733126105.S</t>
  </si>
  <si>
    <t>Montáž tvarovky - koleno DN 125 privarením</t>
  </si>
  <si>
    <t>1747479526</t>
  </si>
  <si>
    <t>135</t>
  </si>
  <si>
    <t>316190000800.S</t>
  </si>
  <si>
    <t>Ohyby rúrové hladké 90° r5 DN 125</t>
  </si>
  <si>
    <t>1580526089</t>
  </si>
  <si>
    <t>136</t>
  </si>
  <si>
    <t>316170006600.S</t>
  </si>
  <si>
    <t>Koleno varné DN 125, d 133,0 mm, hr. steny 4,0 mm, z čiernej uhlíkovej ocele</t>
  </si>
  <si>
    <t>-533230676</t>
  </si>
  <si>
    <t>137</t>
  </si>
  <si>
    <t>733126110.S</t>
  </si>
  <si>
    <t>Montáž tvarovky - koleno DN 150 privarením</t>
  </si>
  <si>
    <t>-1032129004</t>
  </si>
  <si>
    <t>138</t>
  </si>
  <si>
    <t>316170006700.S</t>
  </si>
  <si>
    <t>Koleno varné DN 150, d 159,0 mm, hr. steny 4,5 mm, z čiernej uhlíkovej ocele</t>
  </si>
  <si>
    <t>1191410870</t>
  </si>
  <si>
    <t>139</t>
  </si>
  <si>
    <t>733126200.R</t>
  </si>
  <si>
    <t>Montáž tvarovky - koleno DN 200 privarením</t>
  </si>
  <si>
    <t>300896896</t>
  </si>
  <si>
    <t>140</t>
  </si>
  <si>
    <t>316170006800.R</t>
  </si>
  <si>
    <t>Koleno varné DN 200, d 219,1 mm, hr. steny 6,3mm, z čiernej uhlíkovej ocele</t>
  </si>
  <si>
    <t>1263147218</t>
  </si>
  <si>
    <t>141</t>
  </si>
  <si>
    <t>733126145.S</t>
  </si>
  <si>
    <t>Montáž tvarovky - T-kus DN 65 privarením</t>
  </si>
  <si>
    <t>-1606057457</t>
  </si>
  <si>
    <t>142</t>
  </si>
  <si>
    <t>316170007400.S</t>
  </si>
  <si>
    <t>T-kus varný DN 65 typ R 3, d 76,1 mm, hr. steny 2,9 mm, z čiernej uhlíkovej ocele</t>
  </si>
  <si>
    <t>-515602233</t>
  </si>
  <si>
    <t>143</t>
  </si>
  <si>
    <t>733126160.S</t>
  </si>
  <si>
    <t>Montáž tvarovky - T-kus DN 125 privarením</t>
  </si>
  <si>
    <t>1073080360</t>
  </si>
  <si>
    <t>144</t>
  </si>
  <si>
    <t>316170007800.R</t>
  </si>
  <si>
    <t>T-kus varný redukovaný DN 125/100 typ R 3, d 133,0/114,3 mm, hr. steny 4,0/3,6 mm, z čiernej uhlíkovej ocele</t>
  </si>
  <si>
    <t>2055962596</t>
  </si>
  <si>
    <t>145</t>
  </si>
  <si>
    <t>733126170.S</t>
  </si>
  <si>
    <t>Montáž tvarovky - T-kus DN 200 privarením</t>
  </si>
  <si>
    <t>-242884267</t>
  </si>
  <si>
    <t>146</t>
  </si>
  <si>
    <t>316170008210.R</t>
  </si>
  <si>
    <t>T-kus varný redukovaný DN 200/100 typ R 3, d 219,1/114,3 mm, hr. steny 6,3/3,6 mm, z čiernej uhlíkovej ocele</t>
  </si>
  <si>
    <t>1151218081</t>
  </si>
  <si>
    <t>147</t>
  </si>
  <si>
    <t>733126025.S</t>
  </si>
  <si>
    <t>Montáž tvarovky - redukcie DN65 privarením</t>
  </si>
  <si>
    <t>1850209763</t>
  </si>
  <si>
    <t>148</t>
  </si>
  <si>
    <t>316170011200.S</t>
  </si>
  <si>
    <t>Redukcia varná DN 65/25, d 76,1/33,7 mm, hr. steny 2,9/2,6 mm, z čiernej uhlíkovej ocele</t>
  </si>
  <si>
    <t>1155593444</t>
  </si>
  <si>
    <t>149</t>
  </si>
  <si>
    <t>733126040.S</t>
  </si>
  <si>
    <t>Montáž tvarovky - redukcie DN 125 privarením</t>
  </si>
  <si>
    <t>-1228771933</t>
  </si>
  <si>
    <t>150</t>
  </si>
  <si>
    <t>316170013900.S</t>
  </si>
  <si>
    <t>Redukcia varná DN 125/80, d 133,0/88,9 mm, hr. steny 4,0/3,2 mm, z čiernej uhlíkovej ocele</t>
  </si>
  <si>
    <t>841787920</t>
  </si>
  <si>
    <t>151</t>
  </si>
  <si>
    <t>733126050.S</t>
  </si>
  <si>
    <t>Montáž tvarovky - redukcie DN 200 privarením</t>
  </si>
  <si>
    <t>1522619425</t>
  </si>
  <si>
    <t>152</t>
  </si>
  <si>
    <t>316170017000.S</t>
  </si>
  <si>
    <t>Redukcia varná DN 200/150, d 219,1/168,3 mm, hr. steny 6,3/4,5 mm, z čiernej uhlíkovej ocele</t>
  </si>
  <si>
    <t>474987555</t>
  </si>
  <si>
    <t>153</t>
  </si>
  <si>
    <t>316170016600.S</t>
  </si>
  <si>
    <t>Redukcia varná DN 200/100, d 219,1/114,3 mm, hr. steny 6,3/3,6 mm, z čiernej uhlíkovej ocele</t>
  </si>
  <si>
    <t>-185119006</t>
  </si>
  <si>
    <t>154</t>
  </si>
  <si>
    <t>360020335.S</t>
  </si>
  <si>
    <t>Montáž oceľového závesu</t>
  </si>
  <si>
    <t>-812509110</t>
  </si>
  <si>
    <t>155</t>
  </si>
  <si>
    <t>552810004200.R</t>
  </si>
  <si>
    <t>Záves stropný nadstaviteľný, Objímka DN200, ON 13 0602</t>
  </si>
  <si>
    <t>802557973</t>
  </si>
  <si>
    <t>156</t>
  </si>
  <si>
    <t>552810004125.R</t>
  </si>
  <si>
    <t>Záves stropný nadstaviteľný, Objímka DN125, ON 13 0602</t>
  </si>
  <si>
    <t>-1802579994</t>
  </si>
  <si>
    <t>157</t>
  </si>
  <si>
    <t>552810004900.S</t>
  </si>
  <si>
    <t>Záves stropný nadstaviteľný, Objímka d110, ON 13 0602</t>
  </si>
  <si>
    <t>-479250805</t>
  </si>
  <si>
    <t>158</t>
  </si>
  <si>
    <t>552810005900.R</t>
  </si>
  <si>
    <t>Záves stropný nadstaviteľný, Objímka DN65, ON 13 0602</t>
  </si>
  <si>
    <t>1093323470</t>
  </si>
  <si>
    <t>159</t>
  </si>
  <si>
    <t>552810005975.R</t>
  </si>
  <si>
    <t>Záves stropný nadstaviteľný, Objímka d75, ON 13 0602</t>
  </si>
  <si>
    <t>565742704</t>
  </si>
  <si>
    <t>160</t>
  </si>
  <si>
    <t>552810005950.R</t>
  </si>
  <si>
    <t>Záves stropný nadstaviteľný, Objímka DN50, ON 13 0602</t>
  </si>
  <si>
    <t>-1872590031</t>
  </si>
  <si>
    <t>161</t>
  </si>
  <si>
    <t>552810004932S</t>
  </si>
  <si>
    <t>Záves stropný nadstaviteľný, Strmeň DN32, ON 13 0602</t>
  </si>
  <si>
    <t>573139993</t>
  </si>
  <si>
    <t>162</t>
  </si>
  <si>
    <t>552810004925.S</t>
  </si>
  <si>
    <t>Záves stropný nadstaviteľný, Strmeň DN25, ON 13 0602</t>
  </si>
  <si>
    <t>-530452901</t>
  </si>
  <si>
    <t>163</t>
  </si>
  <si>
    <t>552810004915.S</t>
  </si>
  <si>
    <t>Záves stropný nadstaviteľný, Strmeň DN15, ON 13 0602</t>
  </si>
  <si>
    <t>-1831697768</t>
  </si>
  <si>
    <t>164</t>
  </si>
  <si>
    <t>767871701.R</t>
  </si>
  <si>
    <t>Montáž toceľovej podpery pre potrubie DN200</t>
  </si>
  <si>
    <t>-1860982509</t>
  </si>
  <si>
    <t>165</t>
  </si>
  <si>
    <t>141110007100.R</t>
  </si>
  <si>
    <t>1156381402</t>
  </si>
  <si>
    <t>166</t>
  </si>
  <si>
    <t>136110000500.R</t>
  </si>
  <si>
    <t>Plech oceľový hrubý hr. 5 mm, ozn. 10 004.0, podľa EN S185 200x200mm</t>
  </si>
  <si>
    <t>-942373966</t>
  </si>
  <si>
    <t>167</t>
  </si>
  <si>
    <t>734499211.S</t>
  </si>
  <si>
    <t>Montáž návarka M 20 x 1,5</t>
  </si>
  <si>
    <t>1709552265</t>
  </si>
  <si>
    <t>168</t>
  </si>
  <si>
    <t>1479796148</t>
  </si>
  <si>
    <t>169</t>
  </si>
  <si>
    <t>388320004400.S</t>
  </si>
  <si>
    <t>Návarok priamy M20x1,5 mm - 19 mm</t>
  </si>
  <si>
    <t>1076185334</t>
  </si>
  <si>
    <t>170</t>
  </si>
  <si>
    <t>764354038.R</t>
  </si>
  <si>
    <t>Montáž zberného kotlíka z titánzinkového TiZn plechu, pre rúry s priemerom do 120 mm</t>
  </si>
  <si>
    <t>845819663</t>
  </si>
  <si>
    <t>171</t>
  </si>
  <si>
    <t>553440028200.S</t>
  </si>
  <si>
    <t>Kotlík žľabový oválny strojne zváraný titán-zinok/nerez, rozmer 500/100 mm, s vývodom DN32</t>
  </si>
  <si>
    <t>736925566</t>
  </si>
  <si>
    <t>172</t>
  </si>
  <si>
    <t>998733101.S</t>
  </si>
  <si>
    <t>Presun hmôt pre rozvody potrubia v objektoch výšky do 6 m</t>
  </si>
  <si>
    <t>1271630107</t>
  </si>
  <si>
    <t>23-M_PPAL</t>
  </si>
  <si>
    <t>Montáže vodovodných potrubí - SV, C, TÚV</t>
  </si>
  <si>
    <t>173</t>
  </si>
  <si>
    <t>722171133.S</t>
  </si>
  <si>
    <t>Plasthliníkové potrubie v tyčiach spájané lisovaním d 25/26 mm (DN15)</t>
  </si>
  <si>
    <t>-797631469</t>
  </si>
  <si>
    <t>174</t>
  </si>
  <si>
    <t>286210001900.S</t>
  </si>
  <si>
    <t>Rúra plasthliníková, D 26 mm, 5 m tyče</t>
  </si>
  <si>
    <t>572578370</t>
  </si>
  <si>
    <t>175</t>
  </si>
  <si>
    <t>722172633.S</t>
  </si>
  <si>
    <t>Plasthliníkové potrubie v tyčiach spájané lisovaním d 63 mm (DN50)</t>
  </si>
  <si>
    <t>-1187348677</t>
  </si>
  <si>
    <t>176</t>
  </si>
  <si>
    <t>286210002300.S</t>
  </si>
  <si>
    <t>Rúra plasthliníková, D 63 mm, 5 m tyče</t>
  </si>
  <si>
    <t>-949967977</t>
  </si>
  <si>
    <t>177</t>
  </si>
  <si>
    <t>722171119.S</t>
  </si>
  <si>
    <t>Plasthliníkové potrubie v tyčiach spájané lisovaním d 75 mm (DN65)</t>
  </si>
  <si>
    <t>-640551443</t>
  </si>
  <si>
    <t>178</t>
  </si>
  <si>
    <t>286210002400.S</t>
  </si>
  <si>
    <t>Rúra plasthliníková, D 75 mm, 5 m tyče</t>
  </si>
  <si>
    <t>-1514376096</t>
  </si>
  <si>
    <t>179</t>
  </si>
  <si>
    <t>722171110.R</t>
  </si>
  <si>
    <t>Plasthliníkové potrubie v tyčiach spájané lisovaním d 110 mm (DN80)</t>
  </si>
  <si>
    <t>-1852827035</t>
  </si>
  <si>
    <t>180</t>
  </si>
  <si>
    <t>286210002600.R</t>
  </si>
  <si>
    <t>Rúra plasthliníková, D 110 mm, 5 m tyče</t>
  </si>
  <si>
    <t>1963068087</t>
  </si>
  <si>
    <t>181</t>
  </si>
  <si>
    <t>733160163.R</t>
  </si>
  <si>
    <t>Montáž fittingu plast-hliníkového potrububia (koleno, t-kus, redukcia, prechodka, spojka) D90-D26</t>
  </si>
  <si>
    <t>-1447184084</t>
  </si>
  <si>
    <t>182</t>
  </si>
  <si>
    <t>286540002000.R</t>
  </si>
  <si>
    <t>Fittingy pre plasthliníkové potrubia (kolená, t-kusy, redukcie, prechodky, spojky...) D90-D26</t>
  </si>
  <si>
    <t>-1263001443</t>
  </si>
  <si>
    <t>183</t>
  </si>
  <si>
    <t>7321114041.R</t>
  </si>
  <si>
    <t>Montáž nerezového rozdeľovača a zberača DN100</t>
  </si>
  <si>
    <t>-1478613336</t>
  </si>
  <si>
    <t>184</t>
  </si>
  <si>
    <t>48492250011412.R</t>
  </si>
  <si>
    <t>Nerezový rozdeľovač TÚV DN100, PN10, 100°C, L=900mm, s konzolami, podla vykresovej dokumentácie</t>
  </si>
  <si>
    <t>-1723045820</t>
  </si>
  <si>
    <t>185</t>
  </si>
  <si>
    <t>48492250011413.R</t>
  </si>
  <si>
    <t>Nerezový zberač CIRK. DN100, PN10, 100°C, L=500mm, s konzolami, podla vykresovej dokumentácie</t>
  </si>
  <si>
    <t>2025594949</t>
  </si>
  <si>
    <t>783</t>
  </si>
  <si>
    <t>Nátery</t>
  </si>
  <si>
    <t>186</t>
  </si>
  <si>
    <t>783424140</t>
  </si>
  <si>
    <t>Nátery kov.potr.a armatúr syntet. potrubie do DN 50 mm dvojnás. so základným náterom - 105µm</t>
  </si>
  <si>
    <t>353845428</t>
  </si>
  <si>
    <t>187</t>
  </si>
  <si>
    <t>246220003000</t>
  </si>
  <si>
    <t>Farba základná S-2003 na kov</t>
  </si>
  <si>
    <t>-440474452</t>
  </si>
  <si>
    <t>188</t>
  </si>
  <si>
    <t>783425150</t>
  </si>
  <si>
    <t>Nátery kov.potr.a armatúr syntetické potrubie do DN 100 mm dvojnásobné so základným náterom - 105µm</t>
  </si>
  <si>
    <t>-1536665932</t>
  </si>
  <si>
    <t>189</t>
  </si>
  <si>
    <t>246220003000.1</t>
  </si>
  <si>
    <t>1737769690</t>
  </si>
  <si>
    <t>190</t>
  </si>
  <si>
    <t>783425350</t>
  </si>
  <si>
    <t>Nátery kov.potr.a armatúr syntet. potrubie od DN 15 do DN 100 dvojnás. 1x email a základný náter - 140µm</t>
  </si>
  <si>
    <t>-51501301</t>
  </si>
  <si>
    <t>191</t>
  </si>
  <si>
    <t>246210002000.S</t>
  </si>
  <si>
    <t>Email olejový vonkajší O 2117</t>
  </si>
  <si>
    <t>-1519118411</t>
  </si>
  <si>
    <t>713</t>
  </si>
  <si>
    <t>Izolácie tepelné</t>
  </si>
  <si>
    <t>192</t>
  </si>
  <si>
    <t>713311121.S</t>
  </si>
  <si>
    <t>Montáž izolácie tepelnej telies pásmi, rohožami pripevnenými, plôch tvarovaných jednovrstvová</t>
  </si>
  <si>
    <t>-634286951</t>
  </si>
  <si>
    <t>193</t>
  </si>
  <si>
    <t>631470001500.S</t>
  </si>
  <si>
    <t>Lamelová rohož z minerálnej vlny hr. 50 mm s hliníkovou fóliou na izoláciu zakrivených plôch a potrubí</t>
  </si>
  <si>
    <t>677490714</t>
  </si>
  <si>
    <t>194</t>
  </si>
  <si>
    <t>713461121.S</t>
  </si>
  <si>
    <t>Montáž izolácie tepel.potrubia a ohybov skružami z odľahčených hmôt jednovrstvová, HV a ÚK</t>
  </si>
  <si>
    <t>9949738</t>
  </si>
  <si>
    <t>195</t>
  </si>
  <si>
    <t>631470001125.R</t>
  </si>
  <si>
    <t>Potrubné izolačné púzdro z kamennej vlny, ochranná AL vrstva, d140, hr.100mm</t>
  </si>
  <si>
    <t>-1797404702</t>
  </si>
  <si>
    <t>196</t>
  </si>
  <si>
    <t>631470001150.R</t>
  </si>
  <si>
    <t>Potrubné izolačné púzdro z kamennej vlny, ochranná AL vrstva, d169, hr.50mm</t>
  </si>
  <si>
    <t>-412919679</t>
  </si>
  <si>
    <t>197</t>
  </si>
  <si>
    <t>631470001100.R</t>
  </si>
  <si>
    <t>Potrubné izolačné púzdro z kamennej vlny, ochranná AL vrstva, d114, hr.50mm</t>
  </si>
  <si>
    <t>-1991216357</t>
  </si>
  <si>
    <t>198</t>
  </si>
  <si>
    <t>631470001032.R</t>
  </si>
  <si>
    <t>Potrubné izolačné púzdro z kamennej vlny, ochranná AL vrstva, d42, hr.30mm</t>
  </si>
  <si>
    <t>-1415735782</t>
  </si>
  <si>
    <t>199</t>
  </si>
  <si>
    <t>631470001025.R</t>
  </si>
  <si>
    <t>Potrubné izolačné púzdro z kamennej vlny, ochranná AL vrstva, d35, hr.30mm</t>
  </si>
  <si>
    <t>347083425</t>
  </si>
  <si>
    <t>200</t>
  </si>
  <si>
    <t>631470001015.R</t>
  </si>
  <si>
    <t>Potrubné izolačné púzdro z kamennej vlny, ochranná AL vrstva, d22, hr.20mm</t>
  </si>
  <si>
    <t>-1848984382</t>
  </si>
  <si>
    <t>201</t>
  </si>
  <si>
    <t>631470001063.R</t>
  </si>
  <si>
    <t>Potrubné izolačné púzdro z kamennej vlny, ochranná AL vrstva, d64, hr.40mm</t>
  </si>
  <si>
    <t>-2120666312</t>
  </si>
  <si>
    <t>202</t>
  </si>
  <si>
    <t>631470001075.R</t>
  </si>
  <si>
    <t>Potrubné izolačné púzdro z kamennej vlny, ochranná AL vrstva, d76, hr.40mm</t>
  </si>
  <si>
    <t>-1130656691</t>
  </si>
  <si>
    <t>203</t>
  </si>
  <si>
    <t>631470001110.R</t>
  </si>
  <si>
    <t>Potrubné izolačné púzdro z kamennej vlny, ochranná AL vrstva, d108, hr.40mm</t>
  </si>
  <si>
    <t>-1724366768</t>
  </si>
  <si>
    <t>204</t>
  </si>
  <si>
    <t>713482130.S</t>
  </si>
  <si>
    <t>Montáž snímateľnej vrstvenej tep. izolácie armatúr IKA220, 220 °C</t>
  </si>
  <si>
    <t>1516124562</t>
  </si>
  <si>
    <t>205</t>
  </si>
  <si>
    <t>2833100004015h.R</t>
  </si>
  <si>
    <t>Snímatelná izolácia armatúr, šítý vak, IKA220 V2 - DN15</t>
  </si>
  <si>
    <t>-355872366</t>
  </si>
  <si>
    <t>206</t>
  </si>
  <si>
    <t>2833100004025h.R</t>
  </si>
  <si>
    <t>Snímatelná izolácia armatúr, šítý vak, IKA220 V2 - DN25</t>
  </si>
  <si>
    <t>411206786</t>
  </si>
  <si>
    <t>207</t>
  </si>
  <si>
    <t>2833100004065.S</t>
  </si>
  <si>
    <t>Snímatelná izolácia armatúr, šítý vak, IKA150 V2 - DN65</t>
  </si>
  <si>
    <t>-337934976</t>
  </si>
  <si>
    <t>208</t>
  </si>
  <si>
    <t>2833100004080.S</t>
  </si>
  <si>
    <t xml:space="preserve">Snímatelná izolácia armatúr, šítý vak, IKA150 V2 -  DN80</t>
  </si>
  <si>
    <t>-591347701</t>
  </si>
  <si>
    <t>209</t>
  </si>
  <si>
    <t>2833100004125.S</t>
  </si>
  <si>
    <t>Snímatelná izolácia armatúr, šítý vak, IKA150 V2 - DN125</t>
  </si>
  <si>
    <t>-1935568039</t>
  </si>
  <si>
    <t>210</t>
  </si>
  <si>
    <t>2833100004125h.R</t>
  </si>
  <si>
    <t>Snímatelná izolácia armatúr, šítý vak, IKA220 V2 - DN125</t>
  </si>
  <si>
    <t>-476713890</t>
  </si>
  <si>
    <t>211</t>
  </si>
  <si>
    <t>2833100004150.S</t>
  </si>
  <si>
    <t>Snímatelná izolácia armatúr, šítý vak, IKA150 V2 - DN150</t>
  </si>
  <si>
    <t>631830048</t>
  </si>
  <si>
    <t>212</t>
  </si>
  <si>
    <t>998713101.S</t>
  </si>
  <si>
    <t>Presun hmôt pre izolácie tepelné v objektoch výšky do 6 m</t>
  </si>
  <si>
    <t>2084880369</t>
  </si>
  <si>
    <t>HZS</t>
  </si>
  <si>
    <t>Hodinové zúčtovacie sadzby</t>
  </si>
  <si>
    <t>213</t>
  </si>
  <si>
    <t>HZS000111.S</t>
  </si>
  <si>
    <t>Stavebno montážne práce menej náročne, pomocné alebo manupulačné (Tr. 1) v rozsahu viac ako 8 hodín</t>
  </si>
  <si>
    <t>hod</t>
  </si>
  <si>
    <t>1123976567</t>
  </si>
  <si>
    <t>214</t>
  </si>
  <si>
    <t>HZS000112.S</t>
  </si>
  <si>
    <t>Stavebno montážne práce náročnejšie, ucelené, obtiažne, rutinné (Tr. 2) v rozsahu viac ako 8 hodín náročnejšie</t>
  </si>
  <si>
    <t>291513693</t>
  </si>
  <si>
    <t>215</t>
  </si>
  <si>
    <t>HZS000213.S</t>
  </si>
  <si>
    <t>Stavebno montážne práce náročné ucelené - odborné, tvorivé remeselné (Tr. 3) v rozsahu viac ako 4 a menej ako 8 hodín</t>
  </si>
  <si>
    <t>-656284479</t>
  </si>
  <si>
    <t>216</t>
  </si>
  <si>
    <t>HZS000214.S</t>
  </si>
  <si>
    <t>Stavebno montážne práce najnáročnejšie na odbornosť - prehliadky pracoviska a revízie (Tr. 4) v rozsahu viac ako 4 a menej ako 8 hodín</t>
  </si>
  <si>
    <t>1744480474</t>
  </si>
  <si>
    <t>217</t>
  </si>
  <si>
    <t>HZS000315.S</t>
  </si>
  <si>
    <t>Stavebno montážne práce mimoriadne odborné (Tr. 5) v rozsahu menej ako 4 hodiny</t>
  </si>
  <si>
    <t>-1237847523</t>
  </si>
  <si>
    <t>Investičné náklady neobsiahnuté v cenách</t>
  </si>
  <si>
    <t>218</t>
  </si>
  <si>
    <t>000800012.S</t>
  </si>
  <si>
    <t>Vplyv pracovného prostredia - prevádzka investora a vplyv prostredia vplyv zdraviu škodlivého prostredia</t>
  </si>
  <si>
    <t>eur</t>
  </si>
  <si>
    <t>1740503199</t>
  </si>
  <si>
    <t>219</t>
  </si>
  <si>
    <t>000800013.S</t>
  </si>
  <si>
    <t>Vplyv pracovného prostredia - prevádzka investora a vplyv prostredia prestávky v práci</t>
  </si>
  <si>
    <t>-296777657</t>
  </si>
  <si>
    <t>VRN04</t>
  </si>
  <si>
    <t>220</t>
  </si>
  <si>
    <t>000400022.S</t>
  </si>
  <si>
    <t>Projektové práce - stavebná časť (stavebné objekty vrátane ich technického vybavenia). náklady na dokumentáciu skutočného zhotovenia stavby</t>
  </si>
  <si>
    <t>48435419</t>
  </si>
  <si>
    <t>221</t>
  </si>
  <si>
    <t>000400032.S</t>
  </si>
  <si>
    <t>Projektové práce - náklady na ocenenie stavby ponukový rozpočet</t>
  </si>
  <si>
    <t>1028790664</t>
  </si>
  <si>
    <t>VRN06</t>
  </si>
  <si>
    <t>Zariadenie staveniska</t>
  </si>
  <si>
    <t>222</t>
  </si>
  <si>
    <t>000600018.S</t>
  </si>
  <si>
    <t>Zariadenie staveniska - prevádzkové prípojka elektrického prúdu - staveniskova pripojka z exist rozvádzača</t>
  </si>
  <si>
    <t>-366521735</t>
  </si>
  <si>
    <t>223</t>
  </si>
  <si>
    <t>000600021.S</t>
  </si>
  <si>
    <t>Zariadenie staveniska - prevádzkové oplotenie staveniska</t>
  </si>
  <si>
    <t>-333125032</t>
  </si>
  <si>
    <t>224</t>
  </si>
  <si>
    <t>000600042.S</t>
  </si>
  <si>
    <t>Zariadenie staveniska - sociálne sociálne zariadenia</t>
  </si>
  <si>
    <t>2071876961</t>
  </si>
  <si>
    <t>VRN07</t>
  </si>
  <si>
    <t>Dopravné náklady</t>
  </si>
  <si>
    <t>225</t>
  </si>
  <si>
    <t>000700021.S</t>
  </si>
  <si>
    <t>Dopravné náklady - mimoriadne sťažené dopravné podmienky použitie mimoriadnych dopravných prostriedkov - auto s rukou</t>
  </si>
  <si>
    <t>-1535715205</t>
  </si>
  <si>
    <t>226</t>
  </si>
  <si>
    <t>979089713.S</t>
  </si>
  <si>
    <t>Prenájom kontajneru 8 m3 s dopravou</t>
  </si>
  <si>
    <t>-1982985423</t>
  </si>
  <si>
    <t>VRN10</t>
  </si>
  <si>
    <t>Inžinierska činnosť</t>
  </si>
  <si>
    <t>227</t>
  </si>
  <si>
    <t>001000014.S</t>
  </si>
  <si>
    <t>Inžinierska činnosť - dozory koordinátor BOZP na stavenisku, stavby vedúci</t>
  </si>
  <si>
    <t>-1669799607</t>
  </si>
  <si>
    <t>228</t>
  </si>
  <si>
    <t>735000911.R</t>
  </si>
  <si>
    <t>Vyregulovanie sústavy, zmeranie prietokov vetiev, nastavenie čerpadiel a ventilov po rekonštrukcií, montáž nových ventilov - Thermo Eco Engineering</t>
  </si>
  <si>
    <t>1472777059</t>
  </si>
  <si>
    <t>229</t>
  </si>
  <si>
    <t>551110028824.S</t>
  </si>
  <si>
    <t>Ventil vyvažovací šikmý DN 50, na pitnú vodu s meracími ventilčekmi na meranie tlakovej diferencie, 2xvnútorný závit</t>
  </si>
  <si>
    <t>-1696437840</t>
  </si>
  <si>
    <t>230</t>
  </si>
  <si>
    <t>551110028820.S</t>
  </si>
  <si>
    <t>Ventil vyvažovací šikmý DN 32, na pitnú vodu s meracími ventilčekmi na meranie tlakovej diferencie, 2xvnútorný závit</t>
  </si>
  <si>
    <t>-1185246528</t>
  </si>
  <si>
    <t>VRN11</t>
  </si>
  <si>
    <t>Meranie</t>
  </si>
  <si>
    <t>231</t>
  </si>
  <si>
    <t>000200042.S</t>
  </si>
  <si>
    <t>Prieskumné práce - prieskum hlukovej hladiny vplyvom prevádzky OST</t>
  </si>
  <si>
    <t>1024</t>
  </si>
  <si>
    <t>-438285582</t>
  </si>
  <si>
    <t>232</t>
  </si>
  <si>
    <t>230161013.S</t>
  </si>
  <si>
    <t>Prežiarenie zvarov Iridiom 192, film D7, cez 2 steny, rúrka D=133-180 mm, t=4.0-11 mm; 3 expoz.</t>
  </si>
  <si>
    <t>512</t>
  </si>
  <si>
    <t>-841269367</t>
  </si>
  <si>
    <t>VRN13</t>
  </si>
  <si>
    <t>Kompletačná a koordinačná činnosť</t>
  </si>
  <si>
    <t>233</t>
  </si>
  <si>
    <t>001300031.S</t>
  </si>
  <si>
    <t>Kompletačná a koordinačná činnosť - koordinačná činnosť bez rozlíšenia</t>
  </si>
  <si>
    <t>-446176585</t>
  </si>
  <si>
    <t>OST</t>
  </si>
  <si>
    <t>Ostatné</t>
  </si>
  <si>
    <t>234</t>
  </si>
  <si>
    <t>230230123</t>
  </si>
  <si>
    <t>Príprava na tlakovú skúšku vzduchom a vodou do 4 MPa</t>
  </si>
  <si>
    <t>h</t>
  </si>
  <si>
    <t>262144</t>
  </si>
  <si>
    <t>-1571388087</t>
  </si>
  <si>
    <t>235</t>
  </si>
  <si>
    <t>230230124</t>
  </si>
  <si>
    <t>Kompletné vyskúšanie</t>
  </si>
  <si>
    <t>-294918906</t>
  </si>
  <si>
    <t>236</t>
  </si>
  <si>
    <t>230230125</t>
  </si>
  <si>
    <t>HZS Vykurovacia skúška</t>
  </si>
  <si>
    <t>1694037742</t>
  </si>
  <si>
    <t>237</t>
  </si>
  <si>
    <t>RKOST</t>
  </si>
  <si>
    <t>Revízna kniha OST</t>
  </si>
  <si>
    <t>-1371710937</t>
  </si>
  <si>
    <t>238</t>
  </si>
  <si>
    <t>RS</t>
  </si>
  <si>
    <t>Revízne správy</t>
  </si>
  <si>
    <t>-763689955</t>
  </si>
  <si>
    <t>239</t>
  </si>
  <si>
    <t>US</t>
  </si>
  <si>
    <t>Úradná skúška</t>
  </si>
  <si>
    <t>-656637422</t>
  </si>
  <si>
    <t>240</t>
  </si>
  <si>
    <t>_</t>
  </si>
  <si>
    <t>313059611</t>
  </si>
  <si>
    <t>241</t>
  </si>
  <si>
    <t>POZNÁMKA 1</t>
  </si>
  <si>
    <t>ZARIADENIA UVEDENÉ V ŠPECIFIKÁCIÍ MÔŽU BYŤ NAHRADENÉ ADEKVÁTNYMI ZARIADENIAMI ALEBO PRÍSTROJMI S ROVNAKÝMI, PRÍPADNE LEPŠÍMI, TECHNICKÝMI PARAMETRAMI</t>
  </si>
  <si>
    <t>460009407</t>
  </si>
  <si>
    <t>242</t>
  </si>
  <si>
    <t>POZNÁMKA 2</t>
  </si>
  <si>
    <t>VÝKAZ VÝMER A ROZPOČET JE LEN ORIENTAČNY A MÁ INFORMATÍVNY CHARAKTER, NENAHRÁDZA VÝROBNÚ DOKUMENTÁCIU DODÁVATEĽA STAVBY</t>
  </si>
  <si>
    <t>1059114518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</si>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</sst>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2" fillId="0" borderId="0" xfId="0" applyNumberFormat="1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2" borderId="22" xfId="0" applyNumberFormat="1" applyFont="1" applyFill="1" applyBorder="1" applyAlignment="1" applyProtection="1">
      <alignment vertical="center"/>
      <protection locked="0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4.png" /><Relationship Id="rId3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475615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475615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475615</xdr:colOff>
      <xdr:row>133</xdr:row>
      <xdr:rowOff>0</xdr:rowOff>
    </xdr:from>
    <xdr:to>
      <xdr:col>9</xdr:col>
      <xdr:colOff>1216025</xdr:colOff>
      <xdr:row>137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34</v>
      </c>
      <c r="AO17" s="19"/>
      <c r="AP17" s="19"/>
      <c r="AQ17" s="19"/>
      <c r="AR17" s="17"/>
      <c r="BE17" s="28"/>
      <c r="BS17" s="14" t="s">
        <v>35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53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54</v>
      </c>
      <c r="AI60" s="39"/>
      <c r="AJ60" s="39"/>
      <c r="AK60" s="39"/>
      <c r="AL60" s="39"/>
      <c r="AM60" s="67" t="s">
        <v>55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56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57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54</v>
      </c>
      <c r="AI75" s="39"/>
      <c r="AJ75" s="39"/>
      <c r="AK75" s="39"/>
      <c r="AL75" s="39"/>
      <c r="AM75" s="67" t="s">
        <v>55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1984-790BP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Rekonštrukcia OST 770 Súhvezdná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Bratislava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15. 5. 2024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MH Teplárenský holding,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83" t="str">
        <f>IF(E17="","",E17)</f>
        <v>BANSKÉ PROJEKTY, s.r.o.</v>
      </c>
      <c r="AN89" s="74"/>
      <c r="AO89" s="74"/>
      <c r="AP89" s="74"/>
      <c r="AQ89" s="37"/>
      <c r="AR89" s="41"/>
      <c r="AS89" s="84" t="s">
        <v>59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83" t="str">
        <f>IF(E20="","",E20)</f>
        <v>Ing. Tomáš Baník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60</v>
      </c>
      <c r="D92" s="97"/>
      <c r="E92" s="97"/>
      <c r="F92" s="97"/>
      <c r="G92" s="97"/>
      <c r="H92" s="98"/>
      <c r="I92" s="99" t="s">
        <v>61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62</v>
      </c>
      <c r="AH92" s="97"/>
      <c r="AI92" s="97"/>
      <c r="AJ92" s="97"/>
      <c r="AK92" s="97"/>
      <c r="AL92" s="97"/>
      <c r="AM92" s="97"/>
      <c r="AN92" s="99" t="s">
        <v>63</v>
      </c>
      <c r="AO92" s="97"/>
      <c r="AP92" s="101"/>
      <c r="AQ92" s="102" t="s">
        <v>64</v>
      </c>
      <c r="AR92" s="41"/>
      <c r="AS92" s="103" t="s">
        <v>65</v>
      </c>
      <c r="AT92" s="104" t="s">
        <v>66</v>
      </c>
      <c r="AU92" s="104" t="s">
        <v>67</v>
      </c>
      <c r="AV92" s="104" t="s">
        <v>68</v>
      </c>
      <c r="AW92" s="104" t="s">
        <v>69</v>
      </c>
      <c r="AX92" s="104" t="s">
        <v>70</v>
      </c>
      <c r="AY92" s="104" t="s">
        <v>71</v>
      </c>
      <c r="AZ92" s="104" t="s">
        <v>72</v>
      </c>
      <c r="BA92" s="104" t="s">
        <v>73</v>
      </c>
      <c r="BB92" s="104" t="s">
        <v>74</v>
      </c>
      <c r="BC92" s="104" t="s">
        <v>75</v>
      </c>
      <c r="BD92" s="105" t="s">
        <v>76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77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78</v>
      </c>
      <c r="BT94" s="120" t="s">
        <v>79</v>
      </c>
      <c r="BU94" s="121" t="s">
        <v>80</v>
      </c>
      <c r="BV94" s="120" t="s">
        <v>81</v>
      </c>
      <c r="BW94" s="120" t="s">
        <v>5</v>
      </c>
      <c r="BX94" s="120" t="s">
        <v>82</v>
      </c>
      <c r="CL94" s="120" t="s">
        <v>1</v>
      </c>
    </row>
    <row r="95" s="7" customFormat="1" ht="16.5" customHeight="1">
      <c r="A95" s="7"/>
      <c r="B95" s="122"/>
      <c r="C95" s="123"/>
      <c r="D95" s="124" t="s">
        <v>83</v>
      </c>
      <c r="E95" s="124"/>
      <c r="F95" s="124"/>
      <c r="G95" s="124"/>
      <c r="H95" s="124"/>
      <c r="I95" s="125"/>
      <c r="J95" s="124" t="s">
        <v>84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ROUND(AG96,2)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85</v>
      </c>
      <c r="AR95" s="129"/>
      <c r="AS95" s="130">
        <f>ROUND(AS96,2)</f>
        <v>0</v>
      </c>
      <c r="AT95" s="131">
        <f>ROUND(SUM(AV95:AW95),2)</f>
        <v>0</v>
      </c>
      <c r="AU95" s="132">
        <f>ROUND(AU96,5)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ROUND(AZ96,2)</f>
        <v>0</v>
      </c>
      <c r="BA95" s="131">
        <f>ROUND(BA96,2)</f>
        <v>0</v>
      </c>
      <c r="BB95" s="131">
        <f>ROUND(BB96,2)</f>
        <v>0</v>
      </c>
      <c r="BC95" s="131">
        <f>ROUND(BC96,2)</f>
        <v>0</v>
      </c>
      <c r="BD95" s="133">
        <f>ROUND(BD96,2)</f>
        <v>0</v>
      </c>
      <c r="BE95" s="7"/>
      <c r="BS95" s="134" t="s">
        <v>78</v>
      </c>
      <c r="BT95" s="134" t="s">
        <v>86</v>
      </c>
      <c r="BU95" s="134" t="s">
        <v>80</v>
      </c>
      <c r="BV95" s="134" t="s">
        <v>81</v>
      </c>
      <c r="BW95" s="134" t="s">
        <v>87</v>
      </c>
      <c r="BX95" s="134" t="s">
        <v>5</v>
      </c>
      <c r="CL95" s="134" t="s">
        <v>1</v>
      </c>
      <c r="CM95" s="134" t="s">
        <v>79</v>
      </c>
    </row>
    <row r="96" s="4" customFormat="1" ht="16.5" customHeight="1">
      <c r="A96" s="135" t="s">
        <v>88</v>
      </c>
      <c r="B96" s="73"/>
      <c r="C96" s="136"/>
      <c r="D96" s="136"/>
      <c r="E96" s="137" t="s">
        <v>89</v>
      </c>
      <c r="F96" s="137"/>
      <c r="G96" s="137"/>
      <c r="H96" s="137"/>
      <c r="I96" s="137"/>
      <c r="J96" s="136"/>
      <c r="K96" s="137" t="s">
        <v>90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'PS01 - Strojná technológia'!J34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91</v>
      </c>
      <c r="AR96" s="75"/>
      <c r="AS96" s="140">
        <v>0</v>
      </c>
      <c r="AT96" s="141">
        <f>ROUND(SUM(AV96:AW96),2)</f>
        <v>0</v>
      </c>
      <c r="AU96" s="142">
        <f>'PS01 - Strojná technológia'!P149</f>
        <v>0</v>
      </c>
      <c r="AV96" s="141">
        <f>'PS01 - Strojná technológia'!J37</f>
        <v>0</v>
      </c>
      <c r="AW96" s="141">
        <f>'PS01 - Strojná technológia'!J38</f>
        <v>0</v>
      </c>
      <c r="AX96" s="141">
        <f>'PS01 - Strojná technológia'!J39</f>
        <v>0</v>
      </c>
      <c r="AY96" s="141">
        <f>'PS01 - Strojná technológia'!J40</f>
        <v>0</v>
      </c>
      <c r="AZ96" s="141">
        <f>'PS01 - Strojná technológia'!F37</f>
        <v>0</v>
      </c>
      <c r="BA96" s="141">
        <f>'PS01 - Strojná technológia'!F38</f>
        <v>0</v>
      </c>
      <c r="BB96" s="141">
        <f>'PS01 - Strojná technológia'!F39</f>
        <v>0</v>
      </c>
      <c r="BC96" s="141">
        <f>'PS01 - Strojná technológia'!F40</f>
        <v>0</v>
      </c>
      <c r="BD96" s="143">
        <f>'PS01 - Strojná technológia'!F41</f>
        <v>0</v>
      </c>
      <c r="BE96" s="4"/>
      <c r="BT96" s="144" t="s">
        <v>92</v>
      </c>
      <c r="BV96" s="144" t="s">
        <v>81</v>
      </c>
      <c r="BW96" s="144" t="s">
        <v>93</v>
      </c>
      <c r="BX96" s="144" t="s">
        <v>87</v>
      </c>
      <c r="CL96" s="144" t="s">
        <v>1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73fx/9y9T10TfHTL//UvSiD+65ENCYLVbZqGhq2GKmJoPL7WhOCBiU+AhSmOZmq/OfGcvTal32sVuetJUdOn9w==" hashValue="JJD3B7Ra8Tcz2ODQ3XgJ5qst+F6UYl7euXJ83aIL9tJREW+E9AUo0ICNf271ul067jKFHzpVZ56DC4WTi39fMA==" algorithmName="SHA-512" password="CC49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G94:AM94"/>
    <mergeCell ref="AN94:AP94"/>
    <mergeCell ref="AR2:BE2"/>
  </mergeCells>
  <hyperlinks>
    <hyperlink ref="A96" location="'PS01 - Strojná technológ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7"/>
      <c r="AT3" s="14" t="s">
        <v>79</v>
      </c>
    </row>
    <row r="4" s="1" customFormat="1" ht="24.96" customHeight="1">
      <c r="B4" s="17"/>
      <c r="D4" s="147" t="s">
        <v>94</v>
      </c>
      <c r="L4" s="17"/>
      <c r="M4" s="148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9" t="s">
        <v>15</v>
      </c>
      <c r="L6" s="17"/>
    </row>
    <row r="7" s="1" customFormat="1" ht="16.5" customHeight="1">
      <c r="B7" s="17"/>
      <c r="E7" s="150" t="str">
        <f>'Rekapitulácia stavby'!K6</f>
        <v>Rekonštrukcia OST 770 Súhvezdná</v>
      </c>
      <c r="F7" s="149"/>
      <c r="G7" s="149"/>
      <c r="H7" s="149"/>
      <c r="L7" s="17"/>
    </row>
    <row r="8" s="1" customFormat="1" ht="12" customHeight="1">
      <c r="B8" s="17"/>
      <c r="D8" s="149" t="s">
        <v>95</v>
      </c>
      <c r="L8" s="17"/>
    </row>
    <row r="9" s="2" customFormat="1" ht="16.5" customHeight="1">
      <c r="A9" s="35"/>
      <c r="B9" s="41"/>
      <c r="C9" s="35"/>
      <c r="D9" s="35"/>
      <c r="E9" s="150" t="s">
        <v>96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9" t="s">
        <v>97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1" t="s">
        <v>98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9" t="s">
        <v>17</v>
      </c>
      <c r="E13" s="35"/>
      <c r="F13" s="144" t="s">
        <v>1</v>
      </c>
      <c r="G13" s="35"/>
      <c r="H13" s="35"/>
      <c r="I13" s="149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9" t="s">
        <v>19</v>
      </c>
      <c r="E14" s="35"/>
      <c r="F14" s="144" t="s">
        <v>20</v>
      </c>
      <c r="G14" s="35"/>
      <c r="H14" s="35"/>
      <c r="I14" s="149" t="s">
        <v>21</v>
      </c>
      <c r="J14" s="152" t="str">
        <f>'Rekapitulácia stavby'!AN8</f>
        <v>15. 5. 2024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9" t="s">
        <v>23</v>
      </c>
      <c r="E16" s="35"/>
      <c r="F16" s="35"/>
      <c r="G16" s="35"/>
      <c r="H16" s="35"/>
      <c r="I16" s="149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49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9" t="s">
        <v>29</v>
      </c>
      <c r="E19" s="35"/>
      <c r="F19" s="35"/>
      <c r="G19" s="35"/>
      <c r="H19" s="35"/>
      <c r="I19" s="149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49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9" t="s">
        <v>31</v>
      </c>
      <c r="E22" s="35"/>
      <c r="F22" s="35"/>
      <c r="G22" s="35"/>
      <c r="H22" s="35"/>
      <c r="I22" s="149" t="s">
        <v>24</v>
      </c>
      <c r="J22" s="144" t="s">
        <v>32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33</v>
      </c>
      <c r="F23" s="35"/>
      <c r="G23" s="35"/>
      <c r="H23" s="35"/>
      <c r="I23" s="149" t="s">
        <v>27</v>
      </c>
      <c r="J23" s="144" t="s">
        <v>34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9" t="s">
        <v>36</v>
      </c>
      <c r="E25" s="35"/>
      <c r="F25" s="35"/>
      <c r="G25" s="35"/>
      <c r="H25" s="35"/>
      <c r="I25" s="149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37</v>
      </c>
      <c r="F26" s="35"/>
      <c r="G26" s="35"/>
      <c r="H26" s="35"/>
      <c r="I26" s="149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9" t="s">
        <v>38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7"/>
      <c r="E31" s="157"/>
      <c r="F31" s="157"/>
      <c r="G31" s="157"/>
      <c r="H31" s="157"/>
      <c r="I31" s="157"/>
      <c r="J31" s="157"/>
      <c r="K31" s="157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144" t="s">
        <v>99</v>
      </c>
      <c r="E32" s="35"/>
      <c r="F32" s="35"/>
      <c r="G32" s="35"/>
      <c r="H32" s="35"/>
      <c r="I32" s="35"/>
      <c r="J32" s="158">
        <f>J98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9" t="s">
        <v>100</v>
      </c>
      <c r="E33" s="35"/>
      <c r="F33" s="35"/>
      <c r="G33" s="35"/>
      <c r="H33" s="35"/>
      <c r="I33" s="35"/>
      <c r="J33" s="158">
        <f>J120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0" t="s">
        <v>39</v>
      </c>
      <c r="E34" s="35"/>
      <c r="F34" s="35"/>
      <c r="G34" s="35"/>
      <c r="H34" s="35"/>
      <c r="I34" s="35"/>
      <c r="J34" s="161">
        <f>ROUND(J32 + J33,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7"/>
      <c r="E35" s="157"/>
      <c r="F35" s="157"/>
      <c r="G35" s="157"/>
      <c r="H35" s="157"/>
      <c r="I35" s="157"/>
      <c r="J35" s="157"/>
      <c r="K35" s="157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2" t="s">
        <v>41</v>
      </c>
      <c r="G36" s="35"/>
      <c r="H36" s="35"/>
      <c r="I36" s="162" t="s">
        <v>40</v>
      </c>
      <c r="J36" s="162" t="s">
        <v>42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3" t="s">
        <v>43</v>
      </c>
      <c r="E37" s="164" t="s">
        <v>44</v>
      </c>
      <c r="F37" s="165">
        <f>ROUND((ROUND((SUM(BE120:BE127) + SUM(BE149:BE409)),  2) + SUM(BE411:BE415)), 2)</f>
        <v>0</v>
      </c>
      <c r="G37" s="166"/>
      <c r="H37" s="166"/>
      <c r="I37" s="167">
        <v>0.20000000000000001</v>
      </c>
      <c r="J37" s="165">
        <f>ROUND((ROUND(((SUM(BE120:BE127) + SUM(BE149:BE409))*I37),  2) + (SUM(BE411:BE415)*I37)), 2)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4" t="s">
        <v>45</v>
      </c>
      <c r="F38" s="165">
        <f>ROUND((ROUND((SUM(BF120:BF127) + SUM(BF149:BF409)),  2) + SUM(BF411:BF415)), 2)</f>
        <v>0</v>
      </c>
      <c r="G38" s="166"/>
      <c r="H38" s="166"/>
      <c r="I38" s="167">
        <v>0.20000000000000001</v>
      </c>
      <c r="J38" s="165">
        <f>ROUND((ROUND(((SUM(BF120:BF127) + SUM(BF149:BF409))*I38),  2) + (SUM(BF411:BF415)*I38)), 2)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9" t="s">
        <v>46</v>
      </c>
      <c r="F39" s="168">
        <f>ROUND((ROUND((SUM(BG120:BG127) + SUM(BG149:BG409)),  2) + SUM(BG411:BG415)), 2)</f>
        <v>0</v>
      </c>
      <c r="G39" s="35"/>
      <c r="H39" s="35"/>
      <c r="I39" s="169">
        <v>0.20000000000000001</v>
      </c>
      <c r="J39" s="168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9" t="s">
        <v>47</v>
      </c>
      <c r="F40" s="168">
        <f>ROUND((ROUND((SUM(BH120:BH127) + SUM(BH149:BH409)),  2) + SUM(BH411:BH415)), 2)</f>
        <v>0</v>
      </c>
      <c r="G40" s="35"/>
      <c r="H40" s="35"/>
      <c r="I40" s="169">
        <v>0.20000000000000001</v>
      </c>
      <c r="J40" s="168">
        <f>0</f>
        <v>0</v>
      </c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4" t="s">
        <v>48</v>
      </c>
      <c r="F41" s="165">
        <f>ROUND((ROUND((SUM(BI120:BI127) + SUM(BI149:BI409)),  2) + SUM(BI411:BI415)), 2)</f>
        <v>0</v>
      </c>
      <c r="G41" s="166"/>
      <c r="H41" s="166"/>
      <c r="I41" s="167">
        <v>0</v>
      </c>
      <c r="J41" s="165">
        <f>0</f>
        <v>0</v>
      </c>
      <c r="K41" s="35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49</v>
      </c>
      <c r="E43" s="172"/>
      <c r="F43" s="172"/>
      <c r="G43" s="173" t="s">
        <v>50</v>
      </c>
      <c r="H43" s="174" t="s">
        <v>51</v>
      </c>
      <c r="I43" s="172"/>
      <c r="J43" s="175">
        <f>SUM(J34:J41)</f>
        <v>0</v>
      </c>
      <c r="K43" s="176"/>
      <c r="L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7" t="s">
        <v>52</v>
      </c>
      <c r="E50" s="178"/>
      <c r="F50" s="178"/>
      <c r="G50" s="177" t="s">
        <v>53</v>
      </c>
      <c r="H50" s="178"/>
      <c r="I50" s="178"/>
      <c r="J50" s="178"/>
      <c r="K50" s="178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9" t="s">
        <v>54</v>
      </c>
      <c r="E61" s="180"/>
      <c r="F61" s="181" t="s">
        <v>55</v>
      </c>
      <c r="G61" s="179" t="s">
        <v>54</v>
      </c>
      <c r="H61" s="180"/>
      <c r="I61" s="180"/>
      <c r="J61" s="182" t="s">
        <v>55</v>
      </c>
      <c r="K61" s="180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7" t="s">
        <v>56</v>
      </c>
      <c r="E65" s="183"/>
      <c r="F65" s="183"/>
      <c r="G65" s="177" t="s">
        <v>57</v>
      </c>
      <c r="H65" s="183"/>
      <c r="I65" s="183"/>
      <c r="J65" s="183"/>
      <c r="K65" s="183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9" t="s">
        <v>54</v>
      </c>
      <c r="E76" s="180"/>
      <c r="F76" s="181" t="s">
        <v>55</v>
      </c>
      <c r="G76" s="179" t="s">
        <v>54</v>
      </c>
      <c r="H76" s="180"/>
      <c r="I76" s="180"/>
      <c r="J76" s="182" t="s">
        <v>55</v>
      </c>
      <c r="K76" s="180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8" t="str">
        <f>E7</f>
        <v>Rekonštrukcia OST 770 Súhvezdná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88" t="s">
        <v>96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PS01 - Strojná technológia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>Bratislava</v>
      </c>
      <c r="G91" s="37"/>
      <c r="H91" s="37"/>
      <c r="I91" s="29" t="s">
        <v>21</v>
      </c>
      <c r="J91" s="82" t="str">
        <f>IF(J14="","",J14)</f>
        <v>15. 5. 2024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MH Teplárenský holding, a.s.</v>
      </c>
      <c r="G93" s="37"/>
      <c r="H93" s="37"/>
      <c r="I93" s="29" t="s">
        <v>31</v>
      </c>
      <c r="J93" s="33" t="str">
        <f>E23</f>
        <v>BANSKÉ PROJEKTY,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36</v>
      </c>
      <c r="J94" s="33" t="str">
        <f>E26</f>
        <v>Ing. Tomáš Baník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9" t="s">
        <v>102</v>
      </c>
      <c r="D96" s="190"/>
      <c r="E96" s="190"/>
      <c r="F96" s="190"/>
      <c r="G96" s="190"/>
      <c r="H96" s="190"/>
      <c r="I96" s="190"/>
      <c r="J96" s="191" t="s">
        <v>103</v>
      </c>
      <c r="K96" s="190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2" t="s">
        <v>104</v>
      </c>
      <c r="D98" s="37"/>
      <c r="E98" s="37"/>
      <c r="F98" s="37"/>
      <c r="G98" s="37"/>
      <c r="H98" s="37"/>
      <c r="I98" s="37"/>
      <c r="J98" s="113">
        <f>J149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105</v>
      </c>
    </row>
    <row r="99" s="9" customFormat="1" ht="24.96" customHeight="1">
      <c r="A99" s="9"/>
      <c r="B99" s="193"/>
      <c r="C99" s="194"/>
      <c r="D99" s="195" t="s">
        <v>106</v>
      </c>
      <c r="E99" s="196"/>
      <c r="F99" s="196"/>
      <c r="G99" s="196"/>
      <c r="H99" s="196"/>
      <c r="I99" s="196"/>
      <c r="J99" s="197">
        <f>J150</f>
        <v>0</v>
      </c>
      <c r="K99" s="194"/>
      <c r="L99" s="19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9"/>
      <c r="C100" s="136"/>
      <c r="D100" s="200" t="s">
        <v>107</v>
      </c>
      <c r="E100" s="201"/>
      <c r="F100" s="201"/>
      <c r="G100" s="201"/>
      <c r="H100" s="201"/>
      <c r="I100" s="201"/>
      <c r="J100" s="202">
        <f>J151</f>
        <v>0</v>
      </c>
      <c r="K100" s="136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3"/>
      <c r="C101" s="194"/>
      <c r="D101" s="195" t="s">
        <v>108</v>
      </c>
      <c r="E101" s="196"/>
      <c r="F101" s="196"/>
      <c r="G101" s="196"/>
      <c r="H101" s="196"/>
      <c r="I101" s="196"/>
      <c r="J101" s="197">
        <f>J177</f>
        <v>0</v>
      </c>
      <c r="K101" s="194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136"/>
      <c r="D102" s="200" t="s">
        <v>109</v>
      </c>
      <c r="E102" s="201"/>
      <c r="F102" s="201"/>
      <c r="G102" s="201"/>
      <c r="H102" s="201"/>
      <c r="I102" s="201"/>
      <c r="J102" s="202">
        <f>J178</f>
        <v>0</v>
      </c>
      <c r="K102" s="136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136"/>
      <c r="D103" s="200" t="s">
        <v>110</v>
      </c>
      <c r="E103" s="201"/>
      <c r="F103" s="201"/>
      <c r="G103" s="201"/>
      <c r="H103" s="201"/>
      <c r="I103" s="201"/>
      <c r="J103" s="202">
        <f>J186</f>
        <v>0</v>
      </c>
      <c r="K103" s="136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9"/>
      <c r="C104" s="136"/>
      <c r="D104" s="200" t="s">
        <v>111</v>
      </c>
      <c r="E104" s="201"/>
      <c r="F104" s="201"/>
      <c r="G104" s="201"/>
      <c r="H104" s="201"/>
      <c r="I104" s="201"/>
      <c r="J104" s="202">
        <f>J225</f>
        <v>0</v>
      </c>
      <c r="K104" s="136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9"/>
      <c r="C105" s="136"/>
      <c r="D105" s="200" t="s">
        <v>112</v>
      </c>
      <c r="E105" s="201"/>
      <c r="F105" s="201"/>
      <c r="G105" s="201"/>
      <c r="H105" s="201"/>
      <c r="I105" s="201"/>
      <c r="J105" s="202">
        <f>J328</f>
        <v>0</v>
      </c>
      <c r="K105" s="136"/>
      <c r="L105" s="20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9"/>
      <c r="C106" s="136"/>
      <c r="D106" s="200" t="s">
        <v>113</v>
      </c>
      <c r="E106" s="201"/>
      <c r="F106" s="201"/>
      <c r="G106" s="201"/>
      <c r="H106" s="201"/>
      <c r="I106" s="201"/>
      <c r="J106" s="202">
        <f>J342</f>
        <v>0</v>
      </c>
      <c r="K106" s="136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9"/>
      <c r="C107" s="136"/>
      <c r="D107" s="200" t="s">
        <v>114</v>
      </c>
      <c r="E107" s="201"/>
      <c r="F107" s="201"/>
      <c r="G107" s="201"/>
      <c r="H107" s="201"/>
      <c r="I107" s="201"/>
      <c r="J107" s="202">
        <f>J349</f>
        <v>0</v>
      </c>
      <c r="K107" s="136"/>
      <c r="L107" s="20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3"/>
      <c r="C108" s="194"/>
      <c r="D108" s="195" t="s">
        <v>115</v>
      </c>
      <c r="E108" s="196"/>
      <c r="F108" s="196"/>
      <c r="G108" s="196"/>
      <c r="H108" s="196"/>
      <c r="I108" s="196"/>
      <c r="J108" s="197">
        <f>J371</f>
        <v>0</v>
      </c>
      <c r="K108" s="194"/>
      <c r="L108" s="198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93"/>
      <c r="C109" s="194"/>
      <c r="D109" s="195" t="s">
        <v>116</v>
      </c>
      <c r="E109" s="196"/>
      <c r="F109" s="196"/>
      <c r="G109" s="196"/>
      <c r="H109" s="196"/>
      <c r="I109" s="196"/>
      <c r="J109" s="197">
        <f>J377</f>
        <v>0</v>
      </c>
      <c r="K109" s="194"/>
      <c r="L109" s="19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9"/>
      <c r="C110" s="136"/>
      <c r="D110" s="200" t="s">
        <v>117</v>
      </c>
      <c r="E110" s="201"/>
      <c r="F110" s="201"/>
      <c r="G110" s="201"/>
      <c r="H110" s="201"/>
      <c r="I110" s="201"/>
      <c r="J110" s="202">
        <f>J380</f>
        <v>0</v>
      </c>
      <c r="K110" s="136"/>
      <c r="L110" s="20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9"/>
      <c r="C111" s="136"/>
      <c r="D111" s="200" t="s">
        <v>118</v>
      </c>
      <c r="E111" s="201"/>
      <c r="F111" s="201"/>
      <c r="G111" s="201"/>
      <c r="H111" s="201"/>
      <c r="I111" s="201"/>
      <c r="J111" s="202">
        <f>J383</f>
        <v>0</v>
      </c>
      <c r="K111" s="136"/>
      <c r="L111" s="20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9"/>
      <c r="C112" s="136"/>
      <c r="D112" s="200" t="s">
        <v>119</v>
      </c>
      <c r="E112" s="201"/>
      <c r="F112" s="201"/>
      <c r="G112" s="201"/>
      <c r="H112" s="201"/>
      <c r="I112" s="201"/>
      <c r="J112" s="202">
        <f>J387</f>
        <v>0</v>
      </c>
      <c r="K112" s="136"/>
      <c r="L112" s="20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9"/>
      <c r="C113" s="136"/>
      <c r="D113" s="200" t="s">
        <v>120</v>
      </c>
      <c r="E113" s="201"/>
      <c r="F113" s="201"/>
      <c r="G113" s="201"/>
      <c r="H113" s="201"/>
      <c r="I113" s="201"/>
      <c r="J113" s="202">
        <f>J390</f>
        <v>0</v>
      </c>
      <c r="K113" s="136"/>
      <c r="L113" s="20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9"/>
      <c r="C114" s="136"/>
      <c r="D114" s="200" t="s">
        <v>121</v>
      </c>
      <c r="E114" s="201"/>
      <c r="F114" s="201"/>
      <c r="G114" s="201"/>
      <c r="H114" s="201"/>
      <c r="I114" s="201"/>
      <c r="J114" s="202">
        <f>J395</f>
        <v>0</v>
      </c>
      <c r="K114" s="136"/>
      <c r="L114" s="20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9"/>
      <c r="C115" s="136"/>
      <c r="D115" s="200" t="s">
        <v>122</v>
      </c>
      <c r="E115" s="201"/>
      <c r="F115" s="201"/>
      <c r="G115" s="201"/>
      <c r="H115" s="201"/>
      <c r="I115" s="201"/>
      <c r="J115" s="202">
        <f>J398</f>
        <v>0</v>
      </c>
      <c r="K115" s="136"/>
      <c r="L115" s="20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93"/>
      <c r="C116" s="194"/>
      <c r="D116" s="195" t="s">
        <v>123</v>
      </c>
      <c r="E116" s="196"/>
      <c r="F116" s="196"/>
      <c r="G116" s="196"/>
      <c r="H116" s="196"/>
      <c r="I116" s="196"/>
      <c r="J116" s="197">
        <f>J400</f>
        <v>0</v>
      </c>
      <c r="K116" s="194"/>
      <c r="L116" s="198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9" customFormat="1" ht="21.84" customHeight="1">
      <c r="A117" s="9"/>
      <c r="B117" s="193"/>
      <c r="C117" s="194"/>
      <c r="D117" s="204" t="s">
        <v>124</v>
      </c>
      <c r="E117" s="194"/>
      <c r="F117" s="194"/>
      <c r="G117" s="194"/>
      <c r="H117" s="194"/>
      <c r="I117" s="194"/>
      <c r="J117" s="205">
        <f>J410</f>
        <v>0</v>
      </c>
      <c r="K117" s="194"/>
      <c r="L117" s="198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="2" customFormat="1" ht="21.84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9.28" customHeight="1">
      <c r="A120" s="35"/>
      <c r="B120" s="36"/>
      <c r="C120" s="192" t="s">
        <v>125</v>
      </c>
      <c r="D120" s="37"/>
      <c r="E120" s="37"/>
      <c r="F120" s="37"/>
      <c r="G120" s="37"/>
      <c r="H120" s="37"/>
      <c r="I120" s="37"/>
      <c r="J120" s="206">
        <f>ROUND(J121 + J122 + J123 + J124 + J125 + J126,2)</f>
        <v>0</v>
      </c>
      <c r="K120" s="37"/>
      <c r="L120" s="66"/>
      <c r="N120" s="207" t="s">
        <v>43</v>
      </c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8" customHeight="1">
      <c r="A121" s="35"/>
      <c r="B121" s="36"/>
      <c r="C121" s="37"/>
      <c r="D121" s="208" t="s">
        <v>126</v>
      </c>
      <c r="E121" s="209"/>
      <c r="F121" s="209"/>
      <c r="G121" s="37"/>
      <c r="H121" s="37"/>
      <c r="I121" s="37"/>
      <c r="J121" s="210">
        <v>0</v>
      </c>
      <c r="K121" s="37"/>
      <c r="L121" s="211"/>
      <c r="M121" s="212"/>
      <c r="N121" s="213" t="s">
        <v>45</v>
      </c>
      <c r="O121" s="212"/>
      <c r="P121" s="212"/>
      <c r="Q121" s="212"/>
      <c r="R121" s="212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5" t="s">
        <v>127</v>
      </c>
      <c r="AZ121" s="212"/>
      <c r="BA121" s="212"/>
      <c r="BB121" s="212"/>
      <c r="BC121" s="212"/>
      <c r="BD121" s="212"/>
      <c r="BE121" s="216">
        <f>IF(N121="základná",J121,0)</f>
        <v>0</v>
      </c>
      <c r="BF121" s="216">
        <f>IF(N121="znížená",J121,0)</f>
        <v>0</v>
      </c>
      <c r="BG121" s="216">
        <f>IF(N121="zákl. prenesená",J121,0)</f>
        <v>0</v>
      </c>
      <c r="BH121" s="216">
        <f>IF(N121="zníž. prenesená",J121,0)</f>
        <v>0</v>
      </c>
      <c r="BI121" s="216">
        <f>IF(N121="nulová",J121,0)</f>
        <v>0</v>
      </c>
      <c r="BJ121" s="215" t="s">
        <v>92</v>
      </c>
      <c r="BK121" s="212"/>
      <c r="BL121" s="212"/>
      <c r="BM121" s="212"/>
    </row>
    <row r="122" s="2" customFormat="1" ht="18" customHeight="1">
      <c r="A122" s="35"/>
      <c r="B122" s="36"/>
      <c r="C122" s="37"/>
      <c r="D122" s="208" t="s">
        <v>128</v>
      </c>
      <c r="E122" s="209"/>
      <c r="F122" s="209"/>
      <c r="G122" s="37"/>
      <c r="H122" s="37"/>
      <c r="I122" s="37"/>
      <c r="J122" s="210">
        <v>0</v>
      </c>
      <c r="K122" s="37"/>
      <c r="L122" s="211"/>
      <c r="M122" s="212"/>
      <c r="N122" s="213" t="s">
        <v>45</v>
      </c>
      <c r="O122" s="212"/>
      <c r="P122" s="212"/>
      <c r="Q122" s="212"/>
      <c r="R122" s="212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5" t="s">
        <v>127</v>
      </c>
      <c r="AZ122" s="212"/>
      <c r="BA122" s="212"/>
      <c r="BB122" s="212"/>
      <c r="BC122" s="212"/>
      <c r="BD122" s="212"/>
      <c r="BE122" s="216">
        <f>IF(N122="základná",J122,0)</f>
        <v>0</v>
      </c>
      <c r="BF122" s="216">
        <f>IF(N122="znížená",J122,0)</f>
        <v>0</v>
      </c>
      <c r="BG122" s="216">
        <f>IF(N122="zákl. prenesená",J122,0)</f>
        <v>0</v>
      </c>
      <c r="BH122" s="216">
        <f>IF(N122="zníž. prenesená",J122,0)</f>
        <v>0</v>
      </c>
      <c r="BI122" s="216">
        <f>IF(N122="nulová",J122,0)</f>
        <v>0</v>
      </c>
      <c r="BJ122" s="215" t="s">
        <v>92</v>
      </c>
      <c r="BK122" s="212"/>
      <c r="BL122" s="212"/>
      <c r="BM122" s="212"/>
    </row>
    <row r="123" s="2" customFormat="1" ht="18" customHeight="1">
      <c r="A123" s="35"/>
      <c r="B123" s="36"/>
      <c r="C123" s="37"/>
      <c r="D123" s="208" t="s">
        <v>129</v>
      </c>
      <c r="E123" s="209"/>
      <c r="F123" s="209"/>
      <c r="G123" s="37"/>
      <c r="H123" s="37"/>
      <c r="I123" s="37"/>
      <c r="J123" s="210">
        <v>0</v>
      </c>
      <c r="K123" s="37"/>
      <c r="L123" s="211"/>
      <c r="M123" s="212"/>
      <c r="N123" s="213" t="s">
        <v>45</v>
      </c>
      <c r="O123" s="212"/>
      <c r="P123" s="212"/>
      <c r="Q123" s="212"/>
      <c r="R123" s="212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5" t="s">
        <v>127</v>
      </c>
      <c r="AZ123" s="212"/>
      <c r="BA123" s="212"/>
      <c r="BB123" s="212"/>
      <c r="BC123" s="212"/>
      <c r="BD123" s="212"/>
      <c r="BE123" s="216">
        <f>IF(N123="základná",J123,0)</f>
        <v>0</v>
      </c>
      <c r="BF123" s="216">
        <f>IF(N123="znížená",J123,0)</f>
        <v>0</v>
      </c>
      <c r="BG123" s="216">
        <f>IF(N123="zákl. prenesená",J123,0)</f>
        <v>0</v>
      </c>
      <c r="BH123" s="216">
        <f>IF(N123="zníž. prenesená",J123,0)</f>
        <v>0</v>
      </c>
      <c r="BI123" s="216">
        <f>IF(N123="nulová",J123,0)</f>
        <v>0</v>
      </c>
      <c r="BJ123" s="215" t="s">
        <v>92</v>
      </c>
      <c r="BK123" s="212"/>
      <c r="BL123" s="212"/>
      <c r="BM123" s="212"/>
    </row>
    <row r="124" s="2" customFormat="1" ht="18" customHeight="1">
      <c r="A124" s="35"/>
      <c r="B124" s="36"/>
      <c r="C124" s="37"/>
      <c r="D124" s="208" t="s">
        <v>130</v>
      </c>
      <c r="E124" s="209"/>
      <c r="F124" s="209"/>
      <c r="G124" s="37"/>
      <c r="H124" s="37"/>
      <c r="I124" s="37"/>
      <c r="J124" s="210">
        <v>0</v>
      </c>
      <c r="K124" s="37"/>
      <c r="L124" s="211"/>
      <c r="M124" s="212"/>
      <c r="N124" s="213" t="s">
        <v>45</v>
      </c>
      <c r="O124" s="212"/>
      <c r="P124" s="212"/>
      <c r="Q124" s="212"/>
      <c r="R124" s="212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5" t="s">
        <v>127</v>
      </c>
      <c r="AZ124" s="212"/>
      <c r="BA124" s="212"/>
      <c r="BB124" s="212"/>
      <c r="BC124" s="212"/>
      <c r="BD124" s="212"/>
      <c r="BE124" s="216">
        <f>IF(N124="základná",J124,0)</f>
        <v>0</v>
      </c>
      <c r="BF124" s="216">
        <f>IF(N124="znížená",J124,0)</f>
        <v>0</v>
      </c>
      <c r="BG124" s="216">
        <f>IF(N124="zákl. prenesená",J124,0)</f>
        <v>0</v>
      </c>
      <c r="BH124" s="216">
        <f>IF(N124="zníž. prenesená",J124,0)</f>
        <v>0</v>
      </c>
      <c r="BI124" s="216">
        <f>IF(N124="nulová",J124,0)</f>
        <v>0</v>
      </c>
      <c r="BJ124" s="215" t="s">
        <v>92</v>
      </c>
      <c r="BK124" s="212"/>
      <c r="BL124" s="212"/>
      <c r="BM124" s="212"/>
    </row>
    <row r="125" s="2" customFormat="1" ht="18" customHeight="1">
      <c r="A125" s="35"/>
      <c r="B125" s="36"/>
      <c r="C125" s="37"/>
      <c r="D125" s="208" t="s">
        <v>131</v>
      </c>
      <c r="E125" s="209"/>
      <c r="F125" s="209"/>
      <c r="G125" s="37"/>
      <c r="H125" s="37"/>
      <c r="I125" s="37"/>
      <c r="J125" s="210">
        <v>0</v>
      </c>
      <c r="K125" s="37"/>
      <c r="L125" s="211"/>
      <c r="M125" s="212"/>
      <c r="N125" s="213" t="s">
        <v>45</v>
      </c>
      <c r="O125" s="212"/>
      <c r="P125" s="212"/>
      <c r="Q125" s="212"/>
      <c r="R125" s="212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5" t="s">
        <v>127</v>
      </c>
      <c r="AZ125" s="212"/>
      <c r="BA125" s="212"/>
      <c r="BB125" s="212"/>
      <c r="BC125" s="212"/>
      <c r="BD125" s="212"/>
      <c r="BE125" s="216">
        <f>IF(N125="základná",J125,0)</f>
        <v>0</v>
      </c>
      <c r="BF125" s="216">
        <f>IF(N125="znížená",J125,0)</f>
        <v>0</v>
      </c>
      <c r="BG125" s="216">
        <f>IF(N125="zákl. prenesená",J125,0)</f>
        <v>0</v>
      </c>
      <c r="BH125" s="216">
        <f>IF(N125="zníž. prenesená",J125,0)</f>
        <v>0</v>
      </c>
      <c r="BI125" s="216">
        <f>IF(N125="nulová",J125,0)</f>
        <v>0</v>
      </c>
      <c r="BJ125" s="215" t="s">
        <v>92</v>
      </c>
      <c r="BK125" s="212"/>
      <c r="BL125" s="212"/>
      <c r="BM125" s="212"/>
    </row>
    <row r="126" s="2" customFormat="1" ht="18" customHeight="1">
      <c r="A126" s="35"/>
      <c r="B126" s="36"/>
      <c r="C126" s="37"/>
      <c r="D126" s="209" t="s">
        <v>132</v>
      </c>
      <c r="E126" s="37"/>
      <c r="F126" s="37"/>
      <c r="G126" s="37"/>
      <c r="H126" s="37"/>
      <c r="I126" s="37"/>
      <c r="J126" s="210">
        <f>ROUND(J32*T126,2)</f>
        <v>0</v>
      </c>
      <c r="K126" s="37"/>
      <c r="L126" s="211"/>
      <c r="M126" s="212"/>
      <c r="N126" s="213" t="s">
        <v>45</v>
      </c>
      <c r="O126" s="212"/>
      <c r="P126" s="212"/>
      <c r="Q126" s="212"/>
      <c r="R126" s="212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5" t="s">
        <v>133</v>
      </c>
      <c r="AZ126" s="212"/>
      <c r="BA126" s="212"/>
      <c r="BB126" s="212"/>
      <c r="BC126" s="212"/>
      <c r="BD126" s="212"/>
      <c r="BE126" s="216">
        <f>IF(N126="základná",J126,0)</f>
        <v>0</v>
      </c>
      <c r="BF126" s="216">
        <f>IF(N126="znížená",J126,0)</f>
        <v>0</v>
      </c>
      <c r="BG126" s="216">
        <f>IF(N126="zákl. prenesená",J126,0)</f>
        <v>0</v>
      </c>
      <c r="BH126" s="216">
        <f>IF(N126="zníž. prenesená",J126,0)</f>
        <v>0</v>
      </c>
      <c r="BI126" s="216">
        <f>IF(N126="nulová",J126,0)</f>
        <v>0</v>
      </c>
      <c r="BJ126" s="215" t="s">
        <v>92</v>
      </c>
      <c r="BK126" s="212"/>
      <c r="BL126" s="212"/>
      <c r="BM126" s="212"/>
    </row>
    <row r="127" s="2" customForma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29.28" customHeight="1">
      <c r="A128" s="35"/>
      <c r="B128" s="36"/>
      <c r="C128" s="217" t="s">
        <v>134</v>
      </c>
      <c r="D128" s="190"/>
      <c r="E128" s="190"/>
      <c r="F128" s="190"/>
      <c r="G128" s="190"/>
      <c r="H128" s="190"/>
      <c r="I128" s="190"/>
      <c r="J128" s="218">
        <f>ROUND(J98+J120,2)</f>
        <v>0</v>
      </c>
      <c r="K128" s="190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6.96" customHeight="1">
      <c r="A129" s="35"/>
      <c r="B129" s="69"/>
      <c r="C129" s="70"/>
      <c r="D129" s="70"/>
      <c r="E129" s="70"/>
      <c r="F129" s="70"/>
      <c r="G129" s="70"/>
      <c r="H129" s="70"/>
      <c r="I129" s="70"/>
      <c r="J129" s="70"/>
      <c r="K129" s="70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3" s="2" customFormat="1" ht="6.96" customHeight="1">
      <c r="A133" s="35"/>
      <c r="B133" s="71"/>
      <c r="C133" s="72"/>
      <c r="D133" s="72"/>
      <c r="E133" s="72"/>
      <c r="F133" s="72"/>
      <c r="G133" s="72"/>
      <c r="H133" s="72"/>
      <c r="I133" s="72"/>
      <c r="J133" s="72"/>
      <c r="K133" s="72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24.96" customHeight="1">
      <c r="A134" s="35"/>
      <c r="B134" s="36"/>
      <c r="C134" s="20" t="s">
        <v>135</v>
      </c>
      <c r="D134" s="37"/>
      <c r="E134" s="37"/>
      <c r="F134" s="37"/>
      <c r="G134" s="37"/>
      <c r="H134" s="37"/>
      <c r="I134" s="37"/>
      <c r="J134" s="37"/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6.96" customHeight="1">
      <c r="A135" s="35"/>
      <c r="B135" s="36"/>
      <c r="C135" s="37"/>
      <c r="D135" s="37"/>
      <c r="E135" s="37"/>
      <c r="F135" s="37"/>
      <c r="G135" s="37"/>
      <c r="H135" s="37"/>
      <c r="I135" s="37"/>
      <c r="J135" s="37"/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2" customHeight="1">
      <c r="A136" s="35"/>
      <c r="B136" s="36"/>
      <c r="C136" s="29" t="s">
        <v>15</v>
      </c>
      <c r="D136" s="37"/>
      <c r="E136" s="37"/>
      <c r="F136" s="37"/>
      <c r="G136" s="37"/>
      <c r="H136" s="37"/>
      <c r="I136" s="37"/>
      <c r="J136" s="37"/>
      <c r="K136" s="37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6.5" customHeight="1">
      <c r="A137" s="35"/>
      <c r="B137" s="36"/>
      <c r="C137" s="37"/>
      <c r="D137" s="37"/>
      <c r="E137" s="188" t="str">
        <f>E7</f>
        <v>Rekonštrukcia OST 770 Súhvezdná</v>
      </c>
      <c r="F137" s="29"/>
      <c r="G137" s="29"/>
      <c r="H137" s="29"/>
      <c r="I137" s="37"/>
      <c r="J137" s="37"/>
      <c r="K137" s="37"/>
      <c r="L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1" customFormat="1" ht="12" customHeight="1">
      <c r="B138" s="18"/>
      <c r="C138" s="29" t="s">
        <v>95</v>
      </c>
      <c r="D138" s="19"/>
      <c r="E138" s="19"/>
      <c r="F138" s="19"/>
      <c r="G138" s="19"/>
      <c r="H138" s="19"/>
      <c r="I138" s="19"/>
      <c r="J138" s="19"/>
      <c r="K138" s="19"/>
      <c r="L138" s="17"/>
    </row>
    <row r="139" s="2" customFormat="1" ht="16.5" customHeight="1">
      <c r="A139" s="35"/>
      <c r="B139" s="36"/>
      <c r="C139" s="37"/>
      <c r="D139" s="37"/>
      <c r="E139" s="188" t="s">
        <v>96</v>
      </c>
      <c r="F139" s="37"/>
      <c r="G139" s="37"/>
      <c r="H139" s="37"/>
      <c r="I139" s="37"/>
      <c r="J139" s="37"/>
      <c r="K139" s="37"/>
      <c r="L139" s="66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2" customFormat="1" ht="12" customHeight="1">
      <c r="A140" s="35"/>
      <c r="B140" s="36"/>
      <c r="C140" s="29" t="s">
        <v>97</v>
      </c>
      <c r="D140" s="37"/>
      <c r="E140" s="37"/>
      <c r="F140" s="37"/>
      <c r="G140" s="37"/>
      <c r="H140" s="37"/>
      <c r="I140" s="37"/>
      <c r="J140" s="37"/>
      <c r="K140" s="37"/>
      <c r="L140" s="66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="2" customFormat="1" ht="16.5" customHeight="1">
      <c r="A141" s="35"/>
      <c r="B141" s="36"/>
      <c r="C141" s="37"/>
      <c r="D141" s="37"/>
      <c r="E141" s="79" t="str">
        <f>E11</f>
        <v>PS01 - Strojná technológia</v>
      </c>
      <c r="F141" s="37"/>
      <c r="G141" s="37"/>
      <c r="H141" s="37"/>
      <c r="I141" s="37"/>
      <c r="J141" s="37"/>
      <c r="K141" s="37"/>
      <c r="L141" s="66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="2" customFormat="1" ht="6.96" customHeight="1">
      <c r="A142" s="35"/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66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="2" customFormat="1" ht="12" customHeight="1">
      <c r="A143" s="35"/>
      <c r="B143" s="36"/>
      <c r="C143" s="29" t="s">
        <v>19</v>
      </c>
      <c r="D143" s="37"/>
      <c r="E143" s="37"/>
      <c r="F143" s="24" t="str">
        <f>F14</f>
        <v>Bratislava</v>
      </c>
      <c r="G143" s="37"/>
      <c r="H143" s="37"/>
      <c r="I143" s="29" t="s">
        <v>21</v>
      </c>
      <c r="J143" s="82" t="str">
        <f>IF(J14="","",J14)</f>
        <v>15. 5. 2024</v>
      </c>
      <c r="K143" s="37"/>
      <c r="L143" s="66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="2" customFormat="1" ht="6.96" customHeight="1">
      <c r="A144" s="35"/>
      <c r="B144" s="36"/>
      <c r="C144" s="37"/>
      <c r="D144" s="37"/>
      <c r="E144" s="37"/>
      <c r="F144" s="37"/>
      <c r="G144" s="37"/>
      <c r="H144" s="37"/>
      <c r="I144" s="37"/>
      <c r="J144" s="37"/>
      <c r="K144" s="37"/>
      <c r="L144" s="66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="2" customFormat="1" ht="25.65" customHeight="1">
      <c r="A145" s="35"/>
      <c r="B145" s="36"/>
      <c r="C145" s="29" t="s">
        <v>23</v>
      </c>
      <c r="D145" s="37"/>
      <c r="E145" s="37"/>
      <c r="F145" s="24" t="str">
        <f>E17</f>
        <v>MH Teplárenský holding, a.s.</v>
      </c>
      <c r="G145" s="37"/>
      <c r="H145" s="37"/>
      <c r="I145" s="29" t="s">
        <v>31</v>
      </c>
      <c r="J145" s="33" t="str">
        <f>E23</f>
        <v>BANSKÉ PROJEKTY, s.r.o.</v>
      </c>
      <c r="K145" s="37"/>
      <c r="L145" s="66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="2" customFormat="1" ht="15.15" customHeight="1">
      <c r="A146" s="35"/>
      <c r="B146" s="36"/>
      <c r="C146" s="29" t="s">
        <v>29</v>
      </c>
      <c r="D146" s="37"/>
      <c r="E146" s="37"/>
      <c r="F146" s="24" t="str">
        <f>IF(E20="","",E20)</f>
        <v>Vyplň údaj</v>
      </c>
      <c r="G146" s="37"/>
      <c r="H146" s="37"/>
      <c r="I146" s="29" t="s">
        <v>36</v>
      </c>
      <c r="J146" s="33" t="str">
        <f>E26</f>
        <v>Ing. Tomáš Baník</v>
      </c>
      <c r="K146" s="37"/>
      <c r="L146" s="66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="2" customFormat="1" ht="10.32" customHeight="1">
      <c r="A147" s="35"/>
      <c r="B147" s="36"/>
      <c r="C147" s="37"/>
      <c r="D147" s="37"/>
      <c r="E147" s="37"/>
      <c r="F147" s="37"/>
      <c r="G147" s="37"/>
      <c r="H147" s="37"/>
      <c r="I147" s="37"/>
      <c r="J147" s="37"/>
      <c r="K147" s="37"/>
      <c r="L147" s="66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="11" customFormat="1" ht="29.28" customHeight="1">
      <c r="A148" s="219"/>
      <c r="B148" s="220"/>
      <c r="C148" s="221" t="s">
        <v>136</v>
      </c>
      <c r="D148" s="222" t="s">
        <v>64</v>
      </c>
      <c r="E148" s="222" t="s">
        <v>60</v>
      </c>
      <c r="F148" s="222" t="s">
        <v>61</v>
      </c>
      <c r="G148" s="222" t="s">
        <v>137</v>
      </c>
      <c r="H148" s="222" t="s">
        <v>138</v>
      </c>
      <c r="I148" s="222" t="s">
        <v>139</v>
      </c>
      <c r="J148" s="223" t="s">
        <v>103</v>
      </c>
      <c r="K148" s="224" t="s">
        <v>140</v>
      </c>
      <c r="L148" s="225"/>
      <c r="M148" s="103" t="s">
        <v>1</v>
      </c>
      <c r="N148" s="104" t="s">
        <v>43</v>
      </c>
      <c r="O148" s="104" t="s">
        <v>141</v>
      </c>
      <c r="P148" s="104" t="s">
        <v>142</v>
      </c>
      <c r="Q148" s="104" t="s">
        <v>143</v>
      </c>
      <c r="R148" s="104" t="s">
        <v>144</v>
      </c>
      <c r="S148" s="104" t="s">
        <v>145</v>
      </c>
      <c r="T148" s="105" t="s">
        <v>146</v>
      </c>
      <c r="U148" s="219"/>
      <c r="V148" s="219"/>
      <c r="W148" s="219"/>
      <c r="X148" s="219"/>
      <c r="Y148" s="219"/>
      <c r="Z148" s="219"/>
      <c r="AA148" s="219"/>
      <c r="AB148" s="219"/>
      <c r="AC148" s="219"/>
      <c r="AD148" s="219"/>
      <c r="AE148" s="219"/>
    </row>
    <row r="149" s="2" customFormat="1" ht="22.8" customHeight="1">
      <c r="A149" s="35"/>
      <c r="B149" s="36"/>
      <c r="C149" s="110" t="s">
        <v>99</v>
      </c>
      <c r="D149" s="37"/>
      <c r="E149" s="37"/>
      <c r="F149" s="37"/>
      <c r="G149" s="37"/>
      <c r="H149" s="37"/>
      <c r="I149" s="37"/>
      <c r="J149" s="226">
        <f>BK149</f>
        <v>0</v>
      </c>
      <c r="K149" s="37"/>
      <c r="L149" s="41"/>
      <c r="M149" s="106"/>
      <c r="N149" s="227"/>
      <c r="O149" s="107"/>
      <c r="P149" s="228">
        <f>P150+P177+P371+P377+P400+P410</f>
        <v>0</v>
      </c>
      <c r="Q149" s="107"/>
      <c r="R149" s="228">
        <f>R150+R177+R371+R377+R400+R410</f>
        <v>7.1061247300000003</v>
      </c>
      <c r="S149" s="107"/>
      <c r="T149" s="229">
        <f>T150+T177+T371+T377+T400+T410</f>
        <v>9.5773099999999989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78</v>
      </c>
      <c r="AU149" s="14" t="s">
        <v>105</v>
      </c>
      <c r="BK149" s="230">
        <f>BK150+BK177+BK371+BK377+BK400+BK410</f>
        <v>0</v>
      </c>
    </row>
    <row r="150" s="12" customFormat="1" ht="25.92" customHeight="1">
      <c r="A150" s="12"/>
      <c r="B150" s="231"/>
      <c r="C150" s="232"/>
      <c r="D150" s="233" t="s">
        <v>78</v>
      </c>
      <c r="E150" s="234" t="s">
        <v>147</v>
      </c>
      <c r="F150" s="234" t="s">
        <v>148</v>
      </c>
      <c r="G150" s="232"/>
      <c r="H150" s="232"/>
      <c r="I150" s="235"/>
      <c r="J150" s="205">
        <f>BK150</f>
        <v>0</v>
      </c>
      <c r="K150" s="232"/>
      <c r="L150" s="236"/>
      <c r="M150" s="237"/>
      <c r="N150" s="238"/>
      <c r="O150" s="238"/>
      <c r="P150" s="239">
        <f>P151</f>
        <v>0</v>
      </c>
      <c r="Q150" s="238"/>
      <c r="R150" s="239">
        <f>R151</f>
        <v>0.028783960000000001</v>
      </c>
      <c r="S150" s="238"/>
      <c r="T150" s="240">
        <f>T151</f>
        <v>9.5773099999999989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41" t="s">
        <v>86</v>
      </c>
      <c r="AT150" s="242" t="s">
        <v>78</v>
      </c>
      <c r="AU150" s="242" t="s">
        <v>79</v>
      </c>
      <c r="AY150" s="241" t="s">
        <v>149</v>
      </c>
      <c r="BK150" s="243">
        <f>BK151</f>
        <v>0</v>
      </c>
    </row>
    <row r="151" s="12" customFormat="1" ht="22.8" customHeight="1">
      <c r="A151" s="12"/>
      <c r="B151" s="231"/>
      <c r="C151" s="232"/>
      <c r="D151" s="233" t="s">
        <v>78</v>
      </c>
      <c r="E151" s="244" t="s">
        <v>150</v>
      </c>
      <c r="F151" s="244" t="s">
        <v>151</v>
      </c>
      <c r="G151" s="232"/>
      <c r="H151" s="232"/>
      <c r="I151" s="235"/>
      <c r="J151" s="245">
        <f>BK151</f>
        <v>0</v>
      </c>
      <c r="K151" s="232"/>
      <c r="L151" s="236"/>
      <c r="M151" s="237"/>
      <c r="N151" s="238"/>
      <c r="O151" s="238"/>
      <c r="P151" s="239">
        <f>SUM(P152:P176)</f>
        <v>0</v>
      </c>
      <c r="Q151" s="238"/>
      <c r="R151" s="239">
        <f>SUM(R152:R176)</f>
        <v>0.028783960000000001</v>
      </c>
      <c r="S151" s="238"/>
      <c r="T151" s="240">
        <f>SUM(T152:T176)</f>
        <v>9.5773099999999989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41" t="s">
        <v>86</v>
      </c>
      <c r="AT151" s="242" t="s">
        <v>78</v>
      </c>
      <c r="AU151" s="242" t="s">
        <v>86</v>
      </c>
      <c r="AY151" s="241" t="s">
        <v>149</v>
      </c>
      <c r="BK151" s="243">
        <f>SUM(BK152:BK176)</f>
        <v>0</v>
      </c>
    </row>
    <row r="152" s="2" customFormat="1" ht="24.15" customHeight="1">
      <c r="A152" s="35"/>
      <c r="B152" s="36"/>
      <c r="C152" s="246" t="s">
        <v>86</v>
      </c>
      <c r="D152" s="246" t="s">
        <v>152</v>
      </c>
      <c r="E152" s="247" t="s">
        <v>153</v>
      </c>
      <c r="F152" s="248" t="s">
        <v>154</v>
      </c>
      <c r="G152" s="249" t="s">
        <v>155</v>
      </c>
      <c r="H152" s="250">
        <v>1</v>
      </c>
      <c r="I152" s="251"/>
      <c r="J152" s="252">
        <f>ROUND(I152*H152,2)</f>
        <v>0</v>
      </c>
      <c r="K152" s="253"/>
      <c r="L152" s="41"/>
      <c r="M152" s="254" t="s">
        <v>1</v>
      </c>
      <c r="N152" s="255" t="s">
        <v>45</v>
      </c>
      <c r="O152" s="94"/>
      <c r="P152" s="256">
        <f>O152*H152</f>
        <v>0</v>
      </c>
      <c r="Q152" s="256">
        <v>0</v>
      </c>
      <c r="R152" s="256">
        <f>Q152*H152</f>
        <v>0</v>
      </c>
      <c r="S152" s="256">
        <v>0.024299999999999999</v>
      </c>
      <c r="T152" s="257">
        <f>S152*H152</f>
        <v>0.024299999999999999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58" t="s">
        <v>156</v>
      </c>
      <c r="AT152" s="258" t="s">
        <v>152</v>
      </c>
      <c r="AU152" s="258" t="s">
        <v>92</v>
      </c>
      <c r="AY152" s="14" t="s">
        <v>149</v>
      </c>
      <c r="BE152" s="259">
        <f>IF(N152="základná",J152,0)</f>
        <v>0</v>
      </c>
      <c r="BF152" s="259">
        <f>IF(N152="znížená",J152,0)</f>
        <v>0</v>
      </c>
      <c r="BG152" s="259">
        <f>IF(N152="zákl. prenesená",J152,0)</f>
        <v>0</v>
      </c>
      <c r="BH152" s="259">
        <f>IF(N152="zníž. prenesená",J152,0)</f>
        <v>0</v>
      </c>
      <c r="BI152" s="259">
        <f>IF(N152="nulová",J152,0)</f>
        <v>0</v>
      </c>
      <c r="BJ152" s="14" t="s">
        <v>92</v>
      </c>
      <c r="BK152" s="259">
        <f>ROUND(I152*H152,2)</f>
        <v>0</v>
      </c>
      <c r="BL152" s="14" t="s">
        <v>156</v>
      </c>
      <c r="BM152" s="258" t="s">
        <v>157</v>
      </c>
    </row>
    <row r="153" s="2" customFormat="1" ht="24.15" customHeight="1">
      <c r="A153" s="35"/>
      <c r="B153" s="36"/>
      <c r="C153" s="246" t="s">
        <v>92</v>
      </c>
      <c r="D153" s="246" t="s">
        <v>152</v>
      </c>
      <c r="E153" s="247" t="s">
        <v>158</v>
      </c>
      <c r="F153" s="248" t="s">
        <v>159</v>
      </c>
      <c r="G153" s="249" t="s">
        <v>160</v>
      </c>
      <c r="H153" s="250">
        <v>25</v>
      </c>
      <c r="I153" s="251"/>
      <c r="J153" s="252">
        <f>ROUND(I153*H153,2)</f>
        <v>0</v>
      </c>
      <c r="K153" s="253"/>
      <c r="L153" s="41"/>
      <c r="M153" s="254" t="s">
        <v>1</v>
      </c>
      <c r="N153" s="255" t="s">
        <v>45</v>
      </c>
      <c r="O153" s="94"/>
      <c r="P153" s="256">
        <f>O153*H153</f>
        <v>0</v>
      </c>
      <c r="Q153" s="256">
        <v>0</v>
      </c>
      <c r="R153" s="256">
        <f>Q153*H153</f>
        <v>0</v>
      </c>
      <c r="S153" s="256">
        <v>0.035999999999999997</v>
      </c>
      <c r="T153" s="257">
        <f>S153*H153</f>
        <v>0.89999999999999991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58" t="s">
        <v>156</v>
      </c>
      <c r="AT153" s="258" t="s">
        <v>152</v>
      </c>
      <c r="AU153" s="258" t="s">
        <v>92</v>
      </c>
      <c r="AY153" s="14" t="s">
        <v>149</v>
      </c>
      <c r="BE153" s="259">
        <f>IF(N153="základná",J153,0)</f>
        <v>0</v>
      </c>
      <c r="BF153" s="259">
        <f>IF(N153="znížená",J153,0)</f>
        <v>0</v>
      </c>
      <c r="BG153" s="259">
        <f>IF(N153="zákl. prenesená",J153,0)</f>
        <v>0</v>
      </c>
      <c r="BH153" s="259">
        <f>IF(N153="zníž. prenesená",J153,0)</f>
        <v>0</v>
      </c>
      <c r="BI153" s="259">
        <f>IF(N153="nulová",J153,0)</f>
        <v>0</v>
      </c>
      <c r="BJ153" s="14" t="s">
        <v>92</v>
      </c>
      <c r="BK153" s="259">
        <f>ROUND(I153*H153,2)</f>
        <v>0</v>
      </c>
      <c r="BL153" s="14" t="s">
        <v>156</v>
      </c>
      <c r="BM153" s="258" t="s">
        <v>161</v>
      </c>
    </row>
    <row r="154" s="2" customFormat="1" ht="24.15" customHeight="1">
      <c r="A154" s="35"/>
      <c r="B154" s="36"/>
      <c r="C154" s="246" t="s">
        <v>162</v>
      </c>
      <c r="D154" s="246" t="s">
        <v>152</v>
      </c>
      <c r="E154" s="247" t="s">
        <v>163</v>
      </c>
      <c r="F154" s="248" t="s">
        <v>164</v>
      </c>
      <c r="G154" s="249" t="s">
        <v>165</v>
      </c>
      <c r="H154" s="250">
        <v>3</v>
      </c>
      <c r="I154" s="251"/>
      <c r="J154" s="252">
        <f>ROUND(I154*H154,2)</f>
        <v>0</v>
      </c>
      <c r="K154" s="253"/>
      <c r="L154" s="41"/>
      <c r="M154" s="254" t="s">
        <v>1</v>
      </c>
      <c r="N154" s="255" t="s">
        <v>45</v>
      </c>
      <c r="O154" s="94"/>
      <c r="P154" s="256">
        <f>O154*H154</f>
        <v>0</v>
      </c>
      <c r="Q154" s="256">
        <v>0</v>
      </c>
      <c r="R154" s="256">
        <f>Q154*H154</f>
        <v>0</v>
      </c>
      <c r="S154" s="256">
        <v>0.093579999999999997</v>
      </c>
      <c r="T154" s="257">
        <f>S154*H154</f>
        <v>0.28073999999999999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58" t="s">
        <v>156</v>
      </c>
      <c r="AT154" s="258" t="s">
        <v>152</v>
      </c>
      <c r="AU154" s="258" t="s">
        <v>92</v>
      </c>
      <c r="AY154" s="14" t="s">
        <v>149</v>
      </c>
      <c r="BE154" s="259">
        <f>IF(N154="základná",J154,0)</f>
        <v>0</v>
      </c>
      <c r="BF154" s="259">
        <f>IF(N154="znížená",J154,0)</f>
        <v>0</v>
      </c>
      <c r="BG154" s="259">
        <f>IF(N154="zákl. prenesená",J154,0)</f>
        <v>0</v>
      </c>
      <c r="BH154" s="259">
        <f>IF(N154="zníž. prenesená",J154,0)</f>
        <v>0</v>
      </c>
      <c r="BI154" s="259">
        <f>IF(N154="nulová",J154,0)</f>
        <v>0</v>
      </c>
      <c r="BJ154" s="14" t="s">
        <v>92</v>
      </c>
      <c r="BK154" s="259">
        <f>ROUND(I154*H154,2)</f>
        <v>0</v>
      </c>
      <c r="BL154" s="14" t="s">
        <v>156</v>
      </c>
      <c r="BM154" s="258" t="s">
        <v>166</v>
      </c>
    </row>
    <row r="155" s="2" customFormat="1" ht="24.15" customHeight="1">
      <c r="A155" s="35"/>
      <c r="B155" s="36"/>
      <c r="C155" s="246" t="s">
        <v>156</v>
      </c>
      <c r="D155" s="246" t="s">
        <v>152</v>
      </c>
      <c r="E155" s="247" t="s">
        <v>167</v>
      </c>
      <c r="F155" s="248" t="s">
        <v>168</v>
      </c>
      <c r="G155" s="249" t="s">
        <v>165</v>
      </c>
      <c r="H155" s="250">
        <v>3</v>
      </c>
      <c r="I155" s="251"/>
      <c r="J155" s="252">
        <f>ROUND(I155*H155,2)</f>
        <v>0</v>
      </c>
      <c r="K155" s="253"/>
      <c r="L155" s="41"/>
      <c r="M155" s="254" t="s">
        <v>1</v>
      </c>
      <c r="N155" s="255" t="s">
        <v>45</v>
      </c>
      <c r="O155" s="94"/>
      <c r="P155" s="256">
        <f>O155*H155</f>
        <v>0</v>
      </c>
      <c r="Q155" s="256">
        <v>0</v>
      </c>
      <c r="R155" s="256">
        <f>Q155*H155</f>
        <v>0</v>
      </c>
      <c r="S155" s="256">
        <v>0.27689000000000002</v>
      </c>
      <c r="T155" s="257">
        <f>S155*H155</f>
        <v>0.83067000000000002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58" t="s">
        <v>156</v>
      </c>
      <c r="AT155" s="258" t="s">
        <v>152</v>
      </c>
      <c r="AU155" s="258" t="s">
        <v>92</v>
      </c>
      <c r="AY155" s="14" t="s">
        <v>149</v>
      </c>
      <c r="BE155" s="259">
        <f>IF(N155="základná",J155,0)</f>
        <v>0</v>
      </c>
      <c r="BF155" s="259">
        <f>IF(N155="znížená",J155,0)</f>
        <v>0</v>
      </c>
      <c r="BG155" s="259">
        <f>IF(N155="zákl. prenesená",J155,0)</f>
        <v>0</v>
      </c>
      <c r="BH155" s="259">
        <f>IF(N155="zníž. prenesená",J155,0)</f>
        <v>0</v>
      </c>
      <c r="BI155" s="259">
        <f>IF(N155="nulová",J155,0)</f>
        <v>0</v>
      </c>
      <c r="BJ155" s="14" t="s">
        <v>92</v>
      </c>
      <c r="BK155" s="259">
        <f>ROUND(I155*H155,2)</f>
        <v>0</v>
      </c>
      <c r="BL155" s="14" t="s">
        <v>156</v>
      </c>
      <c r="BM155" s="258" t="s">
        <v>169</v>
      </c>
    </row>
    <row r="156" s="2" customFormat="1" ht="24.15" customHeight="1">
      <c r="A156" s="35"/>
      <c r="B156" s="36"/>
      <c r="C156" s="246" t="s">
        <v>170</v>
      </c>
      <c r="D156" s="246" t="s">
        <v>152</v>
      </c>
      <c r="E156" s="247" t="s">
        <v>171</v>
      </c>
      <c r="F156" s="248" t="s">
        <v>172</v>
      </c>
      <c r="G156" s="249" t="s">
        <v>173</v>
      </c>
      <c r="H156" s="250">
        <v>1</v>
      </c>
      <c r="I156" s="251"/>
      <c r="J156" s="252">
        <f>ROUND(I156*H156,2)</f>
        <v>0</v>
      </c>
      <c r="K156" s="253"/>
      <c r="L156" s="41"/>
      <c r="M156" s="254" t="s">
        <v>1</v>
      </c>
      <c r="N156" s="255" t="s">
        <v>45</v>
      </c>
      <c r="O156" s="94"/>
      <c r="P156" s="256">
        <f>O156*H156</f>
        <v>0</v>
      </c>
      <c r="Q156" s="256">
        <v>0</v>
      </c>
      <c r="R156" s="256">
        <f>Q156*H156</f>
        <v>0</v>
      </c>
      <c r="S156" s="256">
        <v>0</v>
      </c>
      <c r="T156" s="25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58" t="s">
        <v>156</v>
      </c>
      <c r="AT156" s="258" t="s">
        <v>152</v>
      </c>
      <c r="AU156" s="258" t="s">
        <v>92</v>
      </c>
      <c r="AY156" s="14" t="s">
        <v>149</v>
      </c>
      <c r="BE156" s="259">
        <f>IF(N156="základná",J156,0)</f>
        <v>0</v>
      </c>
      <c r="BF156" s="259">
        <f>IF(N156="znížená",J156,0)</f>
        <v>0</v>
      </c>
      <c r="BG156" s="259">
        <f>IF(N156="zákl. prenesená",J156,0)</f>
        <v>0</v>
      </c>
      <c r="BH156" s="259">
        <f>IF(N156="zníž. prenesená",J156,0)</f>
        <v>0</v>
      </c>
      <c r="BI156" s="259">
        <f>IF(N156="nulová",J156,0)</f>
        <v>0</v>
      </c>
      <c r="BJ156" s="14" t="s">
        <v>92</v>
      </c>
      <c r="BK156" s="259">
        <f>ROUND(I156*H156,2)</f>
        <v>0</v>
      </c>
      <c r="BL156" s="14" t="s">
        <v>156</v>
      </c>
      <c r="BM156" s="258" t="s">
        <v>174</v>
      </c>
    </row>
    <row r="157" s="2" customFormat="1" ht="33" customHeight="1">
      <c r="A157" s="35"/>
      <c r="B157" s="36"/>
      <c r="C157" s="246" t="s">
        <v>175</v>
      </c>
      <c r="D157" s="246" t="s">
        <v>152</v>
      </c>
      <c r="E157" s="247" t="s">
        <v>176</v>
      </c>
      <c r="F157" s="248" t="s">
        <v>177</v>
      </c>
      <c r="G157" s="249" t="s">
        <v>173</v>
      </c>
      <c r="H157" s="250">
        <v>4</v>
      </c>
      <c r="I157" s="251"/>
      <c r="J157" s="252">
        <f>ROUND(I157*H157,2)</f>
        <v>0</v>
      </c>
      <c r="K157" s="253"/>
      <c r="L157" s="41"/>
      <c r="M157" s="254" t="s">
        <v>1</v>
      </c>
      <c r="N157" s="255" t="s">
        <v>45</v>
      </c>
      <c r="O157" s="94"/>
      <c r="P157" s="256">
        <f>O157*H157</f>
        <v>0</v>
      </c>
      <c r="Q157" s="256">
        <v>0</v>
      </c>
      <c r="R157" s="256">
        <f>Q157*H157</f>
        <v>0</v>
      </c>
      <c r="S157" s="256">
        <v>0.96899999999999997</v>
      </c>
      <c r="T157" s="257">
        <f>S157*H157</f>
        <v>3.8759999999999999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58" t="s">
        <v>156</v>
      </c>
      <c r="AT157" s="258" t="s">
        <v>152</v>
      </c>
      <c r="AU157" s="258" t="s">
        <v>92</v>
      </c>
      <c r="AY157" s="14" t="s">
        <v>149</v>
      </c>
      <c r="BE157" s="259">
        <f>IF(N157="základná",J157,0)</f>
        <v>0</v>
      </c>
      <c r="BF157" s="259">
        <f>IF(N157="znížená",J157,0)</f>
        <v>0</v>
      </c>
      <c r="BG157" s="259">
        <f>IF(N157="zákl. prenesená",J157,0)</f>
        <v>0</v>
      </c>
      <c r="BH157" s="259">
        <f>IF(N157="zníž. prenesená",J157,0)</f>
        <v>0</v>
      </c>
      <c r="BI157" s="259">
        <f>IF(N157="nulová",J157,0)</f>
        <v>0</v>
      </c>
      <c r="BJ157" s="14" t="s">
        <v>92</v>
      </c>
      <c r="BK157" s="259">
        <f>ROUND(I157*H157,2)</f>
        <v>0</v>
      </c>
      <c r="BL157" s="14" t="s">
        <v>156</v>
      </c>
      <c r="BM157" s="258" t="s">
        <v>178</v>
      </c>
    </row>
    <row r="158" s="2" customFormat="1" ht="33" customHeight="1">
      <c r="A158" s="35"/>
      <c r="B158" s="36"/>
      <c r="C158" s="246" t="s">
        <v>179</v>
      </c>
      <c r="D158" s="246" t="s">
        <v>152</v>
      </c>
      <c r="E158" s="247" t="s">
        <v>180</v>
      </c>
      <c r="F158" s="248" t="s">
        <v>181</v>
      </c>
      <c r="G158" s="249" t="s">
        <v>173</v>
      </c>
      <c r="H158" s="250">
        <v>4</v>
      </c>
      <c r="I158" s="251"/>
      <c r="J158" s="252">
        <f>ROUND(I158*H158,2)</f>
        <v>0</v>
      </c>
      <c r="K158" s="253"/>
      <c r="L158" s="41"/>
      <c r="M158" s="254" t="s">
        <v>1</v>
      </c>
      <c r="N158" s="255" t="s">
        <v>45</v>
      </c>
      <c r="O158" s="94"/>
      <c r="P158" s="256">
        <f>O158*H158</f>
        <v>0</v>
      </c>
      <c r="Q158" s="256">
        <v>0</v>
      </c>
      <c r="R158" s="256">
        <f>Q158*H158</f>
        <v>0</v>
      </c>
      <c r="S158" s="256">
        <v>0</v>
      </c>
      <c r="T158" s="25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58" t="s">
        <v>156</v>
      </c>
      <c r="AT158" s="258" t="s">
        <v>152</v>
      </c>
      <c r="AU158" s="258" t="s">
        <v>92</v>
      </c>
      <c r="AY158" s="14" t="s">
        <v>149</v>
      </c>
      <c r="BE158" s="259">
        <f>IF(N158="základná",J158,0)</f>
        <v>0</v>
      </c>
      <c r="BF158" s="259">
        <f>IF(N158="znížená",J158,0)</f>
        <v>0</v>
      </c>
      <c r="BG158" s="259">
        <f>IF(N158="zákl. prenesená",J158,0)</f>
        <v>0</v>
      </c>
      <c r="BH158" s="259">
        <f>IF(N158="zníž. prenesená",J158,0)</f>
        <v>0</v>
      </c>
      <c r="BI158" s="259">
        <f>IF(N158="nulová",J158,0)</f>
        <v>0</v>
      </c>
      <c r="BJ158" s="14" t="s">
        <v>92</v>
      </c>
      <c r="BK158" s="259">
        <f>ROUND(I158*H158,2)</f>
        <v>0</v>
      </c>
      <c r="BL158" s="14" t="s">
        <v>156</v>
      </c>
      <c r="BM158" s="258" t="s">
        <v>182</v>
      </c>
    </row>
    <row r="159" s="2" customFormat="1" ht="24.15" customHeight="1">
      <c r="A159" s="35"/>
      <c r="B159" s="36"/>
      <c r="C159" s="246" t="s">
        <v>183</v>
      </c>
      <c r="D159" s="246" t="s">
        <v>152</v>
      </c>
      <c r="E159" s="247" t="s">
        <v>184</v>
      </c>
      <c r="F159" s="248" t="s">
        <v>185</v>
      </c>
      <c r="G159" s="249" t="s">
        <v>165</v>
      </c>
      <c r="H159" s="250">
        <v>25</v>
      </c>
      <c r="I159" s="251"/>
      <c r="J159" s="252">
        <f>ROUND(I159*H159,2)</f>
        <v>0</v>
      </c>
      <c r="K159" s="253"/>
      <c r="L159" s="41"/>
      <c r="M159" s="254" t="s">
        <v>1</v>
      </c>
      <c r="N159" s="255" t="s">
        <v>45</v>
      </c>
      <c r="O159" s="94"/>
      <c r="P159" s="256">
        <f>O159*H159</f>
        <v>0</v>
      </c>
      <c r="Q159" s="256">
        <v>0</v>
      </c>
      <c r="R159" s="256">
        <f>Q159*H159</f>
        <v>0</v>
      </c>
      <c r="S159" s="256">
        <v>0.0074000000000000003</v>
      </c>
      <c r="T159" s="257">
        <f>S159*H159</f>
        <v>0.185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58" t="s">
        <v>156</v>
      </c>
      <c r="AT159" s="258" t="s">
        <v>152</v>
      </c>
      <c r="AU159" s="258" t="s">
        <v>92</v>
      </c>
      <c r="AY159" s="14" t="s">
        <v>149</v>
      </c>
      <c r="BE159" s="259">
        <f>IF(N159="základná",J159,0)</f>
        <v>0</v>
      </c>
      <c r="BF159" s="259">
        <f>IF(N159="znížená",J159,0)</f>
        <v>0</v>
      </c>
      <c r="BG159" s="259">
        <f>IF(N159="zákl. prenesená",J159,0)</f>
        <v>0</v>
      </c>
      <c r="BH159" s="259">
        <f>IF(N159="zníž. prenesená",J159,0)</f>
        <v>0</v>
      </c>
      <c r="BI159" s="259">
        <f>IF(N159="nulová",J159,0)</f>
        <v>0</v>
      </c>
      <c r="BJ159" s="14" t="s">
        <v>92</v>
      </c>
      <c r="BK159" s="259">
        <f>ROUND(I159*H159,2)</f>
        <v>0</v>
      </c>
      <c r="BL159" s="14" t="s">
        <v>156</v>
      </c>
      <c r="BM159" s="258" t="s">
        <v>186</v>
      </c>
    </row>
    <row r="160" s="2" customFormat="1" ht="33" customHeight="1">
      <c r="A160" s="35"/>
      <c r="B160" s="36"/>
      <c r="C160" s="246" t="s">
        <v>150</v>
      </c>
      <c r="D160" s="246" t="s">
        <v>152</v>
      </c>
      <c r="E160" s="247" t="s">
        <v>187</v>
      </c>
      <c r="F160" s="248" t="s">
        <v>188</v>
      </c>
      <c r="G160" s="249" t="s">
        <v>173</v>
      </c>
      <c r="H160" s="250">
        <v>1</v>
      </c>
      <c r="I160" s="251"/>
      <c r="J160" s="252">
        <f>ROUND(I160*H160,2)</f>
        <v>0</v>
      </c>
      <c r="K160" s="253"/>
      <c r="L160" s="41"/>
      <c r="M160" s="254" t="s">
        <v>1</v>
      </c>
      <c r="N160" s="255" t="s">
        <v>45</v>
      </c>
      <c r="O160" s="94"/>
      <c r="P160" s="256">
        <f>O160*H160</f>
        <v>0</v>
      </c>
      <c r="Q160" s="256">
        <v>0</v>
      </c>
      <c r="R160" s="256">
        <f>Q160*H160</f>
        <v>0</v>
      </c>
      <c r="S160" s="256">
        <v>0</v>
      </c>
      <c r="T160" s="25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58" t="s">
        <v>156</v>
      </c>
      <c r="AT160" s="258" t="s">
        <v>152</v>
      </c>
      <c r="AU160" s="258" t="s">
        <v>92</v>
      </c>
      <c r="AY160" s="14" t="s">
        <v>149</v>
      </c>
      <c r="BE160" s="259">
        <f>IF(N160="základná",J160,0)</f>
        <v>0</v>
      </c>
      <c r="BF160" s="259">
        <f>IF(N160="znížená",J160,0)</f>
        <v>0</v>
      </c>
      <c r="BG160" s="259">
        <f>IF(N160="zákl. prenesená",J160,0)</f>
        <v>0</v>
      </c>
      <c r="BH160" s="259">
        <f>IF(N160="zníž. prenesená",J160,0)</f>
        <v>0</v>
      </c>
      <c r="BI160" s="259">
        <f>IF(N160="nulová",J160,0)</f>
        <v>0</v>
      </c>
      <c r="BJ160" s="14" t="s">
        <v>92</v>
      </c>
      <c r="BK160" s="259">
        <f>ROUND(I160*H160,2)</f>
        <v>0</v>
      </c>
      <c r="BL160" s="14" t="s">
        <v>156</v>
      </c>
      <c r="BM160" s="258" t="s">
        <v>189</v>
      </c>
    </row>
    <row r="161" s="2" customFormat="1" ht="21.75" customHeight="1">
      <c r="A161" s="35"/>
      <c r="B161" s="36"/>
      <c r="C161" s="246" t="s">
        <v>190</v>
      </c>
      <c r="D161" s="246" t="s">
        <v>152</v>
      </c>
      <c r="E161" s="247" t="s">
        <v>191</v>
      </c>
      <c r="F161" s="248" t="s">
        <v>192</v>
      </c>
      <c r="G161" s="249" t="s">
        <v>173</v>
      </c>
      <c r="H161" s="250">
        <v>1</v>
      </c>
      <c r="I161" s="251"/>
      <c r="J161" s="252">
        <f>ROUND(I161*H161,2)</f>
        <v>0</v>
      </c>
      <c r="K161" s="253"/>
      <c r="L161" s="41"/>
      <c r="M161" s="254" t="s">
        <v>1</v>
      </c>
      <c r="N161" s="255" t="s">
        <v>45</v>
      </c>
      <c r="O161" s="94"/>
      <c r="P161" s="256">
        <f>O161*H161</f>
        <v>0</v>
      </c>
      <c r="Q161" s="256">
        <v>0.0049919999999999999</v>
      </c>
      <c r="R161" s="256">
        <f>Q161*H161</f>
        <v>0.0049919999999999999</v>
      </c>
      <c r="S161" s="256">
        <v>0</v>
      </c>
      <c r="T161" s="25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58" t="s">
        <v>156</v>
      </c>
      <c r="AT161" s="258" t="s">
        <v>152</v>
      </c>
      <c r="AU161" s="258" t="s">
        <v>92</v>
      </c>
      <c r="AY161" s="14" t="s">
        <v>149</v>
      </c>
      <c r="BE161" s="259">
        <f>IF(N161="základná",J161,0)</f>
        <v>0</v>
      </c>
      <c r="BF161" s="259">
        <f>IF(N161="znížená",J161,0)</f>
        <v>0</v>
      </c>
      <c r="BG161" s="259">
        <f>IF(N161="zákl. prenesená",J161,0)</f>
        <v>0</v>
      </c>
      <c r="BH161" s="259">
        <f>IF(N161="zníž. prenesená",J161,0)</f>
        <v>0</v>
      </c>
      <c r="BI161" s="259">
        <f>IF(N161="nulová",J161,0)</f>
        <v>0</v>
      </c>
      <c r="BJ161" s="14" t="s">
        <v>92</v>
      </c>
      <c r="BK161" s="259">
        <f>ROUND(I161*H161,2)</f>
        <v>0</v>
      </c>
      <c r="BL161" s="14" t="s">
        <v>156</v>
      </c>
      <c r="BM161" s="258" t="s">
        <v>193</v>
      </c>
    </row>
    <row r="162" s="2" customFormat="1" ht="24.15" customHeight="1">
      <c r="A162" s="35"/>
      <c r="B162" s="36"/>
      <c r="C162" s="246" t="s">
        <v>194</v>
      </c>
      <c r="D162" s="246" t="s">
        <v>152</v>
      </c>
      <c r="E162" s="247" t="s">
        <v>195</v>
      </c>
      <c r="F162" s="248" t="s">
        <v>196</v>
      </c>
      <c r="G162" s="249" t="s">
        <v>173</v>
      </c>
      <c r="H162" s="250">
        <v>2</v>
      </c>
      <c r="I162" s="251"/>
      <c r="J162" s="252">
        <f>ROUND(I162*H162,2)</f>
        <v>0</v>
      </c>
      <c r="K162" s="253"/>
      <c r="L162" s="41"/>
      <c r="M162" s="254" t="s">
        <v>1</v>
      </c>
      <c r="N162" s="255" t="s">
        <v>45</v>
      </c>
      <c r="O162" s="94"/>
      <c r="P162" s="256">
        <f>O162*H162</f>
        <v>0</v>
      </c>
      <c r="Q162" s="256">
        <v>1.01E-05</v>
      </c>
      <c r="R162" s="256">
        <f>Q162*H162</f>
        <v>2.02E-05</v>
      </c>
      <c r="S162" s="256">
        <v>0.043999999999999997</v>
      </c>
      <c r="T162" s="257">
        <f>S162*H162</f>
        <v>0.087999999999999995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58" t="s">
        <v>156</v>
      </c>
      <c r="AT162" s="258" t="s">
        <v>152</v>
      </c>
      <c r="AU162" s="258" t="s">
        <v>92</v>
      </c>
      <c r="AY162" s="14" t="s">
        <v>149</v>
      </c>
      <c r="BE162" s="259">
        <f>IF(N162="základná",J162,0)</f>
        <v>0</v>
      </c>
      <c r="BF162" s="259">
        <f>IF(N162="znížená",J162,0)</f>
        <v>0</v>
      </c>
      <c r="BG162" s="259">
        <f>IF(N162="zákl. prenesená",J162,0)</f>
        <v>0</v>
      </c>
      <c r="BH162" s="259">
        <f>IF(N162="zníž. prenesená",J162,0)</f>
        <v>0</v>
      </c>
      <c r="BI162" s="259">
        <f>IF(N162="nulová",J162,0)</f>
        <v>0</v>
      </c>
      <c r="BJ162" s="14" t="s">
        <v>92</v>
      </c>
      <c r="BK162" s="259">
        <f>ROUND(I162*H162,2)</f>
        <v>0</v>
      </c>
      <c r="BL162" s="14" t="s">
        <v>156</v>
      </c>
      <c r="BM162" s="258" t="s">
        <v>197</v>
      </c>
    </row>
    <row r="163" s="2" customFormat="1" ht="24.15" customHeight="1">
      <c r="A163" s="35"/>
      <c r="B163" s="36"/>
      <c r="C163" s="246" t="s">
        <v>198</v>
      </c>
      <c r="D163" s="246" t="s">
        <v>152</v>
      </c>
      <c r="E163" s="247" t="s">
        <v>199</v>
      </c>
      <c r="F163" s="248" t="s">
        <v>200</v>
      </c>
      <c r="G163" s="249" t="s">
        <v>165</v>
      </c>
      <c r="H163" s="250">
        <v>50</v>
      </c>
      <c r="I163" s="251"/>
      <c r="J163" s="252">
        <f>ROUND(I163*H163,2)</f>
        <v>0</v>
      </c>
      <c r="K163" s="253"/>
      <c r="L163" s="41"/>
      <c r="M163" s="254" t="s">
        <v>1</v>
      </c>
      <c r="N163" s="255" t="s">
        <v>45</v>
      </c>
      <c r="O163" s="94"/>
      <c r="P163" s="256">
        <f>O163*H163</f>
        <v>0</v>
      </c>
      <c r="Q163" s="256">
        <v>3.8399999999999998E-05</v>
      </c>
      <c r="R163" s="256">
        <f>Q163*H163</f>
        <v>0.0019199999999999998</v>
      </c>
      <c r="S163" s="256">
        <v>0.0025400000000000002</v>
      </c>
      <c r="T163" s="257">
        <f>S163*H163</f>
        <v>0.127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58" t="s">
        <v>156</v>
      </c>
      <c r="AT163" s="258" t="s">
        <v>152</v>
      </c>
      <c r="AU163" s="258" t="s">
        <v>92</v>
      </c>
      <c r="AY163" s="14" t="s">
        <v>149</v>
      </c>
      <c r="BE163" s="259">
        <f>IF(N163="základná",J163,0)</f>
        <v>0</v>
      </c>
      <c r="BF163" s="259">
        <f>IF(N163="znížená",J163,0)</f>
        <v>0</v>
      </c>
      <c r="BG163" s="259">
        <f>IF(N163="zákl. prenesená",J163,0)</f>
        <v>0</v>
      </c>
      <c r="BH163" s="259">
        <f>IF(N163="zníž. prenesená",J163,0)</f>
        <v>0</v>
      </c>
      <c r="BI163" s="259">
        <f>IF(N163="nulová",J163,0)</f>
        <v>0</v>
      </c>
      <c r="BJ163" s="14" t="s">
        <v>92</v>
      </c>
      <c r="BK163" s="259">
        <f>ROUND(I163*H163,2)</f>
        <v>0</v>
      </c>
      <c r="BL163" s="14" t="s">
        <v>156</v>
      </c>
      <c r="BM163" s="258" t="s">
        <v>201</v>
      </c>
    </row>
    <row r="164" s="2" customFormat="1" ht="24.15" customHeight="1">
      <c r="A164" s="35"/>
      <c r="B164" s="36"/>
      <c r="C164" s="246" t="s">
        <v>202</v>
      </c>
      <c r="D164" s="246" t="s">
        <v>152</v>
      </c>
      <c r="E164" s="247" t="s">
        <v>203</v>
      </c>
      <c r="F164" s="248" t="s">
        <v>204</v>
      </c>
      <c r="G164" s="249" t="s">
        <v>165</v>
      </c>
      <c r="H164" s="250">
        <v>12</v>
      </c>
      <c r="I164" s="251"/>
      <c r="J164" s="252">
        <f>ROUND(I164*H164,2)</f>
        <v>0</v>
      </c>
      <c r="K164" s="253"/>
      <c r="L164" s="41"/>
      <c r="M164" s="254" t="s">
        <v>1</v>
      </c>
      <c r="N164" s="255" t="s">
        <v>45</v>
      </c>
      <c r="O164" s="94"/>
      <c r="P164" s="256">
        <f>O164*H164</f>
        <v>0</v>
      </c>
      <c r="Q164" s="256">
        <v>5.2599999999999998E-05</v>
      </c>
      <c r="R164" s="256">
        <f>Q164*H164</f>
        <v>0.00063119999999999995</v>
      </c>
      <c r="S164" s="256">
        <v>0.0047299999999999998</v>
      </c>
      <c r="T164" s="257">
        <f>S164*H164</f>
        <v>0.056759999999999998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58" t="s">
        <v>156</v>
      </c>
      <c r="AT164" s="258" t="s">
        <v>152</v>
      </c>
      <c r="AU164" s="258" t="s">
        <v>92</v>
      </c>
      <c r="AY164" s="14" t="s">
        <v>149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4" t="s">
        <v>92</v>
      </c>
      <c r="BK164" s="259">
        <f>ROUND(I164*H164,2)</f>
        <v>0</v>
      </c>
      <c r="BL164" s="14" t="s">
        <v>156</v>
      </c>
      <c r="BM164" s="258" t="s">
        <v>205</v>
      </c>
    </row>
    <row r="165" s="2" customFormat="1" ht="24.15" customHeight="1">
      <c r="A165" s="35"/>
      <c r="B165" s="36"/>
      <c r="C165" s="246" t="s">
        <v>206</v>
      </c>
      <c r="D165" s="246" t="s">
        <v>152</v>
      </c>
      <c r="E165" s="247" t="s">
        <v>207</v>
      </c>
      <c r="F165" s="248" t="s">
        <v>208</v>
      </c>
      <c r="G165" s="249" t="s">
        <v>165</v>
      </c>
      <c r="H165" s="250">
        <v>10</v>
      </c>
      <c r="I165" s="251"/>
      <c r="J165" s="252">
        <f>ROUND(I165*H165,2)</f>
        <v>0</v>
      </c>
      <c r="K165" s="253"/>
      <c r="L165" s="41"/>
      <c r="M165" s="254" t="s">
        <v>1</v>
      </c>
      <c r="N165" s="255" t="s">
        <v>45</v>
      </c>
      <c r="O165" s="94"/>
      <c r="P165" s="256">
        <f>O165*H165</f>
        <v>0</v>
      </c>
      <c r="Q165" s="256">
        <v>6.2600000000000004E-05</v>
      </c>
      <c r="R165" s="256">
        <f>Q165*H165</f>
        <v>0.00062600000000000004</v>
      </c>
      <c r="S165" s="256">
        <v>0.0084100000000000008</v>
      </c>
      <c r="T165" s="257">
        <f>S165*H165</f>
        <v>0.084100000000000008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58" t="s">
        <v>156</v>
      </c>
      <c r="AT165" s="258" t="s">
        <v>152</v>
      </c>
      <c r="AU165" s="258" t="s">
        <v>92</v>
      </c>
      <c r="AY165" s="14" t="s">
        <v>149</v>
      </c>
      <c r="BE165" s="259">
        <f>IF(N165="základná",J165,0)</f>
        <v>0</v>
      </c>
      <c r="BF165" s="259">
        <f>IF(N165="znížená",J165,0)</f>
        <v>0</v>
      </c>
      <c r="BG165" s="259">
        <f>IF(N165="zákl. prenesená",J165,0)</f>
        <v>0</v>
      </c>
      <c r="BH165" s="259">
        <f>IF(N165="zníž. prenesená",J165,0)</f>
        <v>0</v>
      </c>
      <c r="BI165" s="259">
        <f>IF(N165="nulová",J165,0)</f>
        <v>0</v>
      </c>
      <c r="BJ165" s="14" t="s">
        <v>92</v>
      </c>
      <c r="BK165" s="259">
        <f>ROUND(I165*H165,2)</f>
        <v>0</v>
      </c>
      <c r="BL165" s="14" t="s">
        <v>156</v>
      </c>
      <c r="BM165" s="258" t="s">
        <v>209</v>
      </c>
    </row>
    <row r="166" s="2" customFormat="1" ht="24.15" customHeight="1">
      <c r="A166" s="35"/>
      <c r="B166" s="36"/>
      <c r="C166" s="246" t="s">
        <v>210</v>
      </c>
      <c r="D166" s="246" t="s">
        <v>152</v>
      </c>
      <c r="E166" s="247" t="s">
        <v>211</v>
      </c>
      <c r="F166" s="248" t="s">
        <v>212</v>
      </c>
      <c r="G166" s="249" t="s">
        <v>165</v>
      </c>
      <c r="H166" s="250">
        <v>35</v>
      </c>
      <c r="I166" s="251"/>
      <c r="J166" s="252">
        <f>ROUND(I166*H166,2)</f>
        <v>0</v>
      </c>
      <c r="K166" s="253"/>
      <c r="L166" s="41"/>
      <c r="M166" s="254" t="s">
        <v>1</v>
      </c>
      <c r="N166" s="255" t="s">
        <v>45</v>
      </c>
      <c r="O166" s="94"/>
      <c r="P166" s="256">
        <f>O166*H166</f>
        <v>0</v>
      </c>
      <c r="Q166" s="256">
        <v>0.000101</v>
      </c>
      <c r="R166" s="256">
        <f>Q166*H166</f>
        <v>0.0035349999999999999</v>
      </c>
      <c r="S166" s="256">
        <v>0.01384</v>
      </c>
      <c r="T166" s="257">
        <f>S166*H166</f>
        <v>0.4844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58" t="s">
        <v>156</v>
      </c>
      <c r="AT166" s="258" t="s">
        <v>152</v>
      </c>
      <c r="AU166" s="258" t="s">
        <v>92</v>
      </c>
      <c r="AY166" s="14" t="s">
        <v>149</v>
      </c>
      <c r="BE166" s="259">
        <f>IF(N166="základná",J166,0)</f>
        <v>0</v>
      </c>
      <c r="BF166" s="259">
        <f>IF(N166="znížená",J166,0)</f>
        <v>0</v>
      </c>
      <c r="BG166" s="259">
        <f>IF(N166="zákl. prenesená",J166,0)</f>
        <v>0</v>
      </c>
      <c r="BH166" s="259">
        <f>IF(N166="zníž. prenesená",J166,0)</f>
        <v>0</v>
      </c>
      <c r="BI166" s="259">
        <f>IF(N166="nulová",J166,0)</f>
        <v>0</v>
      </c>
      <c r="BJ166" s="14" t="s">
        <v>92</v>
      </c>
      <c r="BK166" s="259">
        <f>ROUND(I166*H166,2)</f>
        <v>0</v>
      </c>
      <c r="BL166" s="14" t="s">
        <v>156</v>
      </c>
      <c r="BM166" s="258" t="s">
        <v>213</v>
      </c>
    </row>
    <row r="167" s="2" customFormat="1" ht="24.15" customHeight="1">
      <c r="A167" s="35"/>
      <c r="B167" s="36"/>
      <c r="C167" s="246" t="s">
        <v>214</v>
      </c>
      <c r="D167" s="246" t="s">
        <v>152</v>
      </c>
      <c r="E167" s="247" t="s">
        <v>215</v>
      </c>
      <c r="F167" s="248" t="s">
        <v>216</v>
      </c>
      <c r="G167" s="249" t="s">
        <v>165</v>
      </c>
      <c r="H167" s="250">
        <v>40</v>
      </c>
      <c r="I167" s="251"/>
      <c r="J167" s="252">
        <f>ROUND(I167*H167,2)</f>
        <v>0</v>
      </c>
      <c r="K167" s="253"/>
      <c r="L167" s="41"/>
      <c r="M167" s="254" t="s">
        <v>1</v>
      </c>
      <c r="N167" s="255" t="s">
        <v>45</v>
      </c>
      <c r="O167" s="94"/>
      <c r="P167" s="256">
        <f>O167*H167</f>
        <v>0</v>
      </c>
      <c r="Q167" s="256">
        <v>0.00012520000000000001</v>
      </c>
      <c r="R167" s="256">
        <f>Q167*H167</f>
        <v>0.0050080000000000003</v>
      </c>
      <c r="S167" s="256">
        <v>0.02359</v>
      </c>
      <c r="T167" s="257">
        <f>S167*H167</f>
        <v>0.94359999999999999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58" t="s">
        <v>156</v>
      </c>
      <c r="AT167" s="258" t="s">
        <v>152</v>
      </c>
      <c r="AU167" s="258" t="s">
        <v>92</v>
      </c>
      <c r="AY167" s="14" t="s">
        <v>149</v>
      </c>
      <c r="BE167" s="259">
        <f>IF(N167="základná",J167,0)</f>
        <v>0</v>
      </c>
      <c r="BF167" s="259">
        <f>IF(N167="znížená",J167,0)</f>
        <v>0</v>
      </c>
      <c r="BG167" s="259">
        <f>IF(N167="zákl. prenesená",J167,0)</f>
        <v>0</v>
      </c>
      <c r="BH167" s="259">
        <f>IF(N167="zníž. prenesená",J167,0)</f>
        <v>0</v>
      </c>
      <c r="BI167" s="259">
        <f>IF(N167="nulová",J167,0)</f>
        <v>0</v>
      </c>
      <c r="BJ167" s="14" t="s">
        <v>92</v>
      </c>
      <c r="BK167" s="259">
        <f>ROUND(I167*H167,2)</f>
        <v>0</v>
      </c>
      <c r="BL167" s="14" t="s">
        <v>156</v>
      </c>
      <c r="BM167" s="258" t="s">
        <v>217</v>
      </c>
    </row>
    <row r="168" s="2" customFormat="1" ht="24.15" customHeight="1">
      <c r="A168" s="35"/>
      <c r="B168" s="36"/>
      <c r="C168" s="246" t="s">
        <v>218</v>
      </c>
      <c r="D168" s="246" t="s">
        <v>152</v>
      </c>
      <c r="E168" s="247" t="s">
        <v>219</v>
      </c>
      <c r="F168" s="248" t="s">
        <v>220</v>
      </c>
      <c r="G168" s="249" t="s">
        <v>165</v>
      </c>
      <c r="H168" s="250">
        <v>30</v>
      </c>
      <c r="I168" s="251"/>
      <c r="J168" s="252">
        <f>ROUND(I168*H168,2)</f>
        <v>0</v>
      </c>
      <c r="K168" s="253"/>
      <c r="L168" s="41"/>
      <c r="M168" s="254" t="s">
        <v>1</v>
      </c>
      <c r="N168" s="255" t="s">
        <v>45</v>
      </c>
      <c r="O168" s="94"/>
      <c r="P168" s="256">
        <f>O168*H168</f>
        <v>0</v>
      </c>
      <c r="Q168" s="256">
        <v>0.0001494</v>
      </c>
      <c r="R168" s="256">
        <f>Q168*H168</f>
        <v>0.0044819999999999999</v>
      </c>
      <c r="S168" s="256">
        <v>0.039559999999999998</v>
      </c>
      <c r="T168" s="257">
        <f>S168*H168</f>
        <v>1.1867999999999999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58" t="s">
        <v>156</v>
      </c>
      <c r="AT168" s="258" t="s">
        <v>152</v>
      </c>
      <c r="AU168" s="258" t="s">
        <v>92</v>
      </c>
      <c r="AY168" s="14" t="s">
        <v>149</v>
      </c>
      <c r="BE168" s="259">
        <f>IF(N168="základná",J168,0)</f>
        <v>0</v>
      </c>
      <c r="BF168" s="259">
        <f>IF(N168="znížená",J168,0)</f>
        <v>0</v>
      </c>
      <c r="BG168" s="259">
        <f>IF(N168="zákl. prenesená",J168,0)</f>
        <v>0</v>
      </c>
      <c r="BH168" s="259">
        <f>IF(N168="zníž. prenesená",J168,0)</f>
        <v>0</v>
      </c>
      <c r="BI168" s="259">
        <f>IF(N168="nulová",J168,0)</f>
        <v>0</v>
      </c>
      <c r="BJ168" s="14" t="s">
        <v>92</v>
      </c>
      <c r="BK168" s="259">
        <f>ROUND(I168*H168,2)</f>
        <v>0</v>
      </c>
      <c r="BL168" s="14" t="s">
        <v>156</v>
      </c>
      <c r="BM168" s="258" t="s">
        <v>221</v>
      </c>
    </row>
    <row r="169" s="2" customFormat="1" ht="24.15" customHeight="1">
      <c r="A169" s="35"/>
      <c r="B169" s="36"/>
      <c r="C169" s="246" t="s">
        <v>222</v>
      </c>
      <c r="D169" s="246" t="s">
        <v>152</v>
      </c>
      <c r="E169" s="247" t="s">
        <v>223</v>
      </c>
      <c r="F169" s="248" t="s">
        <v>224</v>
      </c>
      <c r="G169" s="249" t="s">
        <v>165</v>
      </c>
      <c r="H169" s="250">
        <v>3</v>
      </c>
      <c r="I169" s="251"/>
      <c r="J169" s="252">
        <f>ROUND(I169*H169,2)</f>
        <v>0</v>
      </c>
      <c r="K169" s="253"/>
      <c r="L169" s="41"/>
      <c r="M169" s="254" t="s">
        <v>1</v>
      </c>
      <c r="N169" s="255" t="s">
        <v>45</v>
      </c>
      <c r="O169" s="94"/>
      <c r="P169" s="256">
        <f>O169*H169</f>
        <v>0</v>
      </c>
      <c r="Q169" s="256">
        <v>0.0025119999999999999</v>
      </c>
      <c r="R169" s="256">
        <f>Q169*H169</f>
        <v>0.0075359999999999993</v>
      </c>
      <c r="S169" s="256">
        <v>0.077979999999999994</v>
      </c>
      <c r="T169" s="257">
        <f>S169*H169</f>
        <v>0.23393999999999998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58" t="s">
        <v>156</v>
      </c>
      <c r="AT169" s="258" t="s">
        <v>152</v>
      </c>
      <c r="AU169" s="258" t="s">
        <v>92</v>
      </c>
      <c r="AY169" s="14" t="s">
        <v>149</v>
      </c>
      <c r="BE169" s="259">
        <f>IF(N169="základná",J169,0)</f>
        <v>0</v>
      </c>
      <c r="BF169" s="259">
        <f>IF(N169="znížená",J169,0)</f>
        <v>0</v>
      </c>
      <c r="BG169" s="259">
        <f>IF(N169="zákl. prenesená",J169,0)</f>
        <v>0</v>
      </c>
      <c r="BH169" s="259">
        <f>IF(N169="zníž. prenesená",J169,0)</f>
        <v>0</v>
      </c>
      <c r="BI169" s="259">
        <f>IF(N169="nulová",J169,0)</f>
        <v>0</v>
      </c>
      <c r="BJ169" s="14" t="s">
        <v>92</v>
      </c>
      <c r="BK169" s="259">
        <f>ROUND(I169*H169,2)</f>
        <v>0</v>
      </c>
      <c r="BL169" s="14" t="s">
        <v>156</v>
      </c>
      <c r="BM169" s="258" t="s">
        <v>225</v>
      </c>
    </row>
    <row r="170" s="2" customFormat="1" ht="24.15" customHeight="1">
      <c r="A170" s="35"/>
      <c r="B170" s="36"/>
      <c r="C170" s="246" t="s">
        <v>226</v>
      </c>
      <c r="D170" s="246" t="s">
        <v>152</v>
      </c>
      <c r="E170" s="247" t="s">
        <v>227</v>
      </c>
      <c r="F170" s="248" t="s">
        <v>228</v>
      </c>
      <c r="G170" s="249" t="s">
        <v>155</v>
      </c>
      <c r="H170" s="250">
        <v>1</v>
      </c>
      <c r="I170" s="251"/>
      <c r="J170" s="252">
        <f>ROUND(I170*H170,2)</f>
        <v>0</v>
      </c>
      <c r="K170" s="253"/>
      <c r="L170" s="41"/>
      <c r="M170" s="254" t="s">
        <v>1</v>
      </c>
      <c r="N170" s="255" t="s">
        <v>45</v>
      </c>
      <c r="O170" s="94"/>
      <c r="P170" s="256">
        <f>O170*H170</f>
        <v>0</v>
      </c>
      <c r="Q170" s="256">
        <v>1.6779999999999999E-05</v>
      </c>
      <c r="R170" s="256">
        <f>Q170*H170</f>
        <v>1.6779999999999999E-05</v>
      </c>
      <c r="S170" s="256">
        <v>0.13800000000000001</v>
      </c>
      <c r="T170" s="257">
        <f>S170*H170</f>
        <v>0.13800000000000001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58" t="s">
        <v>156</v>
      </c>
      <c r="AT170" s="258" t="s">
        <v>152</v>
      </c>
      <c r="AU170" s="258" t="s">
        <v>92</v>
      </c>
      <c r="AY170" s="14" t="s">
        <v>149</v>
      </c>
      <c r="BE170" s="259">
        <f>IF(N170="základná",J170,0)</f>
        <v>0</v>
      </c>
      <c r="BF170" s="259">
        <f>IF(N170="znížená",J170,0)</f>
        <v>0</v>
      </c>
      <c r="BG170" s="259">
        <f>IF(N170="zákl. prenesená",J170,0)</f>
        <v>0</v>
      </c>
      <c r="BH170" s="259">
        <f>IF(N170="zníž. prenesená",J170,0)</f>
        <v>0</v>
      </c>
      <c r="BI170" s="259">
        <f>IF(N170="nulová",J170,0)</f>
        <v>0</v>
      </c>
      <c r="BJ170" s="14" t="s">
        <v>92</v>
      </c>
      <c r="BK170" s="259">
        <f>ROUND(I170*H170,2)</f>
        <v>0</v>
      </c>
      <c r="BL170" s="14" t="s">
        <v>156</v>
      </c>
      <c r="BM170" s="258" t="s">
        <v>229</v>
      </c>
    </row>
    <row r="171" s="2" customFormat="1" ht="24.15" customHeight="1">
      <c r="A171" s="35"/>
      <c r="B171" s="36"/>
      <c r="C171" s="246" t="s">
        <v>7</v>
      </c>
      <c r="D171" s="246" t="s">
        <v>152</v>
      </c>
      <c r="E171" s="247" t="s">
        <v>230</v>
      </c>
      <c r="F171" s="248" t="s">
        <v>231</v>
      </c>
      <c r="G171" s="249" t="s">
        <v>155</v>
      </c>
      <c r="H171" s="250">
        <v>1</v>
      </c>
      <c r="I171" s="251"/>
      <c r="J171" s="252">
        <f>ROUND(I171*H171,2)</f>
        <v>0</v>
      </c>
      <c r="K171" s="253"/>
      <c r="L171" s="41"/>
      <c r="M171" s="254" t="s">
        <v>1</v>
      </c>
      <c r="N171" s="255" t="s">
        <v>45</v>
      </c>
      <c r="O171" s="94"/>
      <c r="P171" s="256">
        <f>O171*H171</f>
        <v>0</v>
      </c>
      <c r="Q171" s="256">
        <v>1.6779999999999999E-05</v>
      </c>
      <c r="R171" s="256">
        <f>Q171*H171</f>
        <v>1.6779999999999999E-05</v>
      </c>
      <c r="S171" s="256">
        <v>0.13800000000000001</v>
      </c>
      <c r="T171" s="257">
        <f>S171*H171</f>
        <v>0.13800000000000001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58" t="s">
        <v>156</v>
      </c>
      <c r="AT171" s="258" t="s">
        <v>152</v>
      </c>
      <c r="AU171" s="258" t="s">
        <v>92</v>
      </c>
      <c r="AY171" s="14" t="s">
        <v>149</v>
      </c>
      <c r="BE171" s="259">
        <f>IF(N171="základná",J171,0)</f>
        <v>0</v>
      </c>
      <c r="BF171" s="259">
        <f>IF(N171="znížená",J171,0)</f>
        <v>0</v>
      </c>
      <c r="BG171" s="259">
        <f>IF(N171="zákl. prenesená",J171,0)</f>
        <v>0</v>
      </c>
      <c r="BH171" s="259">
        <f>IF(N171="zníž. prenesená",J171,0)</f>
        <v>0</v>
      </c>
      <c r="BI171" s="259">
        <f>IF(N171="nulová",J171,0)</f>
        <v>0</v>
      </c>
      <c r="BJ171" s="14" t="s">
        <v>92</v>
      </c>
      <c r="BK171" s="259">
        <f>ROUND(I171*H171,2)</f>
        <v>0</v>
      </c>
      <c r="BL171" s="14" t="s">
        <v>156</v>
      </c>
      <c r="BM171" s="258" t="s">
        <v>232</v>
      </c>
    </row>
    <row r="172" s="2" customFormat="1" ht="24.15" customHeight="1">
      <c r="A172" s="35"/>
      <c r="B172" s="36"/>
      <c r="C172" s="246" t="s">
        <v>233</v>
      </c>
      <c r="D172" s="246" t="s">
        <v>152</v>
      </c>
      <c r="E172" s="247" t="s">
        <v>234</v>
      </c>
      <c r="F172" s="248" t="s">
        <v>235</v>
      </c>
      <c r="G172" s="249" t="s">
        <v>236</v>
      </c>
      <c r="H172" s="250">
        <v>1200</v>
      </c>
      <c r="I172" s="251"/>
      <c r="J172" s="252">
        <f>ROUND(I172*H172,2)</f>
        <v>0</v>
      </c>
      <c r="K172" s="253"/>
      <c r="L172" s="41"/>
      <c r="M172" s="254" t="s">
        <v>1</v>
      </c>
      <c r="N172" s="255" t="s">
        <v>45</v>
      </c>
      <c r="O172" s="94"/>
      <c r="P172" s="256">
        <f>O172*H172</f>
        <v>0</v>
      </c>
      <c r="Q172" s="256">
        <v>0</v>
      </c>
      <c r="R172" s="256">
        <f>Q172*H172</f>
        <v>0</v>
      </c>
      <c r="S172" s="256">
        <v>0</v>
      </c>
      <c r="T172" s="25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58" t="s">
        <v>156</v>
      </c>
      <c r="AT172" s="258" t="s">
        <v>152</v>
      </c>
      <c r="AU172" s="258" t="s">
        <v>92</v>
      </c>
      <c r="AY172" s="14" t="s">
        <v>149</v>
      </c>
      <c r="BE172" s="259">
        <f>IF(N172="základná",J172,0)</f>
        <v>0</v>
      </c>
      <c r="BF172" s="259">
        <f>IF(N172="znížená",J172,0)</f>
        <v>0</v>
      </c>
      <c r="BG172" s="259">
        <f>IF(N172="zákl. prenesená",J172,0)</f>
        <v>0</v>
      </c>
      <c r="BH172" s="259">
        <f>IF(N172="zníž. prenesená",J172,0)</f>
        <v>0</v>
      </c>
      <c r="BI172" s="259">
        <f>IF(N172="nulová",J172,0)</f>
        <v>0</v>
      </c>
      <c r="BJ172" s="14" t="s">
        <v>92</v>
      </c>
      <c r="BK172" s="259">
        <f>ROUND(I172*H172,2)</f>
        <v>0</v>
      </c>
      <c r="BL172" s="14" t="s">
        <v>156</v>
      </c>
      <c r="BM172" s="258" t="s">
        <v>237</v>
      </c>
    </row>
    <row r="173" s="2" customFormat="1" ht="33" customHeight="1">
      <c r="A173" s="35"/>
      <c r="B173" s="36"/>
      <c r="C173" s="246" t="s">
        <v>238</v>
      </c>
      <c r="D173" s="246" t="s">
        <v>152</v>
      </c>
      <c r="E173" s="247" t="s">
        <v>239</v>
      </c>
      <c r="F173" s="248" t="s">
        <v>240</v>
      </c>
      <c r="G173" s="249" t="s">
        <v>241</v>
      </c>
      <c r="H173" s="250">
        <v>4</v>
      </c>
      <c r="I173" s="251"/>
      <c r="J173" s="252">
        <f>ROUND(I173*H173,2)</f>
        <v>0</v>
      </c>
      <c r="K173" s="253"/>
      <c r="L173" s="41"/>
      <c r="M173" s="254" t="s">
        <v>1</v>
      </c>
      <c r="N173" s="255" t="s">
        <v>45</v>
      </c>
      <c r="O173" s="94"/>
      <c r="P173" s="256">
        <f>O173*H173</f>
        <v>0</v>
      </c>
      <c r="Q173" s="256">
        <v>0</v>
      </c>
      <c r="R173" s="256">
        <f>Q173*H173</f>
        <v>0</v>
      </c>
      <c r="S173" s="256">
        <v>0</v>
      </c>
      <c r="T173" s="25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58" t="s">
        <v>156</v>
      </c>
      <c r="AT173" s="258" t="s">
        <v>152</v>
      </c>
      <c r="AU173" s="258" t="s">
        <v>92</v>
      </c>
      <c r="AY173" s="14" t="s">
        <v>149</v>
      </c>
      <c r="BE173" s="259">
        <f>IF(N173="základná",J173,0)</f>
        <v>0</v>
      </c>
      <c r="BF173" s="259">
        <f>IF(N173="znížená",J173,0)</f>
        <v>0</v>
      </c>
      <c r="BG173" s="259">
        <f>IF(N173="zákl. prenesená",J173,0)</f>
        <v>0</v>
      </c>
      <c r="BH173" s="259">
        <f>IF(N173="zníž. prenesená",J173,0)</f>
        <v>0</v>
      </c>
      <c r="BI173" s="259">
        <f>IF(N173="nulová",J173,0)</f>
        <v>0</v>
      </c>
      <c r="BJ173" s="14" t="s">
        <v>92</v>
      </c>
      <c r="BK173" s="259">
        <f>ROUND(I173*H173,2)</f>
        <v>0</v>
      </c>
      <c r="BL173" s="14" t="s">
        <v>156</v>
      </c>
      <c r="BM173" s="258" t="s">
        <v>242</v>
      </c>
    </row>
    <row r="174" s="2" customFormat="1" ht="33" customHeight="1">
      <c r="A174" s="35"/>
      <c r="B174" s="36"/>
      <c r="C174" s="246" t="s">
        <v>243</v>
      </c>
      <c r="D174" s="246" t="s">
        <v>152</v>
      </c>
      <c r="E174" s="247" t="s">
        <v>244</v>
      </c>
      <c r="F174" s="248" t="s">
        <v>245</v>
      </c>
      <c r="G174" s="249" t="s">
        <v>241</v>
      </c>
      <c r="H174" s="250">
        <v>5</v>
      </c>
      <c r="I174" s="251"/>
      <c r="J174" s="252">
        <f>ROUND(I174*H174,2)</f>
        <v>0</v>
      </c>
      <c r="K174" s="253"/>
      <c r="L174" s="41"/>
      <c r="M174" s="254" t="s">
        <v>1</v>
      </c>
      <c r="N174" s="255" t="s">
        <v>45</v>
      </c>
      <c r="O174" s="94"/>
      <c r="P174" s="256">
        <f>O174*H174</f>
        <v>0</v>
      </c>
      <c r="Q174" s="256">
        <v>0</v>
      </c>
      <c r="R174" s="256">
        <f>Q174*H174</f>
        <v>0</v>
      </c>
      <c r="S174" s="256">
        <v>0</v>
      </c>
      <c r="T174" s="25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58" t="s">
        <v>156</v>
      </c>
      <c r="AT174" s="258" t="s">
        <v>152</v>
      </c>
      <c r="AU174" s="258" t="s">
        <v>92</v>
      </c>
      <c r="AY174" s="14" t="s">
        <v>149</v>
      </c>
      <c r="BE174" s="259">
        <f>IF(N174="základná",J174,0)</f>
        <v>0</v>
      </c>
      <c r="BF174" s="259">
        <f>IF(N174="znížená",J174,0)</f>
        <v>0</v>
      </c>
      <c r="BG174" s="259">
        <f>IF(N174="zákl. prenesená",J174,0)</f>
        <v>0</v>
      </c>
      <c r="BH174" s="259">
        <f>IF(N174="zníž. prenesená",J174,0)</f>
        <v>0</v>
      </c>
      <c r="BI174" s="259">
        <f>IF(N174="nulová",J174,0)</f>
        <v>0</v>
      </c>
      <c r="BJ174" s="14" t="s">
        <v>92</v>
      </c>
      <c r="BK174" s="259">
        <f>ROUND(I174*H174,2)</f>
        <v>0</v>
      </c>
      <c r="BL174" s="14" t="s">
        <v>156</v>
      </c>
      <c r="BM174" s="258" t="s">
        <v>246</v>
      </c>
    </row>
    <row r="175" s="2" customFormat="1" ht="24.15" customHeight="1">
      <c r="A175" s="35"/>
      <c r="B175" s="36"/>
      <c r="C175" s="246" t="s">
        <v>247</v>
      </c>
      <c r="D175" s="246" t="s">
        <v>152</v>
      </c>
      <c r="E175" s="247" t="s">
        <v>248</v>
      </c>
      <c r="F175" s="248" t="s">
        <v>249</v>
      </c>
      <c r="G175" s="249" t="s">
        <v>241</v>
      </c>
      <c r="H175" s="250">
        <v>4.577</v>
      </c>
      <c r="I175" s="251"/>
      <c r="J175" s="252">
        <f>ROUND(I175*H175,2)</f>
        <v>0</v>
      </c>
      <c r="K175" s="253"/>
      <c r="L175" s="41"/>
      <c r="M175" s="254" t="s">
        <v>1</v>
      </c>
      <c r="N175" s="255" t="s">
        <v>45</v>
      </c>
      <c r="O175" s="94"/>
      <c r="P175" s="256">
        <f>O175*H175</f>
        <v>0</v>
      </c>
      <c r="Q175" s="256">
        <v>0</v>
      </c>
      <c r="R175" s="256">
        <f>Q175*H175</f>
        <v>0</v>
      </c>
      <c r="S175" s="256">
        <v>0</v>
      </c>
      <c r="T175" s="25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58" t="s">
        <v>156</v>
      </c>
      <c r="AT175" s="258" t="s">
        <v>152</v>
      </c>
      <c r="AU175" s="258" t="s">
        <v>92</v>
      </c>
      <c r="AY175" s="14" t="s">
        <v>149</v>
      </c>
      <c r="BE175" s="259">
        <f>IF(N175="základná",J175,0)</f>
        <v>0</v>
      </c>
      <c r="BF175" s="259">
        <f>IF(N175="znížená",J175,0)</f>
        <v>0</v>
      </c>
      <c r="BG175" s="259">
        <f>IF(N175="zákl. prenesená",J175,0)</f>
        <v>0</v>
      </c>
      <c r="BH175" s="259">
        <f>IF(N175="zníž. prenesená",J175,0)</f>
        <v>0</v>
      </c>
      <c r="BI175" s="259">
        <f>IF(N175="nulová",J175,0)</f>
        <v>0</v>
      </c>
      <c r="BJ175" s="14" t="s">
        <v>92</v>
      </c>
      <c r="BK175" s="259">
        <f>ROUND(I175*H175,2)</f>
        <v>0</v>
      </c>
      <c r="BL175" s="14" t="s">
        <v>156</v>
      </c>
      <c r="BM175" s="258" t="s">
        <v>250</v>
      </c>
    </row>
    <row r="176" s="2" customFormat="1" ht="24.15" customHeight="1">
      <c r="A176" s="35"/>
      <c r="B176" s="36"/>
      <c r="C176" s="246" t="s">
        <v>251</v>
      </c>
      <c r="D176" s="246" t="s">
        <v>152</v>
      </c>
      <c r="E176" s="247" t="s">
        <v>252</v>
      </c>
      <c r="F176" s="248" t="s">
        <v>253</v>
      </c>
      <c r="G176" s="249" t="s">
        <v>241</v>
      </c>
      <c r="H176" s="250">
        <v>5</v>
      </c>
      <c r="I176" s="251"/>
      <c r="J176" s="252">
        <f>ROUND(I176*H176,2)</f>
        <v>0</v>
      </c>
      <c r="K176" s="253"/>
      <c r="L176" s="41"/>
      <c r="M176" s="254" t="s">
        <v>1</v>
      </c>
      <c r="N176" s="255" t="s">
        <v>45</v>
      </c>
      <c r="O176" s="94"/>
      <c r="P176" s="256">
        <f>O176*H176</f>
        <v>0</v>
      </c>
      <c r="Q176" s="256">
        <v>0</v>
      </c>
      <c r="R176" s="256">
        <f>Q176*H176</f>
        <v>0</v>
      </c>
      <c r="S176" s="256">
        <v>0</v>
      </c>
      <c r="T176" s="25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58" t="s">
        <v>156</v>
      </c>
      <c r="AT176" s="258" t="s">
        <v>152</v>
      </c>
      <c r="AU176" s="258" t="s">
        <v>92</v>
      </c>
      <c r="AY176" s="14" t="s">
        <v>149</v>
      </c>
      <c r="BE176" s="259">
        <f>IF(N176="základná",J176,0)</f>
        <v>0</v>
      </c>
      <c r="BF176" s="259">
        <f>IF(N176="znížená",J176,0)</f>
        <v>0</v>
      </c>
      <c r="BG176" s="259">
        <f>IF(N176="zákl. prenesená",J176,0)</f>
        <v>0</v>
      </c>
      <c r="BH176" s="259">
        <f>IF(N176="zníž. prenesená",J176,0)</f>
        <v>0</v>
      </c>
      <c r="BI176" s="259">
        <f>IF(N176="nulová",J176,0)</f>
        <v>0</v>
      </c>
      <c r="BJ176" s="14" t="s">
        <v>92</v>
      </c>
      <c r="BK176" s="259">
        <f>ROUND(I176*H176,2)</f>
        <v>0</v>
      </c>
      <c r="BL176" s="14" t="s">
        <v>156</v>
      </c>
      <c r="BM176" s="258" t="s">
        <v>254</v>
      </c>
    </row>
    <row r="177" s="12" customFormat="1" ht="25.92" customHeight="1">
      <c r="A177" s="12"/>
      <c r="B177" s="231"/>
      <c r="C177" s="232"/>
      <c r="D177" s="233" t="s">
        <v>78</v>
      </c>
      <c r="E177" s="234" t="s">
        <v>255</v>
      </c>
      <c r="F177" s="234" t="s">
        <v>256</v>
      </c>
      <c r="G177" s="232"/>
      <c r="H177" s="232"/>
      <c r="I177" s="235"/>
      <c r="J177" s="205">
        <f>BK177</f>
        <v>0</v>
      </c>
      <c r="K177" s="232"/>
      <c r="L177" s="236"/>
      <c r="M177" s="237"/>
      <c r="N177" s="238"/>
      <c r="O177" s="238"/>
      <c r="P177" s="239">
        <f>P178+P186+P225+P328+P342+P349</f>
        <v>0</v>
      </c>
      <c r="Q177" s="238"/>
      <c r="R177" s="239">
        <f>R178+R186+R225+R328+R342+R349</f>
        <v>7.0732307700000003</v>
      </c>
      <c r="S177" s="238"/>
      <c r="T177" s="240">
        <f>T178+T186+T225+T328+T342+T349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41" t="s">
        <v>92</v>
      </c>
      <c r="AT177" s="242" t="s">
        <v>78</v>
      </c>
      <c r="AU177" s="242" t="s">
        <v>79</v>
      </c>
      <c r="AY177" s="241" t="s">
        <v>149</v>
      </c>
      <c r="BK177" s="243">
        <f>BK178+BK186+BK225+BK328+BK342+BK349</f>
        <v>0</v>
      </c>
    </row>
    <row r="178" s="12" customFormat="1" ht="22.8" customHeight="1">
      <c r="A178" s="12"/>
      <c r="B178" s="231"/>
      <c r="C178" s="232"/>
      <c r="D178" s="233" t="s">
        <v>78</v>
      </c>
      <c r="E178" s="244" t="s">
        <v>257</v>
      </c>
      <c r="F178" s="244" t="s">
        <v>258</v>
      </c>
      <c r="G178" s="232"/>
      <c r="H178" s="232"/>
      <c r="I178" s="235"/>
      <c r="J178" s="245">
        <f>BK178</f>
        <v>0</v>
      </c>
      <c r="K178" s="232"/>
      <c r="L178" s="236"/>
      <c r="M178" s="237"/>
      <c r="N178" s="238"/>
      <c r="O178" s="238"/>
      <c r="P178" s="239">
        <f>SUM(P179:P185)</f>
        <v>0</v>
      </c>
      <c r="Q178" s="238"/>
      <c r="R178" s="239">
        <f>SUM(R179:R185)</f>
        <v>0.057578799999999999</v>
      </c>
      <c r="S178" s="238"/>
      <c r="T178" s="240">
        <f>SUM(T179:T185)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41" t="s">
        <v>92</v>
      </c>
      <c r="AT178" s="242" t="s">
        <v>78</v>
      </c>
      <c r="AU178" s="242" t="s">
        <v>86</v>
      </c>
      <c r="AY178" s="241" t="s">
        <v>149</v>
      </c>
      <c r="BK178" s="243">
        <f>SUM(BK179:BK185)</f>
        <v>0</v>
      </c>
    </row>
    <row r="179" s="2" customFormat="1" ht="37.8" customHeight="1">
      <c r="A179" s="35"/>
      <c r="B179" s="36"/>
      <c r="C179" s="246" t="s">
        <v>259</v>
      </c>
      <c r="D179" s="246" t="s">
        <v>152</v>
      </c>
      <c r="E179" s="247" t="s">
        <v>260</v>
      </c>
      <c r="F179" s="248" t="s">
        <v>261</v>
      </c>
      <c r="G179" s="249" t="s">
        <v>173</v>
      </c>
      <c r="H179" s="250">
        <v>2</v>
      </c>
      <c r="I179" s="251"/>
      <c r="J179" s="252">
        <f>ROUND(I179*H179,2)</f>
        <v>0</v>
      </c>
      <c r="K179" s="253"/>
      <c r="L179" s="41"/>
      <c r="M179" s="254" t="s">
        <v>1</v>
      </c>
      <c r="N179" s="255" t="s">
        <v>45</v>
      </c>
      <c r="O179" s="94"/>
      <c r="P179" s="256">
        <f>O179*H179</f>
        <v>0</v>
      </c>
      <c r="Q179" s="256">
        <v>0.00013439999999999999</v>
      </c>
      <c r="R179" s="256">
        <f>Q179*H179</f>
        <v>0.00026879999999999997</v>
      </c>
      <c r="S179" s="256">
        <v>0</v>
      </c>
      <c r="T179" s="25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58" t="s">
        <v>214</v>
      </c>
      <c r="AT179" s="258" t="s">
        <v>152</v>
      </c>
      <c r="AU179" s="258" t="s">
        <v>92</v>
      </c>
      <c r="AY179" s="14" t="s">
        <v>149</v>
      </c>
      <c r="BE179" s="259">
        <f>IF(N179="základná",J179,0)</f>
        <v>0</v>
      </c>
      <c r="BF179" s="259">
        <f>IF(N179="znížená",J179,0)</f>
        <v>0</v>
      </c>
      <c r="BG179" s="259">
        <f>IF(N179="zákl. prenesená",J179,0)</f>
        <v>0</v>
      </c>
      <c r="BH179" s="259">
        <f>IF(N179="zníž. prenesená",J179,0)</f>
        <v>0</v>
      </c>
      <c r="BI179" s="259">
        <f>IF(N179="nulová",J179,0)</f>
        <v>0</v>
      </c>
      <c r="BJ179" s="14" t="s">
        <v>92</v>
      </c>
      <c r="BK179" s="259">
        <f>ROUND(I179*H179,2)</f>
        <v>0</v>
      </c>
      <c r="BL179" s="14" t="s">
        <v>214</v>
      </c>
      <c r="BM179" s="258" t="s">
        <v>262</v>
      </c>
    </row>
    <row r="180" s="2" customFormat="1" ht="37.8" customHeight="1">
      <c r="A180" s="35"/>
      <c r="B180" s="36"/>
      <c r="C180" s="246" t="s">
        <v>263</v>
      </c>
      <c r="D180" s="246" t="s">
        <v>152</v>
      </c>
      <c r="E180" s="247" t="s">
        <v>264</v>
      </c>
      <c r="F180" s="248" t="s">
        <v>265</v>
      </c>
      <c r="G180" s="249" t="s">
        <v>173</v>
      </c>
      <c r="H180" s="250">
        <v>2</v>
      </c>
      <c r="I180" s="251"/>
      <c r="J180" s="252">
        <f>ROUND(I180*H180,2)</f>
        <v>0</v>
      </c>
      <c r="K180" s="253"/>
      <c r="L180" s="41"/>
      <c r="M180" s="254" t="s">
        <v>1</v>
      </c>
      <c r="N180" s="255" t="s">
        <v>45</v>
      </c>
      <c r="O180" s="94"/>
      <c r="P180" s="256">
        <f>O180*H180</f>
        <v>0</v>
      </c>
      <c r="Q180" s="256">
        <v>0.00040499999999999998</v>
      </c>
      <c r="R180" s="256">
        <f>Q180*H180</f>
        <v>0.00080999999999999996</v>
      </c>
      <c r="S180" s="256">
        <v>0</v>
      </c>
      <c r="T180" s="25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58" t="s">
        <v>214</v>
      </c>
      <c r="AT180" s="258" t="s">
        <v>152</v>
      </c>
      <c r="AU180" s="258" t="s">
        <v>92</v>
      </c>
      <c r="AY180" s="14" t="s">
        <v>149</v>
      </c>
      <c r="BE180" s="259">
        <f>IF(N180="základná",J180,0)</f>
        <v>0</v>
      </c>
      <c r="BF180" s="259">
        <f>IF(N180="znížená",J180,0)</f>
        <v>0</v>
      </c>
      <c r="BG180" s="259">
        <f>IF(N180="zákl. prenesená",J180,0)</f>
        <v>0</v>
      </c>
      <c r="BH180" s="259">
        <f>IF(N180="zníž. prenesená",J180,0)</f>
        <v>0</v>
      </c>
      <c r="BI180" s="259">
        <f>IF(N180="nulová",J180,0)</f>
        <v>0</v>
      </c>
      <c r="BJ180" s="14" t="s">
        <v>92</v>
      </c>
      <c r="BK180" s="259">
        <f>ROUND(I180*H180,2)</f>
        <v>0</v>
      </c>
      <c r="BL180" s="14" t="s">
        <v>214</v>
      </c>
      <c r="BM180" s="258" t="s">
        <v>266</v>
      </c>
    </row>
    <row r="181" s="2" customFormat="1" ht="76.35" customHeight="1">
      <c r="A181" s="35"/>
      <c r="B181" s="36"/>
      <c r="C181" s="246" t="s">
        <v>267</v>
      </c>
      <c r="D181" s="246" t="s">
        <v>152</v>
      </c>
      <c r="E181" s="247" t="s">
        <v>268</v>
      </c>
      <c r="F181" s="248" t="s">
        <v>269</v>
      </c>
      <c r="G181" s="249" t="s">
        <v>155</v>
      </c>
      <c r="H181" s="250">
        <v>1</v>
      </c>
      <c r="I181" s="251"/>
      <c r="J181" s="252">
        <f>ROUND(I181*H181,2)</f>
        <v>0</v>
      </c>
      <c r="K181" s="253"/>
      <c r="L181" s="41"/>
      <c r="M181" s="254" t="s">
        <v>1</v>
      </c>
      <c r="N181" s="255" t="s">
        <v>45</v>
      </c>
      <c r="O181" s="94"/>
      <c r="P181" s="256">
        <f>O181*H181</f>
        <v>0</v>
      </c>
      <c r="Q181" s="256">
        <v>0</v>
      </c>
      <c r="R181" s="256">
        <f>Q181*H181</f>
        <v>0</v>
      </c>
      <c r="S181" s="256">
        <v>0</v>
      </c>
      <c r="T181" s="25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58" t="s">
        <v>214</v>
      </c>
      <c r="AT181" s="258" t="s">
        <v>152</v>
      </c>
      <c r="AU181" s="258" t="s">
        <v>92</v>
      </c>
      <c r="AY181" s="14" t="s">
        <v>149</v>
      </c>
      <c r="BE181" s="259">
        <f>IF(N181="základná",J181,0)</f>
        <v>0</v>
      </c>
      <c r="BF181" s="259">
        <f>IF(N181="znížená",J181,0)</f>
        <v>0</v>
      </c>
      <c r="BG181" s="259">
        <f>IF(N181="zákl. prenesená",J181,0)</f>
        <v>0</v>
      </c>
      <c r="BH181" s="259">
        <f>IF(N181="zníž. prenesená",J181,0)</f>
        <v>0</v>
      </c>
      <c r="BI181" s="259">
        <f>IF(N181="nulová",J181,0)</f>
        <v>0</v>
      </c>
      <c r="BJ181" s="14" t="s">
        <v>92</v>
      </c>
      <c r="BK181" s="259">
        <f>ROUND(I181*H181,2)</f>
        <v>0</v>
      </c>
      <c r="BL181" s="14" t="s">
        <v>214</v>
      </c>
      <c r="BM181" s="258" t="s">
        <v>270</v>
      </c>
    </row>
    <row r="182" s="2" customFormat="1" ht="24.15" customHeight="1">
      <c r="A182" s="35"/>
      <c r="B182" s="36"/>
      <c r="C182" s="246" t="s">
        <v>271</v>
      </c>
      <c r="D182" s="246" t="s">
        <v>152</v>
      </c>
      <c r="E182" s="247" t="s">
        <v>272</v>
      </c>
      <c r="F182" s="248" t="s">
        <v>273</v>
      </c>
      <c r="G182" s="249" t="s">
        <v>155</v>
      </c>
      <c r="H182" s="250">
        <v>1</v>
      </c>
      <c r="I182" s="251"/>
      <c r="J182" s="252">
        <f>ROUND(I182*H182,2)</f>
        <v>0</v>
      </c>
      <c r="K182" s="253"/>
      <c r="L182" s="41"/>
      <c r="M182" s="254" t="s">
        <v>1</v>
      </c>
      <c r="N182" s="255" t="s">
        <v>45</v>
      </c>
      <c r="O182" s="94"/>
      <c r="P182" s="256">
        <f>O182*H182</f>
        <v>0</v>
      </c>
      <c r="Q182" s="256">
        <v>0</v>
      </c>
      <c r="R182" s="256">
        <f>Q182*H182</f>
        <v>0</v>
      </c>
      <c r="S182" s="256">
        <v>0</v>
      </c>
      <c r="T182" s="25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58" t="s">
        <v>214</v>
      </c>
      <c r="AT182" s="258" t="s">
        <v>152</v>
      </c>
      <c r="AU182" s="258" t="s">
        <v>92</v>
      </c>
      <c r="AY182" s="14" t="s">
        <v>149</v>
      </c>
      <c r="BE182" s="259">
        <f>IF(N182="základná",J182,0)</f>
        <v>0</v>
      </c>
      <c r="BF182" s="259">
        <f>IF(N182="znížená",J182,0)</f>
        <v>0</v>
      </c>
      <c r="BG182" s="259">
        <f>IF(N182="zákl. prenesená",J182,0)</f>
        <v>0</v>
      </c>
      <c r="BH182" s="259">
        <f>IF(N182="zníž. prenesená",J182,0)</f>
        <v>0</v>
      </c>
      <c r="BI182" s="259">
        <f>IF(N182="nulová",J182,0)</f>
        <v>0</v>
      </c>
      <c r="BJ182" s="14" t="s">
        <v>92</v>
      </c>
      <c r="BK182" s="259">
        <f>ROUND(I182*H182,2)</f>
        <v>0</v>
      </c>
      <c r="BL182" s="14" t="s">
        <v>214</v>
      </c>
      <c r="BM182" s="258" t="s">
        <v>274</v>
      </c>
    </row>
    <row r="183" s="2" customFormat="1" ht="44.25" customHeight="1">
      <c r="A183" s="35"/>
      <c r="B183" s="36"/>
      <c r="C183" s="246" t="s">
        <v>275</v>
      </c>
      <c r="D183" s="246" t="s">
        <v>152</v>
      </c>
      <c r="E183" s="247" t="s">
        <v>276</v>
      </c>
      <c r="F183" s="248" t="s">
        <v>277</v>
      </c>
      <c r="G183" s="249" t="s">
        <v>173</v>
      </c>
      <c r="H183" s="250">
        <v>1</v>
      </c>
      <c r="I183" s="251"/>
      <c r="J183" s="252">
        <f>ROUND(I183*H183,2)</f>
        <v>0</v>
      </c>
      <c r="K183" s="253"/>
      <c r="L183" s="41"/>
      <c r="M183" s="254" t="s">
        <v>1</v>
      </c>
      <c r="N183" s="255" t="s">
        <v>45</v>
      </c>
      <c r="O183" s="94"/>
      <c r="P183" s="256">
        <f>O183*H183</f>
        <v>0</v>
      </c>
      <c r="Q183" s="256">
        <v>0</v>
      </c>
      <c r="R183" s="256">
        <f>Q183*H183</f>
        <v>0</v>
      </c>
      <c r="S183" s="256">
        <v>0</v>
      </c>
      <c r="T183" s="25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58" t="s">
        <v>214</v>
      </c>
      <c r="AT183" s="258" t="s">
        <v>152</v>
      </c>
      <c r="AU183" s="258" t="s">
        <v>92</v>
      </c>
      <c r="AY183" s="14" t="s">
        <v>149</v>
      </c>
      <c r="BE183" s="259">
        <f>IF(N183="základná",J183,0)</f>
        <v>0</v>
      </c>
      <c r="BF183" s="259">
        <f>IF(N183="znížená",J183,0)</f>
        <v>0</v>
      </c>
      <c r="BG183" s="259">
        <f>IF(N183="zákl. prenesená",J183,0)</f>
        <v>0</v>
      </c>
      <c r="BH183" s="259">
        <f>IF(N183="zníž. prenesená",J183,0)</f>
        <v>0</v>
      </c>
      <c r="BI183" s="259">
        <f>IF(N183="nulová",J183,0)</f>
        <v>0</v>
      </c>
      <c r="BJ183" s="14" t="s">
        <v>92</v>
      </c>
      <c r="BK183" s="259">
        <f>ROUND(I183*H183,2)</f>
        <v>0</v>
      </c>
      <c r="BL183" s="14" t="s">
        <v>214</v>
      </c>
      <c r="BM183" s="258" t="s">
        <v>278</v>
      </c>
    </row>
    <row r="184" s="2" customFormat="1" ht="16.5" customHeight="1">
      <c r="A184" s="35"/>
      <c r="B184" s="36"/>
      <c r="C184" s="246" t="s">
        <v>279</v>
      </c>
      <c r="D184" s="246" t="s">
        <v>152</v>
      </c>
      <c r="E184" s="247" t="s">
        <v>280</v>
      </c>
      <c r="F184" s="248" t="s">
        <v>281</v>
      </c>
      <c r="G184" s="249" t="s">
        <v>173</v>
      </c>
      <c r="H184" s="250">
        <v>1</v>
      </c>
      <c r="I184" s="251"/>
      <c r="J184" s="252">
        <f>ROUND(I184*H184,2)</f>
        <v>0</v>
      </c>
      <c r="K184" s="253"/>
      <c r="L184" s="41"/>
      <c r="M184" s="254" t="s">
        <v>1</v>
      </c>
      <c r="N184" s="255" t="s">
        <v>45</v>
      </c>
      <c r="O184" s="94"/>
      <c r="P184" s="256">
        <f>O184*H184</f>
        <v>0</v>
      </c>
      <c r="Q184" s="256">
        <v>0</v>
      </c>
      <c r="R184" s="256">
        <f>Q184*H184</f>
        <v>0</v>
      </c>
      <c r="S184" s="256">
        <v>0</v>
      </c>
      <c r="T184" s="25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58" t="s">
        <v>214</v>
      </c>
      <c r="AT184" s="258" t="s">
        <v>152</v>
      </c>
      <c r="AU184" s="258" t="s">
        <v>92</v>
      </c>
      <c r="AY184" s="14" t="s">
        <v>149</v>
      </c>
      <c r="BE184" s="259">
        <f>IF(N184="základná",J184,0)</f>
        <v>0</v>
      </c>
      <c r="BF184" s="259">
        <f>IF(N184="znížená",J184,0)</f>
        <v>0</v>
      </c>
      <c r="BG184" s="259">
        <f>IF(N184="zákl. prenesená",J184,0)</f>
        <v>0</v>
      </c>
      <c r="BH184" s="259">
        <f>IF(N184="zníž. prenesená",J184,0)</f>
        <v>0</v>
      </c>
      <c r="BI184" s="259">
        <f>IF(N184="nulová",J184,0)</f>
        <v>0</v>
      </c>
      <c r="BJ184" s="14" t="s">
        <v>92</v>
      </c>
      <c r="BK184" s="259">
        <f>ROUND(I184*H184,2)</f>
        <v>0</v>
      </c>
      <c r="BL184" s="14" t="s">
        <v>214</v>
      </c>
      <c r="BM184" s="258" t="s">
        <v>282</v>
      </c>
    </row>
    <row r="185" s="2" customFormat="1" ht="24.15" customHeight="1">
      <c r="A185" s="35"/>
      <c r="B185" s="36"/>
      <c r="C185" s="260" t="s">
        <v>283</v>
      </c>
      <c r="D185" s="260" t="s">
        <v>284</v>
      </c>
      <c r="E185" s="261" t="s">
        <v>285</v>
      </c>
      <c r="F185" s="262" t="s">
        <v>286</v>
      </c>
      <c r="G185" s="263" t="s">
        <v>173</v>
      </c>
      <c r="H185" s="264">
        <v>1</v>
      </c>
      <c r="I185" s="265"/>
      <c r="J185" s="266">
        <f>ROUND(I185*H185,2)</f>
        <v>0</v>
      </c>
      <c r="K185" s="267"/>
      <c r="L185" s="268"/>
      <c r="M185" s="269" t="s">
        <v>1</v>
      </c>
      <c r="N185" s="270" t="s">
        <v>45</v>
      </c>
      <c r="O185" s="94"/>
      <c r="P185" s="256">
        <f>O185*H185</f>
        <v>0</v>
      </c>
      <c r="Q185" s="256">
        <v>0.056500000000000002</v>
      </c>
      <c r="R185" s="256">
        <f>Q185*H185</f>
        <v>0.056500000000000002</v>
      </c>
      <c r="S185" s="256">
        <v>0</v>
      </c>
      <c r="T185" s="25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58" t="s">
        <v>283</v>
      </c>
      <c r="AT185" s="258" t="s">
        <v>284</v>
      </c>
      <c r="AU185" s="258" t="s">
        <v>92</v>
      </c>
      <c r="AY185" s="14" t="s">
        <v>149</v>
      </c>
      <c r="BE185" s="259">
        <f>IF(N185="základná",J185,0)</f>
        <v>0</v>
      </c>
      <c r="BF185" s="259">
        <f>IF(N185="znížená",J185,0)</f>
        <v>0</v>
      </c>
      <c r="BG185" s="259">
        <f>IF(N185="zákl. prenesená",J185,0)</f>
        <v>0</v>
      </c>
      <c r="BH185" s="259">
        <f>IF(N185="zníž. prenesená",J185,0)</f>
        <v>0</v>
      </c>
      <c r="BI185" s="259">
        <f>IF(N185="nulová",J185,0)</f>
        <v>0</v>
      </c>
      <c r="BJ185" s="14" t="s">
        <v>92</v>
      </c>
      <c r="BK185" s="259">
        <f>ROUND(I185*H185,2)</f>
        <v>0</v>
      </c>
      <c r="BL185" s="14" t="s">
        <v>214</v>
      </c>
      <c r="BM185" s="258" t="s">
        <v>287</v>
      </c>
    </row>
    <row r="186" s="12" customFormat="1" ht="22.8" customHeight="1">
      <c r="A186" s="12"/>
      <c r="B186" s="231"/>
      <c r="C186" s="232"/>
      <c r="D186" s="233" t="s">
        <v>78</v>
      </c>
      <c r="E186" s="244" t="s">
        <v>288</v>
      </c>
      <c r="F186" s="244" t="s">
        <v>289</v>
      </c>
      <c r="G186" s="232"/>
      <c r="H186" s="232"/>
      <c r="I186" s="235"/>
      <c r="J186" s="245">
        <f>BK186</f>
        <v>0</v>
      </c>
      <c r="K186" s="232"/>
      <c r="L186" s="236"/>
      <c r="M186" s="237"/>
      <c r="N186" s="238"/>
      <c r="O186" s="238"/>
      <c r="P186" s="239">
        <f>SUM(P187:P224)</f>
        <v>0</v>
      </c>
      <c r="Q186" s="238"/>
      <c r="R186" s="239">
        <f>SUM(R187:R224)</f>
        <v>0.37859021999999992</v>
      </c>
      <c r="S186" s="238"/>
      <c r="T186" s="240">
        <f>SUM(T187:T224)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41" t="s">
        <v>92</v>
      </c>
      <c r="AT186" s="242" t="s">
        <v>78</v>
      </c>
      <c r="AU186" s="242" t="s">
        <v>86</v>
      </c>
      <c r="AY186" s="241" t="s">
        <v>149</v>
      </c>
      <c r="BK186" s="243">
        <f>SUM(BK187:BK224)</f>
        <v>0</v>
      </c>
    </row>
    <row r="187" s="2" customFormat="1" ht="24.15" customHeight="1">
      <c r="A187" s="35"/>
      <c r="B187" s="36"/>
      <c r="C187" s="246" t="s">
        <v>290</v>
      </c>
      <c r="D187" s="246" t="s">
        <v>152</v>
      </c>
      <c r="E187" s="247" t="s">
        <v>291</v>
      </c>
      <c r="F187" s="248" t="s">
        <v>292</v>
      </c>
      <c r="G187" s="249" t="s">
        <v>293</v>
      </c>
      <c r="H187" s="250">
        <v>8</v>
      </c>
      <c r="I187" s="251"/>
      <c r="J187" s="252">
        <f>ROUND(I187*H187,2)</f>
        <v>0</v>
      </c>
      <c r="K187" s="253"/>
      <c r="L187" s="41"/>
      <c r="M187" s="254" t="s">
        <v>1</v>
      </c>
      <c r="N187" s="255" t="s">
        <v>45</v>
      </c>
      <c r="O187" s="94"/>
      <c r="P187" s="256">
        <f>O187*H187</f>
        <v>0</v>
      </c>
      <c r="Q187" s="256">
        <v>0.0060299999999999998</v>
      </c>
      <c r="R187" s="256">
        <f>Q187*H187</f>
        <v>0.048239999999999998</v>
      </c>
      <c r="S187" s="256">
        <v>0</v>
      </c>
      <c r="T187" s="25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58" t="s">
        <v>214</v>
      </c>
      <c r="AT187" s="258" t="s">
        <v>152</v>
      </c>
      <c r="AU187" s="258" t="s">
        <v>92</v>
      </c>
      <c r="AY187" s="14" t="s">
        <v>149</v>
      </c>
      <c r="BE187" s="259">
        <f>IF(N187="základná",J187,0)</f>
        <v>0</v>
      </c>
      <c r="BF187" s="259">
        <f>IF(N187="znížená",J187,0)</f>
        <v>0</v>
      </c>
      <c r="BG187" s="259">
        <f>IF(N187="zákl. prenesená",J187,0)</f>
        <v>0</v>
      </c>
      <c r="BH187" s="259">
        <f>IF(N187="zníž. prenesená",J187,0)</f>
        <v>0</v>
      </c>
      <c r="BI187" s="259">
        <f>IF(N187="nulová",J187,0)</f>
        <v>0</v>
      </c>
      <c r="BJ187" s="14" t="s">
        <v>92</v>
      </c>
      <c r="BK187" s="259">
        <f>ROUND(I187*H187,2)</f>
        <v>0</v>
      </c>
      <c r="BL187" s="14" t="s">
        <v>214</v>
      </c>
      <c r="BM187" s="258" t="s">
        <v>294</v>
      </c>
    </row>
    <row r="188" s="2" customFormat="1" ht="33" customHeight="1">
      <c r="A188" s="35"/>
      <c r="B188" s="36"/>
      <c r="C188" s="260" t="s">
        <v>295</v>
      </c>
      <c r="D188" s="260" t="s">
        <v>284</v>
      </c>
      <c r="E188" s="261" t="s">
        <v>296</v>
      </c>
      <c r="F188" s="262" t="s">
        <v>297</v>
      </c>
      <c r="G188" s="263" t="s">
        <v>173</v>
      </c>
      <c r="H188" s="264">
        <v>8</v>
      </c>
      <c r="I188" s="265"/>
      <c r="J188" s="266">
        <f>ROUND(I188*H188,2)</f>
        <v>0</v>
      </c>
      <c r="K188" s="267"/>
      <c r="L188" s="268"/>
      <c r="M188" s="269" t="s">
        <v>1</v>
      </c>
      <c r="N188" s="270" t="s">
        <v>45</v>
      </c>
      <c r="O188" s="94"/>
      <c r="P188" s="256">
        <f>O188*H188</f>
        <v>0</v>
      </c>
      <c r="Q188" s="256">
        <v>0.0041999999999999997</v>
      </c>
      <c r="R188" s="256">
        <f>Q188*H188</f>
        <v>0.033599999999999998</v>
      </c>
      <c r="S188" s="256">
        <v>0</v>
      </c>
      <c r="T188" s="25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58" t="s">
        <v>283</v>
      </c>
      <c r="AT188" s="258" t="s">
        <v>284</v>
      </c>
      <c r="AU188" s="258" t="s">
        <v>92</v>
      </c>
      <c r="AY188" s="14" t="s">
        <v>149</v>
      </c>
      <c r="BE188" s="259">
        <f>IF(N188="základná",J188,0)</f>
        <v>0</v>
      </c>
      <c r="BF188" s="259">
        <f>IF(N188="znížená",J188,0)</f>
        <v>0</v>
      </c>
      <c r="BG188" s="259">
        <f>IF(N188="zákl. prenesená",J188,0)</f>
        <v>0</v>
      </c>
      <c r="BH188" s="259">
        <f>IF(N188="zníž. prenesená",J188,0)</f>
        <v>0</v>
      </c>
      <c r="BI188" s="259">
        <f>IF(N188="nulová",J188,0)</f>
        <v>0</v>
      </c>
      <c r="BJ188" s="14" t="s">
        <v>92</v>
      </c>
      <c r="BK188" s="259">
        <f>ROUND(I188*H188,2)</f>
        <v>0</v>
      </c>
      <c r="BL188" s="14" t="s">
        <v>214</v>
      </c>
      <c r="BM188" s="258" t="s">
        <v>298</v>
      </c>
    </row>
    <row r="189" s="2" customFormat="1" ht="24.15" customHeight="1">
      <c r="A189" s="35"/>
      <c r="B189" s="36"/>
      <c r="C189" s="246" t="s">
        <v>299</v>
      </c>
      <c r="D189" s="246" t="s">
        <v>152</v>
      </c>
      <c r="E189" s="247" t="s">
        <v>300</v>
      </c>
      <c r="F189" s="248" t="s">
        <v>301</v>
      </c>
      <c r="G189" s="249" t="s">
        <v>293</v>
      </c>
      <c r="H189" s="250">
        <v>4</v>
      </c>
      <c r="I189" s="251"/>
      <c r="J189" s="252">
        <f>ROUND(I189*H189,2)</f>
        <v>0</v>
      </c>
      <c r="K189" s="253"/>
      <c r="L189" s="41"/>
      <c r="M189" s="254" t="s">
        <v>1</v>
      </c>
      <c r="N189" s="255" t="s">
        <v>45</v>
      </c>
      <c r="O189" s="94"/>
      <c r="P189" s="256">
        <f>O189*H189</f>
        <v>0</v>
      </c>
      <c r="Q189" s="256">
        <v>0.0077600000000000004</v>
      </c>
      <c r="R189" s="256">
        <f>Q189*H189</f>
        <v>0.031040000000000002</v>
      </c>
      <c r="S189" s="256">
        <v>0</v>
      </c>
      <c r="T189" s="25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58" t="s">
        <v>214</v>
      </c>
      <c r="AT189" s="258" t="s">
        <v>152</v>
      </c>
      <c r="AU189" s="258" t="s">
        <v>92</v>
      </c>
      <c r="AY189" s="14" t="s">
        <v>149</v>
      </c>
      <c r="BE189" s="259">
        <f>IF(N189="základná",J189,0)</f>
        <v>0</v>
      </c>
      <c r="BF189" s="259">
        <f>IF(N189="znížená",J189,0)</f>
        <v>0</v>
      </c>
      <c r="BG189" s="259">
        <f>IF(N189="zákl. prenesená",J189,0)</f>
        <v>0</v>
      </c>
      <c r="BH189" s="259">
        <f>IF(N189="zníž. prenesená",J189,0)</f>
        <v>0</v>
      </c>
      <c r="BI189" s="259">
        <f>IF(N189="nulová",J189,0)</f>
        <v>0</v>
      </c>
      <c r="BJ189" s="14" t="s">
        <v>92</v>
      </c>
      <c r="BK189" s="259">
        <f>ROUND(I189*H189,2)</f>
        <v>0</v>
      </c>
      <c r="BL189" s="14" t="s">
        <v>214</v>
      </c>
      <c r="BM189" s="258" t="s">
        <v>302</v>
      </c>
    </row>
    <row r="190" s="2" customFormat="1" ht="33" customHeight="1">
      <c r="A190" s="35"/>
      <c r="B190" s="36"/>
      <c r="C190" s="260" t="s">
        <v>303</v>
      </c>
      <c r="D190" s="260" t="s">
        <v>284</v>
      </c>
      <c r="E190" s="261" t="s">
        <v>304</v>
      </c>
      <c r="F190" s="262" t="s">
        <v>305</v>
      </c>
      <c r="G190" s="263" t="s">
        <v>173</v>
      </c>
      <c r="H190" s="264">
        <v>4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45</v>
      </c>
      <c r="O190" s="94"/>
      <c r="P190" s="256">
        <f>O190*H190</f>
        <v>0</v>
      </c>
      <c r="Q190" s="256">
        <v>0.0055999999999999999</v>
      </c>
      <c r="R190" s="256">
        <f>Q190*H190</f>
        <v>0.0224</v>
      </c>
      <c r="S190" s="256">
        <v>0</v>
      </c>
      <c r="T190" s="25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58" t="s">
        <v>283</v>
      </c>
      <c r="AT190" s="258" t="s">
        <v>284</v>
      </c>
      <c r="AU190" s="258" t="s">
        <v>92</v>
      </c>
      <c r="AY190" s="14" t="s">
        <v>149</v>
      </c>
      <c r="BE190" s="259">
        <f>IF(N190="základná",J190,0)</f>
        <v>0</v>
      </c>
      <c r="BF190" s="259">
        <f>IF(N190="znížená",J190,0)</f>
        <v>0</v>
      </c>
      <c r="BG190" s="259">
        <f>IF(N190="zákl. prenesená",J190,0)</f>
        <v>0</v>
      </c>
      <c r="BH190" s="259">
        <f>IF(N190="zníž. prenesená",J190,0)</f>
        <v>0</v>
      </c>
      <c r="BI190" s="259">
        <f>IF(N190="nulová",J190,0)</f>
        <v>0</v>
      </c>
      <c r="BJ190" s="14" t="s">
        <v>92</v>
      </c>
      <c r="BK190" s="259">
        <f>ROUND(I190*H190,2)</f>
        <v>0</v>
      </c>
      <c r="BL190" s="14" t="s">
        <v>214</v>
      </c>
      <c r="BM190" s="258" t="s">
        <v>306</v>
      </c>
    </row>
    <row r="191" s="2" customFormat="1" ht="24.15" customHeight="1">
      <c r="A191" s="35"/>
      <c r="B191" s="36"/>
      <c r="C191" s="246" t="s">
        <v>307</v>
      </c>
      <c r="D191" s="246" t="s">
        <v>152</v>
      </c>
      <c r="E191" s="247" t="s">
        <v>308</v>
      </c>
      <c r="F191" s="248" t="s">
        <v>309</v>
      </c>
      <c r="G191" s="249" t="s">
        <v>293</v>
      </c>
      <c r="H191" s="250">
        <v>2</v>
      </c>
      <c r="I191" s="251"/>
      <c r="J191" s="252">
        <f>ROUND(I191*H191,2)</f>
        <v>0</v>
      </c>
      <c r="K191" s="253"/>
      <c r="L191" s="41"/>
      <c r="M191" s="254" t="s">
        <v>1</v>
      </c>
      <c r="N191" s="255" t="s">
        <v>45</v>
      </c>
      <c r="O191" s="94"/>
      <c r="P191" s="256">
        <f>O191*H191</f>
        <v>0</v>
      </c>
      <c r="Q191" s="256">
        <v>0.025318460000000001</v>
      </c>
      <c r="R191" s="256">
        <f>Q191*H191</f>
        <v>0.050636920000000002</v>
      </c>
      <c r="S191" s="256">
        <v>0</v>
      </c>
      <c r="T191" s="25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58" t="s">
        <v>214</v>
      </c>
      <c r="AT191" s="258" t="s">
        <v>152</v>
      </c>
      <c r="AU191" s="258" t="s">
        <v>92</v>
      </c>
      <c r="AY191" s="14" t="s">
        <v>149</v>
      </c>
      <c r="BE191" s="259">
        <f>IF(N191="základná",J191,0)</f>
        <v>0</v>
      </c>
      <c r="BF191" s="259">
        <f>IF(N191="znížená",J191,0)</f>
        <v>0</v>
      </c>
      <c r="BG191" s="259">
        <f>IF(N191="zákl. prenesená",J191,0)</f>
        <v>0</v>
      </c>
      <c r="BH191" s="259">
        <f>IF(N191="zníž. prenesená",J191,0)</f>
        <v>0</v>
      </c>
      <c r="BI191" s="259">
        <f>IF(N191="nulová",J191,0)</f>
        <v>0</v>
      </c>
      <c r="BJ191" s="14" t="s">
        <v>92</v>
      </c>
      <c r="BK191" s="259">
        <f>ROUND(I191*H191,2)</f>
        <v>0</v>
      </c>
      <c r="BL191" s="14" t="s">
        <v>214</v>
      </c>
      <c r="BM191" s="258" t="s">
        <v>310</v>
      </c>
    </row>
    <row r="192" s="2" customFormat="1" ht="33" customHeight="1">
      <c r="A192" s="35"/>
      <c r="B192" s="36"/>
      <c r="C192" s="260" t="s">
        <v>311</v>
      </c>
      <c r="D192" s="260" t="s">
        <v>284</v>
      </c>
      <c r="E192" s="261" t="s">
        <v>312</v>
      </c>
      <c r="F192" s="262" t="s">
        <v>313</v>
      </c>
      <c r="G192" s="263" t="s">
        <v>173</v>
      </c>
      <c r="H192" s="264">
        <v>2</v>
      </c>
      <c r="I192" s="265"/>
      <c r="J192" s="266">
        <f>ROUND(I192*H192,2)</f>
        <v>0</v>
      </c>
      <c r="K192" s="267"/>
      <c r="L192" s="268"/>
      <c r="M192" s="269" t="s">
        <v>1</v>
      </c>
      <c r="N192" s="270" t="s">
        <v>45</v>
      </c>
      <c r="O192" s="94"/>
      <c r="P192" s="256">
        <f>O192*H192</f>
        <v>0</v>
      </c>
      <c r="Q192" s="256">
        <v>0.024</v>
      </c>
      <c r="R192" s="256">
        <f>Q192*H192</f>
        <v>0.048000000000000001</v>
      </c>
      <c r="S192" s="256">
        <v>0</v>
      </c>
      <c r="T192" s="25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58" t="s">
        <v>283</v>
      </c>
      <c r="AT192" s="258" t="s">
        <v>284</v>
      </c>
      <c r="AU192" s="258" t="s">
        <v>92</v>
      </c>
      <c r="AY192" s="14" t="s">
        <v>149</v>
      </c>
      <c r="BE192" s="259">
        <f>IF(N192="základná",J192,0)</f>
        <v>0</v>
      </c>
      <c r="BF192" s="259">
        <f>IF(N192="znížená",J192,0)</f>
        <v>0</v>
      </c>
      <c r="BG192" s="259">
        <f>IF(N192="zákl. prenesená",J192,0)</f>
        <v>0</v>
      </c>
      <c r="BH192" s="259">
        <f>IF(N192="zníž. prenesená",J192,0)</f>
        <v>0</v>
      </c>
      <c r="BI192" s="259">
        <f>IF(N192="nulová",J192,0)</f>
        <v>0</v>
      </c>
      <c r="BJ192" s="14" t="s">
        <v>92</v>
      </c>
      <c r="BK192" s="259">
        <f>ROUND(I192*H192,2)</f>
        <v>0</v>
      </c>
      <c r="BL192" s="14" t="s">
        <v>214</v>
      </c>
      <c r="BM192" s="258" t="s">
        <v>314</v>
      </c>
    </row>
    <row r="193" s="2" customFormat="1" ht="16.5" customHeight="1">
      <c r="A193" s="35"/>
      <c r="B193" s="36"/>
      <c r="C193" s="246" t="s">
        <v>315</v>
      </c>
      <c r="D193" s="246" t="s">
        <v>152</v>
      </c>
      <c r="E193" s="247" t="s">
        <v>316</v>
      </c>
      <c r="F193" s="248" t="s">
        <v>317</v>
      </c>
      <c r="G193" s="249" t="s">
        <v>173</v>
      </c>
      <c r="H193" s="250">
        <v>4</v>
      </c>
      <c r="I193" s="251"/>
      <c r="J193" s="252">
        <f>ROUND(I193*H193,2)</f>
        <v>0</v>
      </c>
      <c r="K193" s="253"/>
      <c r="L193" s="41"/>
      <c r="M193" s="254" t="s">
        <v>1</v>
      </c>
      <c r="N193" s="255" t="s">
        <v>45</v>
      </c>
      <c r="O193" s="94"/>
      <c r="P193" s="256">
        <f>O193*H193</f>
        <v>0</v>
      </c>
      <c r="Q193" s="256">
        <v>0.00197</v>
      </c>
      <c r="R193" s="256">
        <f>Q193*H193</f>
        <v>0.0078799999999999999</v>
      </c>
      <c r="S193" s="256">
        <v>0</v>
      </c>
      <c r="T193" s="25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58" t="s">
        <v>214</v>
      </c>
      <c r="AT193" s="258" t="s">
        <v>152</v>
      </c>
      <c r="AU193" s="258" t="s">
        <v>92</v>
      </c>
      <c r="AY193" s="14" t="s">
        <v>149</v>
      </c>
      <c r="BE193" s="259">
        <f>IF(N193="základná",J193,0)</f>
        <v>0</v>
      </c>
      <c r="BF193" s="259">
        <f>IF(N193="znížená",J193,0)</f>
        <v>0</v>
      </c>
      <c r="BG193" s="259">
        <f>IF(N193="zákl. prenesená",J193,0)</f>
        <v>0</v>
      </c>
      <c r="BH193" s="259">
        <f>IF(N193="zníž. prenesená",J193,0)</f>
        <v>0</v>
      </c>
      <c r="BI193" s="259">
        <f>IF(N193="nulová",J193,0)</f>
        <v>0</v>
      </c>
      <c r="BJ193" s="14" t="s">
        <v>92</v>
      </c>
      <c r="BK193" s="259">
        <f>ROUND(I193*H193,2)</f>
        <v>0</v>
      </c>
      <c r="BL193" s="14" t="s">
        <v>214</v>
      </c>
      <c r="BM193" s="258" t="s">
        <v>318</v>
      </c>
    </row>
    <row r="194" s="2" customFormat="1" ht="24.15" customHeight="1">
      <c r="A194" s="35"/>
      <c r="B194" s="36"/>
      <c r="C194" s="260" t="s">
        <v>319</v>
      </c>
      <c r="D194" s="260" t="s">
        <v>284</v>
      </c>
      <c r="E194" s="261" t="s">
        <v>320</v>
      </c>
      <c r="F194" s="262" t="s">
        <v>321</v>
      </c>
      <c r="G194" s="263" t="s">
        <v>173</v>
      </c>
      <c r="H194" s="264">
        <v>2</v>
      </c>
      <c r="I194" s="265"/>
      <c r="J194" s="266">
        <f>ROUND(I194*H194,2)</f>
        <v>0</v>
      </c>
      <c r="K194" s="267"/>
      <c r="L194" s="268"/>
      <c r="M194" s="269" t="s">
        <v>1</v>
      </c>
      <c r="N194" s="270" t="s">
        <v>45</v>
      </c>
      <c r="O194" s="94"/>
      <c r="P194" s="256">
        <f>O194*H194</f>
        <v>0</v>
      </c>
      <c r="Q194" s="256">
        <v>0</v>
      </c>
      <c r="R194" s="256">
        <f>Q194*H194</f>
        <v>0</v>
      </c>
      <c r="S194" s="256">
        <v>0</v>
      </c>
      <c r="T194" s="25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58" t="s">
        <v>283</v>
      </c>
      <c r="AT194" s="258" t="s">
        <v>284</v>
      </c>
      <c r="AU194" s="258" t="s">
        <v>92</v>
      </c>
      <c r="AY194" s="14" t="s">
        <v>149</v>
      </c>
      <c r="BE194" s="259">
        <f>IF(N194="základná",J194,0)</f>
        <v>0</v>
      </c>
      <c r="BF194" s="259">
        <f>IF(N194="znížená",J194,0)</f>
        <v>0</v>
      </c>
      <c r="BG194" s="259">
        <f>IF(N194="zákl. prenesená",J194,0)</f>
        <v>0</v>
      </c>
      <c r="BH194" s="259">
        <f>IF(N194="zníž. prenesená",J194,0)</f>
        <v>0</v>
      </c>
      <c r="BI194" s="259">
        <f>IF(N194="nulová",J194,0)</f>
        <v>0</v>
      </c>
      <c r="BJ194" s="14" t="s">
        <v>92</v>
      </c>
      <c r="BK194" s="259">
        <f>ROUND(I194*H194,2)</f>
        <v>0</v>
      </c>
      <c r="BL194" s="14" t="s">
        <v>214</v>
      </c>
      <c r="BM194" s="258" t="s">
        <v>322</v>
      </c>
    </row>
    <row r="195" s="2" customFormat="1" ht="37.8" customHeight="1">
      <c r="A195" s="35"/>
      <c r="B195" s="36"/>
      <c r="C195" s="260" t="s">
        <v>323</v>
      </c>
      <c r="D195" s="260" t="s">
        <v>284</v>
      </c>
      <c r="E195" s="261" t="s">
        <v>324</v>
      </c>
      <c r="F195" s="262" t="s">
        <v>325</v>
      </c>
      <c r="G195" s="263" t="s">
        <v>173</v>
      </c>
      <c r="H195" s="264">
        <v>2</v>
      </c>
      <c r="I195" s="265"/>
      <c r="J195" s="266">
        <f>ROUND(I195*H195,2)</f>
        <v>0</v>
      </c>
      <c r="K195" s="267"/>
      <c r="L195" s="268"/>
      <c r="M195" s="269" t="s">
        <v>1</v>
      </c>
      <c r="N195" s="270" t="s">
        <v>45</v>
      </c>
      <c r="O195" s="94"/>
      <c r="P195" s="256">
        <f>O195*H195</f>
        <v>0</v>
      </c>
      <c r="Q195" s="256">
        <v>0</v>
      </c>
      <c r="R195" s="256">
        <f>Q195*H195</f>
        <v>0</v>
      </c>
      <c r="S195" s="256">
        <v>0</v>
      </c>
      <c r="T195" s="25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58" t="s">
        <v>283</v>
      </c>
      <c r="AT195" s="258" t="s">
        <v>284</v>
      </c>
      <c r="AU195" s="258" t="s">
        <v>92</v>
      </c>
      <c r="AY195" s="14" t="s">
        <v>149</v>
      </c>
      <c r="BE195" s="259">
        <f>IF(N195="základná",J195,0)</f>
        <v>0</v>
      </c>
      <c r="BF195" s="259">
        <f>IF(N195="znížená",J195,0)</f>
        <v>0</v>
      </c>
      <c r="BG195" s="259">
        <f>IF(N195="zákl. prenesená",J195,0)</f>
        <v>0</v>
      </c>
      <c r="BH195" s="259">
        <f>IF(N195="zníž. prenesená",J195,0)</f>
        <v>0</v>
      </c>
      <c r="BI195" s="259">
        <f>IF(N195="nulová",J195,0)</f>
        <v>0</v>
      </c>
      <c r="BJ195" s="14" t="s">
        <v>92</v>
      </c>
      <c r="BK195" s="259">
        <f>ROUND(I195*H195,2)</f>
        <v>0</v>
      </c>
      <c r="BL195" s="14" t="s">
        <v>214</v>
      </c>
      <c r="BM195" s="258" t="s">
        <v>326</v>
      </c>
    </row>
    <row r="196" s="2" customFormat="1" ht="16.5" customHeight="1">
      <c r="A196" s="35"/>
      <c r="B196" s="36"/>
      <c r="C196" s="246" t="s">
        <v>327</v>
      </c>
      <c r="D196" s="246" t="s">
        <v>152</v>
      </c>
      <c r="E196" s="247" t="s">
        <v>328</v>
      </c>
      <c r="F196" s="248" t="s">
        <v>329</v>
      </c>
      <c r="G196" s="249" t="s">
        <v>173</v>
      </c>
      <c r="H196" s="250">
        <v>2</v>
      </c>
      <c r="I196" s="251"/>
      <c r="J196" s="252">
        <f>ROUND(I196*H196,2)</f>
        <v>0</v>
      </c>
      <c r="K196" s="253"/>
      <c r="L196" s="41"/>
      <c r="M196" s="254" t="s">
        <v>1</v>
      </c>
      <c r="N196" s="255" t="s">
        <v>45</v>
      </c>
      <c r="O196" s="94"/>
      <c r="P196" s="256">
        <f>O196*H196</f>
        <v>0</v>
      </c>
      <c r="Q196" s="256">
        <v>0.0015</v>
      </c>
      <c r="R196" s="256">
        <f>Q196*H196</f>
        <v>0.0030000000000000001</v>
      </c>
      <c r="S196" s="256">
        <v>0</v>
      </c>
      <c r="T196" s="25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58" t="s">
        <v>214</v>
      </c>
      <c r="AT196" s="258" t="s">
        <v>152</v>
      </c>
      <c r="AU196" s="258" t="s">
        <v>92</v>
      </c>
      <c r="AY196" s="14" t="s">
        <v>149</v>
      </c>
      <c r="BE196" s="259">
        <f>IF(N196="základná",J196,0)</f>
        <v>0</v>
      </c>
      <c r="BF196" s="259">
        <f>IF(N196="znížená",J196,0)</f>
        <v>0</v>
      </c>
      <c r="BG196" s="259">
        <f>IF(N196="zákl. prenesená",J196,0)</f>
        <v>0</v>
      </c>
      <c r="BH196" s="259">
        <f>IF(N196="zníž. prenesená",J196,0)</f>
        <v>0</v>
      </c>
      <c r="BI196" s="259">
        <f>IF(N196="nulová",J196,0)</f>
        <v>0</v>
      </c>
      <c r="BJ196" s="14" t="s">
        <v>92</v>
      </c>
      <c r="BK196" s="259">
        <f>ROUND(I196*H196,2)</f>
        <v>0</v>
      </c>
      <c r="BL196" s="14" t="s">
        <v>214</v>
      </c>
      <c r="BM196" s="258" t="s">
        <v>330</v>
      </c>
    </row>
    <row r="197" s="2" customFormat="1" ht="24.15" customHeight="1">
      <c r="A197" s="35"/>
      <c r="B197" s="36"/>
      <c r="C197" s="260" t="s">
        <v>331</v>
      </c>
      <c r="D197" s="260" t="s">
        <v>284</v>
      </c>
      <c r="E197" s="261" t="s">
        <v>332</v>
      </c>
      <c r="F197" s="262" t="s">
        <v>333</v>
      </c>
      <c r="G197" s="263" t="s">
        <v>173</v>
      </c>
      <c r="H197" s="264">
        <v>1</v>
      </c>
      <c r="I197" s="265"/>
      <c r="J197" s="266">
        <f>ROUND(I197*H197,2)</f>
        <v>0</v>
      </c>
      <c r="K197" s="267"/>
      <c r="L197" s="268"/>
      <c r="M197" s="269" t="s">
        <v>1</v>
      </c>
      <c r="N197" s="270" t="s">
        <v>45</v>
      </c>
      <c r="O197" s="94"/>
      <c r="P197" s="256">
        <f>O197*H197</f>
        <v>0</v>
      </c>
      <c r="Q197" s="256">
        <v>0</v>
      </c>
      <c r="R197" s="256">
        <f>Q197*H197</f>
        <v>0</v>
      </c>
      <c r="S197" s="256">
        <v>0</v>
      </c>
      <c r="T197" s="25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58" t="s">
        <v>283</v>
      </c>
      <c r="AT197" s="258" t="s">
        <v>284</v>
      </c>
      <c r="AU197" s="258" t="s">
        <v>92</v>
      </c>
      <c r="AY197" s="14" t="s">
        <v>149</v>
      </c>
      <c r="BE197" s="259">
        <f>IF(N197="základná",J197,0)</f>
        <v>0</v>
      </c>
      <c r="BF197" s="259">
        <f>IF(N197="znížená",J197,0)</f>
        <v>0</v>
      </c>
      <c r="BG197" s="259">
        <f>IF(N197="zákl. prenesená",J197,0)</f>
        <v>0</v>
      </c>
      <c r="BH197" s="259">
        <f>IF(N197="zníž. prenesená",J197,0)</f>
        <v>0</v>
      </c>
      <c r="BI197" s="259">
        <f>IF(N197="nulová",J197,0)</f>
        <v>0</v>
      </c>
      <c r="BJ197" s="14" t="s">
        <v>92</v>
      </c>
      <c r="BK197" s="259">
        <f>ROUND(I197*H197,2)</f>
        <v>0</v>
      </c>
      <c r="BL197" s="14" t="s">
        <v>214</v>
      </c>
      <c r="BM197" s="258" t="s">
        <v>334</v>
      </c>
    </row>
    <row r="198" s="2" customFormat="1" ht="37.8" customHeight="1">
      <c r="A198" s="35"/>
      <c r="B198" s="36"/>
      <c r="C198" s="260" t="s">
        <v>335</v>
      </c>
      <c r="D198" s="260" t="s">
        <v>284</v>
      </c>
      <c r="E198" s="261" t="s">
        <v>336</v>
      </c>
      <c r="F198" s="262" t="s">
        <v>337</v>
      </c>
      <c r="G198" s="263" t="s">
        <v>173</v>
      </c>
      <c r="H198" s="264">
        <v>1</v>
      </c>
      <c r="I198" s="265"/>
      <c r="J198" s="266">
        <f>ROUND(I198*H198,2)</f>
        <v>0</v>
      </c>
      <c r="K198" s="267"/>
      <c r="L198" s="268"/>
      <c r="M198" s="269" t="s">
        <v>1</v>
      </c>
      <c r="N198" s="270" t="s">
        <v>45</v>
      </c>
      <c r="O198" s="94"/>
      <c r="P198" s="256">
        <f>O198*H198</f>
        <v>0</v>
      </c>
      <c r="Q198" s="256">
        <v>0</v>
      </c>
      <c r="R198" s="256">
        <f>Q198*H198</f>
        <v>0</v>
      </c>
      <c r="S198" s="256">
        <v>0</v>
      </c>
      <c r="T198" s="25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58" t="s">
        <v>283</v>
      </c>
      <c r="AT198" s="258" t="s">
        <v>284</v>
      </c>
      <c r="AU198" s="258" t="s">
        <v>92</v>
      </c>
      <c r="AY198" s="14" t="s">
        <v>149</v>
      </c>
      <c r="BE198" s="259">
        <f>IF(N198="základná",J198,0)</f>
        <v>0</v>
      </c>
      <c r="BF198" s="259">
        <f>IF(N198="znížená",J198,0)</f>
        <v>0</v>
      </c>
      <c r="BG198" s="259">
        <f>IF(N198="zákl. prenesená",J198,0)</f>
        <v>0</v>
      </c>
      <c r="BH198" s="259">
        <f>IF(N198="zníž. prenesená",J198,0)</f>
        <v>0</v>
      </c>
      <c r="BI198" s="259">
        <f>IF(N198="nulová",J198,0)</f>
        <v>0</v>
      </c>
      <c r="BJ198" s="14" t="s">
        <v>92</v>
      </c>
      <c r="BK198" s="259">
        <f>ROUND(I198*H198,2)</f>
        <v>0</v>
      </c>
      <c r="BL198" s="14" t="s">
        <v>214</v>
      </c>
      <c r="BM198" s="258" t="s">
        <v>338</v>
      </c>
    </row>
    <row r="199" s="2" customFormat="1" ht="16.5" customHeight="1">
      <c r="A199" s="35"/>
      <c r="B199" s="36"/>
      <c r="C199" s="246" t="s">
        <v>339</v>
      </c>
      <c r="D199" s="246" t="s">
        <v>152</v>
      </c>
      <c r="E199" s="247" t="s">
        <v>340</v>
      </c>
      <c r="F199" s="248" t="s">
        <v>341</v>
      </c>
      <c r="G199" s="249" t="s">
        <v>173</v>
      </c>
      <c r="H199" s="250">
        <v>20</v>
      </c>
      <c r="I199" s="251"/>
      <c r="J199" s="252">
        <f>ROUND(I199*H199,2)</f>
        <v>0</v>
      </c>
      <c r="K199" s="253"/>
      <c r="L199" s="41"/>
      <c r="M199" s="254" t="s">
        <v>1</v>
      </c>
      <c r="N199" s="255" t="s">
        <v>45</v>
      </c>
      <c r="O199" s="94"/>
      <c r="P199" s="256">
        <f>O199*H199</f>
        <v>0</v>
      </c>
      <c r="Q199" s="256">
        <v>1.9959999999999999E-05</v>
      </c>
      <c r="R199" s="256">
        <f>Q199*H199</f>
        <v>0.00039919999999999995</v>
      </c>
      <c r="S199" s="256">
        <v>0</v>
      </c>
      <c r="T199" s="25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58" t="s">
        <v>214</v>
      </c>
      <c r="AT199" s="258" t="s">
        <v>152</v>
      </c>
      <c r="AU199" s="258" t="s">
        <v>92</v>
      </c>
      <c r="AY199" s="14" t="s">
        <v>149</v>
      </c>
      <c r="BE199" s="259">
        <f>IF(N199="základná",J199,0)</f>
        <v>0</v>
      </c>
      <c r="BF199" s="259">
        <f>IF(N199="znížená",J199,0)</f>
        <v>0</v>
      </c>
      <c r="BG199" s="259">
        <f>IF(N199="zákl. prenesená",J199,0)</f>
        <v>0</v>
      </c>
      <c r="BH199" s="259">
        <f>IF(N199="zníž. prenesená",J199,0)</f>
        <v>0</v>
      </c>
      <c r="BI199" s="259">
        <f>IF(N199="nulová",J199,0)</f>
        <v>0</v>
      </c>
      <c r="BJ199" s="14" t="s">
        <v>92</v>
      </c>
      <c r="BK199" s="259">
        <f>ROUND(I199*H199,2)</f>
        <v>0</v>
      </c>
      <c r="BL199" s="14" t="s">
        <v>214</v>
      </c>
      <c r="BM199" s="258" t="s">
        <v>342</v>
      </c>
    </row>
    <row r="200" s="2" customFormat="1" ht="24.15" customHeight="1">
      <c r="A200" s="35"/>
      <c r="B200" s="36"/>
      <c r="C200" s="260" t="s">
        <v>343</v>
      </c>
      <c r="D200" s="260" t="s">
        <v>284</v>
      </c>
      <c r="E200" s="261" t="s">
        <v>344</v>
      </c>
      <c r="F200" s="262" t="s">
        <v>345</v>
      </c>
      <c r="G200" s="263" t="s">
        <v>173</v>
      </c>
      <c r="H200" s="264">
        <v>10</v>
      </c>
      <c r="I200" s="265"/>
      <c r="J200" s="266">
        <f>ROUND(I200*H200,2)</f>
        <v>0</v>
      </c>
      <c r="K200" s="267"/>
      <c r="L200" s="268"/>
      <c r="M200" s="269" t="s">
        <v>1</v>
      </c>
      <c r="N200" s="270" t="s">
        <v>45</v>
      </c>
      <c r="O200" s="94"/>
      <c r="P200" s="256">
        <f>O200*H200</f>
        <v>0</v>
      </c>
      <c r="Q200" s="256">
        <v>6.9999999999999994E-05</v>
      </c>
      <c r="R200" s="256">
        <f>Q200*H200</f>
        <v>0.00069999999999999988</v>
      </c>
      <c r="S200" s="256">
        <v>0</v>
      </c>
      <c r="T200" s="25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58" t="s">
        <v>283</v>
      </c>
      <c r="AT200" s="258" t="s">
        <v>284</v>
      </c>
      <c r="AU200" s="258" t="s">
        <v>92</v>
      </c>
      <c r="AY200" s="14" t="s">
        <v>149</v>
      </c>
      <c r="BE200" s="259">
        <f>IF(N200="základná",J200,0)</f>
        <v>0</v>
      </c>
      <c r="BF200" s="259">
        <f>IF(N200="znížená",J200,0)</f>
        <v>0</v>
      </c>
      <c r="BG200" s="259">
        <f>IF(N200="zákl. prenesená",J200,0)</f>
        <v>0</v>
      </c>
      <c r="BH200" s="259">
        <f>IF(N200="zníž. prenesená",J200,0)</f>
        <v>0</v>
      </c>
      <c r="BI200" s="259">
        <f>IF(N200="nulová",J200,0)</f>
        <v>0</v>
      </c>
      <c r="BJ200" s="14" t="s">
        <v>92</v>
      </c>
      <c r="BK200" s="259">
        <f>ROUND(I200*H200,2)</f>
        <v>0</v>
      </c>
      <c r="BL200" s="14" t="s">
        <v>214</v>
      </c>
      <c r="BM200" s="258" t="s">
        <v>346</v>
      </c>
    </row>
    <row r="201" s="2" customFormat="1" ht="16.5" customHeight="1">
      <c r="A201" s="35"/>
      <c r="B201" s="36"/>
      <c r="C201" s="260" t="s">
        <v>347</v>
      </c>
      <c r="D201" s="260" t="s">
        <v>284</v>
      </c>
      <c r="E201" s="261" t="s">
        <v>348</v>
      </c>
      <c r="F201" s="262" t="s">
        <v>349</v>
      </c>
      <c r="G201" s="263" t="s">
        <v>173</v>
      </c>
      <c r="H201" s="264">
        <v>10</v>
      </c>
      <c r="I201" s="265"/>
      <c r="J201" s="266">
        <f>ROUND(I201*H201,2)</f>
        <v>0</v>
      </c>
      <c r="K201" s="267"/>
      <c r="L201" s="268"/>
      <c r="M201" s="269" t="s">
        <v>1</v>
      </c>
      <c r="N201" s="270" t="s">
        <v>45</v>
      </c>
      <c r="O201" s="94"/>
      <c r="P201" s="256">
        <f>O201*H201</f>
        <v>0</v>
      </c>
      <c r="Q201" s="256">
        <v>4.0000000000000003E-05</v>
      </c>
      <c r="R201" s="256">
        <f>Q201*H201</f>
        <v>0.00040000000000000002</v>
      </c>
      <c r="S201" s="256">
        <v>0</v>
      </c>
      <c r="T201" s="25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58" t="s">
        <v>283</v>
      </c>
      <c r="AT201" s="258" t="s">
        <v>284</v>
      </c>
      <c r="AU201" s="258" t="s">
        <v>92</v>
      </c>
      <c r="AY201" s="14" t="s">
        <v>149</v>
      </c>
      <c r="BE201" s="259">
        <f>IF(N201="základná",J201,0)</f>
        <v>0</v>
      </c>
      <c r="BF201" s="259">
        <f>IF(N201="znížená",J201,0)</f>
        <v>0</v>
      </c>
      <c r="BG201" s="259">
        <f>IF(N201="zákl. prenesená",J201,0)</f>
        <v>0</v>
      </c>
      <c r="BH201" s="259">
        <f>IF(N201="zníž. prenesená",J201,0)</f>
        <v>0</v>
      </c>
      <c r="BI201" s="259">
        <f>IF(N201="nulová",J201,0)</f>
        <v>0</v>
      </c>
      <c r="BJ201" s="14" t="s">
        <v>92</v>
      </c>
      <c r="BK201" s="259">
        <f>ROUND(I201*H201,2)</f>
        <v>0</v>
      </c>
      <c r="BL201" s="14" t="s">
        <v>214</v>
      </c>
      <c r="BM201" s="258" t="s">
        <v>350</v>
      </c>
    </row>
    <row r="202" s="2" customFormat="1" ht="16.5" customHeight="1">
      <c r="A202" s="35"/>
      <c r="B202" s="36"/>
      <c r="C202" s="246" t="s">
        <v>351</v>
      </c>
      <c r="D202" s="246" t="s">
        <v>152</v>
      </c>
      <c r="E202" s="247" t="s">
        <v>352</v>
      </c>
      <c r="F202" s="248" t="s">
        <v>353</v>
      </c>
      <c r="G202" s="249" t="s">
        <v>173</v>
      </c>
      <c r="H202" s="250">
        <v>3</v>
      </c>
      <c r="I202" s="251"/>
      <c r="J202" s="252">
        <f>ROUND(I202*H202,2)</f>
        <v>0</v>
      </c>
      <c r="K202" s="253"/>
      <c r="L202" s="41"/>
      <c r="M202" s="254" t="s">
        <v>1</v>
      </c>
      <c r="N202" s="255" t="s">
        <v>45</v>
      </c>
      <c r="O202" s="94"/>
      <c r="P202" s="256">
        <f>O202*H202</f>
        <v>0</v>
      </c>
      <c r="Q202" s="256">
        <v>1.9959999999999999E-05</v>
      </c>
      <c r="R202" s="256">
        <f>Q202*H202</f>
        <v>5.9879999999999996E-05</v>
      </c>
      <c r="S202" s="256">
        <v>0</v>
      </c>
      <c r="T202" s="25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58" t="s">
        <v>214</v>
      </c>
      <c r="AT202" s="258" t="s">
        <v>152</v>
      </c>
      <c r="AU202" s="258" t="s">
        <v>92</v>
      </c>
      <c r="AY202" s="14" t="s">
        <v>149</v>
      </c>
      <c r="BE202" s="259">
        <f>IF(N202="základná",J202,0)</f>
        <v>0</v>
      </c>
      <c r="BF202" s="259">
        <f>IF(N202="znížená",J202,0)</f>
        <v>0</v>
      </c>
      <c r="BG202" s="259">
        <f>IF(N202="zákl. prenesená",J202,0)</f>
        <v>0</v>
      </c>
      <c r="BH202" s="259">
        <f>IF(N202="zníž. prenesená",J202,0)</f>
        <v>0</v>
      </c>
      <c r="BI202" s="259">
        <f>IF(N202="nulová",J202,0)</f>
        <v>0</v>
      </c>
      <c r="BJ202" s="14" t="s">
        <v>92</v>
      </c>
      <c r="BK202" s="259">
        <f>ROUND(I202*H202,2)</f>
        <v>0</v>
      </c>
      <c r="BL202" s="14" t="s">
        <v>214</v>
      </c>
      <c r="BM202" s="258" t="s">
        <v>354</v>
      </c>
    </row>
    <row r="203" s="2" customFormat="1" ht="16.5" customHeight="1">
      <c r="A203" s="35"/>
      <c r="B203" s="36"/>
      <c r="C203" s="260" t="s">
        <v>355</v>
      </c>
      <c r="D203" s="260" t="s">
        <v>284</v>
      </c>
      <c r="E203" s="261" t="s">
        <v>356</v>
      </c>
      <c r="F203" s="262" t="s">
        <v>357</v>
      </c>
      <c r="G203" s="263" t="s">
        <v>173</v>
      </c>
      <c r="H203" s="264">
        <v>1</v>
      </c>
      <c r="I203" s="265"/>
      <c r="J203" s="266">
        <f>ROUND(I203*H203,2)</f>
        <v>0</v>
      </c>
      <c r="K203" s="267"/>
      <c r="L203" s="268"/>
      <c r="M203" s="269" t="s">
        <v>1</v>
      </c>
      <c r="N203" s="270" t="s">
        <v>45</v>
      </c>
      <c r="O203" s="94"/>
      <c r="P203" s="256">
        <f>O203*H203</f>
        <v>0</v>
      </c>
      <c r="Q203" s="256">
        <v>0.00029999999999999997</v>
      </c>
      <c r="R203" s="256">
        <f>Q203*H203</f>
        <v>0.00029999999999999997</v>
      </c>
      <c r="S203" s="256">
        <v>0</v>
      </c>
      <c r="T203" s="25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58" t="s">
        <v>283</v>
      </c>
      <c r="AT203" s="258" t="s">
        <v>284</v>
      </c>
      <c r="AU203" s="258" t="s">
        <v>92</v>
      </c>
      <c r="AY203" s="14" t="s">
        <v>149</v>
      </c>
      <c r="BE203" s="259">
        <f>IF(N203="základná",J203,0)</f>
        <v>0</v>
      </c>
      <c r="BF203" s="259">
        <f>IF(N203="znížená",J203,0)</f>
        <v>0</v>
      </c>
      <c r="BG203" s="259">
        <f>IF(N203="zákl. prenesená",J203,0)</f>
        <v>0</v>
      </c>
      <c r="BH203" s="259">
        <f>IF(N203="zníž. prenesená",J203,0)</f>
        <v>0</v>
      </c>
      <c r="BI203" s="259">
        <f>IF(N203="nulová",J203,0)</f>
        <v>0</v>
      </c>
      <c r="BJ203" s="14" t="s">
        <v>92</v>
      </c>
      <c r="BK203" s="259">
        <f>ROUND(I203*H203,2)</f>
        <v>0</v>
      </c>
      <c r="BL203" s="14" t="s">
        <v>214</v>
      </c>
      <c r="BM203" s="258" t="s">
        <v>358</v>
      </c>
    </row>
    <row r="204" s="2" customFormat="1" ht="16.5" customHeight="1">
      <c r="A204" s="35"/>
      <c r="B204" s="36"/>
      <c r="C204" s="260" t="s">
        <v>359</v>
      </c>
      <c r="D204" s="260" t="s">
        <v>284</v>
      </c>
      <c r="E204" s="261" t="s">
        <v>360</v>
      </c>
      <c r="F204" s="262" t="s">
        <v>361</v>
      </c>
      <c r="G204" s="263" t="s">
        <v>173</v>
      </c>
      <c r="H204" s="264">
        <v>2</v>
      </c>
      <c r="I204" s="265"/>
      <c r="J204" s="266">
        <f>ROUND(I204*H204,2)</f>
        <v>0</v>
      </c>
      <c r="K204" s="267"/>
      <c r="L204" s="268"/>
      <c r="M204" s="269" t="s">
        <v>1</v>
      </c>
      <c r="N204" s="270" t="s">
        <v>45</v>
      </c>
      <c r="O204" s="94"/>
      <c r="P204" s="256">
        <f>O204*H204</f>
        <v>0</v>
      </c>
      <c r="Q204" s="256">
        <v>4.0000000000000003E-05</v>
      </c>
      <c r="R204" s="256">
        <f>Q204*H204</f>
        <v>8.0000000000000007E-05</v>
      </c>
      <c r="S204" s="256">
        <v>0</v>
      </c>
      <c r="T204" s="25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58" t="s">
        <v>283</v>
      </c>
      <c r="AT204" s="258" t="s">
        <v>284</v>
      </c>
      <c r="AU204" s="258" t="s">
        <v>92</v>
      </c>
      <c r="AY204" s="14" t="s">
        <v>149</v>
      </c>
      <c r="BE204" s="259">
        <f>IF(N204="základná",J204,0)</f>
        <v>0</v>
      </c>
      <c r="BF204" s="259">
        <f>IF(N204="znížená",J204,0)</f>
        <v>0</v>
      </c>
      <c r="BG204" s="259">
        <f>IF(N204="zákl. prenesená",J204,0)</f>
        <v>0</v>
      </c>
      <c r="BH204" s="259">
        <f>IF(N204="zníž. prenesená",J204,0)</f>
        <v>0</v>
      </c>
      <c r="BI204" s="259">
        <f>IF(N204="nulová",J204,0)</f>
        <v>0</v>
      </c>
      <c r="BJ204" s="14" t="s">
        <v>92</v>
      </c>
      <c r="BK204" s="259">
        <f>ROUND(I204*H204,2)</f>
        <v>0</v>
      </c>
      <c r="BL204" s="14" t="s">
        <v>214</v>
      </c>
      <c r="BM204" s="258" t="s">
        <v>362</v>
      </c>
    </row>
    <row r="205" s="2" customFormat="1" ht="16.5" customHeight="1">
      <c r="A205" s="35"/>
      <c r="B205" s="36"/>
      <c r="C205" s="246" t="s">
        <v>363</v>
      </c>
      <c r="D205" s="246" t="s">
        <v>152</v>
      </c>
      <c r="E205" s="247" t="s">
        <v>364</v>
      </c>
      <c r="F205" s="248" t="s">
        <v>365</v>
      </c>
      <c r="G205" s="249" t="s">
        <v>173</v>
      </c>
      <c r="H205" s="250">
        <v>4</v>
      </c>
      <c r="I205" s="251"/>
      <c r="J205" s="252">
        <f>ROUND(I205*H205,2)</f>
        <v>0</v>
      </c>
      <c r="K205" s="253"/>
      <c r="L205" s="41"/>
      <c r="M205" s="254" t="s">
        <v>1</v>
      </c>
      <c r="N205" s="255" t="s">
        <v>45</v>
      </c>
      <c r="O205" s="94"/>
      <c r="P205" s="256">
        <f>O205*H205</f>
        <v>0</v>
      </c>
      <c r="Q205" s="256">
        <v>2.9920000000000002E-05</v>
      </c>
      <c r="R205" s="256">
        <f>Q205*H205</f>
        <v>0.00011968000000000001</v>
      </c>
      <c r="S205" s="256">
        <v>0</v>
      </c>
      <c r="T205" s="25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58" t="s">
        <v>214</v>
      </c>
      <c r="AT205" s="258" t="s">
        <v>152</v>
      </c>
      <c r="AU205" s="258" t="s">
        <v>92</v>
      </c>
      <c r="AY205" s="14" t="s">
        <v>149</v>
      </c>
      <c r="BE205" s="259">
        <f>IF(N205="základná",J205,0)</f>
        <v>0</v>
      </c>
      <c r="BF205" s="259">
        <f>IF(N205="znížená",J205,0)</f>
        <v>0</v>
      </c>
      <c r="BG205" s="259">
        <f>IF(N205="zákl. prenesená",J205,0)</f>
        <v>0</v>
      </c>
      <c r="BH205" s="259">
        <f>IF(N205="zníž. prenesená",J205,0)</f>
        <v>0</v>
      </c>
      <c r="BI205" s="259">
        <f>IF(N205="nulová",J205,0)</f>
        <v>0</v>
      </c>
      <c r="BJ205" s="14" t="s">
        <v>92</v>
      </c>
      <c r="BK205" s="259">
        <f>ROUND(I205*H205,2)</f>
        <v>0</v>
      </c>
      <c r="BL205" s="14" t="s">
        <v>214</v>
      </c>
      <c r="BM205" s="258" t="s">
        <v>366</v>
      </c>
    </row>
    <row r="206" s="2" customFormat="1" ht="24.15" customHeight="1">
      <c r="A206" s="35"/>
      <c r="B206" s="36"/>
      <c r="C206" s="260" t="s">
        <v>367</v>
      </c>
      <c r="D206" s="260" t="s">
        <v>284</v>
      </c>
      <c r="E206" s="261" t="s">
        <v>368</v>
      </c>
      <c r="F206" s="262" t="s">
        <v>369</v>
      </c>
      <c r="G206" s="263" t="s">
        <v>173</v>
      </c>
      <c r="H206" s="264">
        <v>3</v>
      </c>
      <c r="I206" s="265"/>
      <c r="J206" s="266">
        <f>ROUND(I206*H206,2)</f>
        <v>0</v>
      </c>
      <c r="K206" s="267"/>
      <c r="L206" s="268"/>
      <c r="M206" s="269" t="s">
        <v>1</v>
      </c>
      <c r="N206" s="270" t="s">
        <v>45</v>
      </c>
      <c r="O206" s="94"/>
      <c r="P206" s="256">
        <f>O206*H206</f>
        <v>0</v>
      </c>
      <c r="Q206" s="256">
        <v>0.0011999999999999999</v>
      </c>
      <c r="R206" s="256">
        <f>Q206*H206</f>
        <v>0.0035999999999999999</v>
      </c>
      <c r="S206" s="256">
        <v>0</v>
      </c>
      <c r="T206" s="25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58" t="s">
        <v>283</v>
      </c>
      <c r="AT206" s="258" t="s">
        <v>284</v>
      </c>
      <c r="AU206" s="258" t="s">
        <v>92</v>
      </c>
      <c r="AY206" s="14" t="s">
        <v>149</v>
      </c>
      <c r="BE206" s="259">
        <f>IF(N206="základná",J206,0)</f>
        <v>0</v>
      </c>
      <c r="BF206" s="259">
        <f>IF(N206="znížená",J206,0)</f>
        <v>0</v>
      </c>
      <c r="BG206" s="259">
        <f>IF(N206="zákl. prenesená",J206,0)</f>
        <v>0</v>
      </c>
      <c r="BH206" s="259">
        <f>IF(N206="zníž. prenesená",J206,0)</f>
        <v>0</v>
      </c>
      <c r="BI206" s="259">
        <f>IF(N206="nulová",J206,0)</f>
        <v>0</v>
      </c>
      <c r="BJ206" s="14" t="s">
        <v>92</v>
      </c>
      <c r="BK206" s="259">
        <f>ROUND(I206*H206,2)</f>
        <v>0</v>
      </c>
      <c r="BL206" s="14" t="s">
        <v>214</v>
      </c>
      <c r="BM206" s="258" t="s">
        <v>370</v>
      </c>
    </row>
    <row r="207" s="2" customFormat="1" ht="24.15" customHeight="1">
      <c r="A207" s="35"/>
      <c r="B207" s="36"/>
      <c r="C207" s="260" t="s">
        <v>371</v>
      </c>
      <c r="D207" s="260" t="s">
        <v>284</v>
      </c>
      <c r="E207" s="261" t="s">
        <v>372</v>
      </c>
      <c r="F207" s="262" t="s">
        <v>373</v>
      </c>
      <c r="G207" s="263" t="s">
        <v>173</v>
      </c>
      <c r="H207" s="264">
        <v>1</v>
      </c>
      <c r="I207" s="265"/>
      <c r="J207" s="266">
        <f>ROUND(I207*H207,2)</f>
        <v>0</v>
      </c>
      <c r="K207" s="267"/>
      <c r="L207" s="268"/>
      <c r="M207" s="269" t="s">
        <v>1</v>
      </c>
      <c r="N207" s="270" t="s">
        <v>45</v>
      </c>
      <c r="O207" s="94"/>
      <c r="P207" s="256">
        <f>O207*H207</f>
        <v>0</v>
      </c>
      <c r="Q207" s="256">
        <v>0.00157</v>
      </c>
      <c r="R207" s="256">
        <f>Q207*H207</f>
        <v>0.00157</v>
      </c>
      <c r="S207" s="256">
        <v>0</v>
      </c>
      <c r="T207" s="25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58" t="s">
        <v>283</v>
      </c>
      <c r="AT207" s="258" t="s">
        <v>284</v>
      </c>
      <c r="AU207" s="258" t="s">
        <v>92</v>
      </c>
      <c r="AY207" s="14" t="s">
        <v>149</v>
      </c>
      <c r="BE207" s="259">
        <f>IF(N207="základná",J207,0)</f>
        <v>0</v>
      </c>
      <c r="BF207" s="259">
        <f>IF(N207="znížená",J207,0)</f>
        <v>0</v>
      </c>
      <c r="BG207" s="259">
        <f>IF(N207="zákl. prenesená",J207,0)</f>
        <v>0</v>
      </c>
      <c r="BH207" s="259">
        <f>IF(N207="zníž. prenesená",J207,0)</f>
        <v>0</v>
      </c>
      <c r="BI207" s="259">
        <f>IF(N207="nulová",J207,0)</f>
        <v>0</v>
      </c>
      <c r="BJ207" s="14" t="s">
        <v>92</v>
      </c>
      <c r="BK207" s="259">
        <f>ROUND(I207*H207,2)</f>
        <v>0</v>
      </c>
      <c r="BL207" s="14" t="s">
        <v>214</v>
      </c>
      <c r="BM207" s="258" t="s">
        <v>374</v>
      </c>
    </row>
    <row r="208" s="2" customFormat="1" ht="16.5" customHeight="1">
      <c r="A208" s="35"/>
      <c r="B208" s="36"/>
      <c r="C208" s="246" t="s">
        <v>375</v>
      </c>
      <c r="D208" s="246" t="s">
        <v>152</v>
      </c>
      <c r="E208" s="247" t="s">
        <v>376</v>
      </c>
      <c r="F208" s="248" t="s">
        <v>377</v>
      </c>
      <c r="G208" s="249" t="s">
        <v>173</v>
      </c>
      <c r="H208" s="250">
        <v>4</v>
      </c>
      <c r="I208" s="251"/>
      <c r="J208" s="252">
        <f>ROUND(I208*H208,2)</f>
        <v>0</v>
      </c>
      <c r="K208" s="253"/>
      <c r="L208" s="41"/>
      <c r="M208" s="254" t="s">
        <v>1</v>
      </c>
      <c r="N208" s="255" t="s">
        <v>45</v>
      </c>
      <c r="O208" s="94"/>
      <c r="P208" s="256">
        <f>O208*H208</f>
        <v>0</v>
      </c>
      <c r="Q208" s="256">
        <v>3.9879999999999998E-05</v>
      </c>
      <c r="R208" s="256">
        <f>Q208*H208</f>
        <v>0.00015951999999999999</v>
      </c>
      <c r="S208" s="256">
        <v>0</v>
      </c>
      <c r="T208" s="25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58" t="s">
        <v>214</v>
      </c>
      <c r="AT208" s="258" t="s">
        <v>152</v>
      </c>
      <c r="AU208" s="258" t="s">
        <v>92</v>
      </c>
      <c r="AY208" s="14" t="s">
        <v>149</v>
      </c>
      <c r="BE208" s="259">
        <f>IF(N208="základná",J208,0)</f>
        <v>0</v>
      </c>
      <c r="BF208" s="259">
        <f>IF(N208="znížená",J208,0)</f>
        <v>0</v>
      </c>
      <c r="BG208" s="259">
        <f>IF(N208="zákl. prenesená",J208,0)</f>
        <v>0</v>
      </c>
      <c r="BH208" s="259">
        <f>IF(N208="zníž. prenesená",J208,0)</f>
        <v>0</v>
      </c>
      <c r="BI208" s="259">
        <f>IF(N208="nulová",J208,0)</f>
        <v>0</v>
      </c>
      <c r="BJ208" s="14" t="s">
        <v>92</v>
      </c>
      <c r="BK208" s="259">
        <f>ROUND(I208*H208,2)</f>
        <v>0</v>
      </c>
      <c r="BL208" s="14" t="s">
        <v>214</v>
      </c>
      <c r="BM208" s="258" t="s">
        <v>378</v>
      </c>
    </row>
    <row r="209" s="2" customFormat="1" ht="21.75" customHeight="1">
      <c r="A209" s="35"/>
      <c r="B209" s="36"/>
      <c r="C209" s="260" t="s">
        <v>379</v>
      </c>
      <c r="D209" s="260" t="s">
        <v>284</v>
      </c>
      <c r="E209" s="261" t="s">
        <v>380</v>
      </c>
      <c r="F209" s="262" t="s">
        <v>381</v>
      </c>
      <c r="G209" s="263" t="s">
        <v>173</v>
      </c>
      <c r="H209" s="264">
        <v>4</v>
      </c>
      <c r="I209" s="265"/>
      <c r="J209" s="266">
        <f>ROUND(I209*H209,2)</f>
        <v>0</v>
      </c>
      <c r="K209" s="267"/>
      <c r="L209" s="268"/>
      <c r="M209" s="269" t="s">
        <v>1</v>
      </c>
      <c r="N209" s="270" t="s">
        <v>45</v>
      </c>
      <c r="O209" s="94"/>
      <c r="P209" s="256">
        <f>O209*H209</f>
        <v>0</v>
      </c>
      <c r="Q209" s="256">
        <v>0.0146</v>
      </c>
      <c r="R209" s="256">
        <f>Q209*H209</f>
        <v>0.058400000000000001</v>
      </c>
      <c r="S209" s="256">
        <v>0</v>
      </c>
      <c r="T209" s="25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58" t="s">
        <v>283</v>
      </c>
      <c r="AT209" s="258" t="s">
        <v>284</v>
      </c>
      <c r="AU209" s="258" t="s">
        <v>92</v>
      </c>
      <c r="AY209" s="14" t="s">
        <v>149</v>
      </c>
      <c r="BE209" s="259">
        <f>IF(N209="základná",J209,0)</f>
        <v>0</v>
      </c>
      <c r="BF209" s="259">
        <f>IF(N209="znížená",J209,0)</f>
        <v>0</v>
      </c>
      <c r="BG209" s="259">
        <f>IF(N209="zákl. prenesená",J209,0)</f>
        <v>0</v>
      </c>
      <c r="BH209" s="259">
        <f>IF(N209="zníž. prenesená",J209,0)</f>
        <v>0</v>
      </c>
      <c r="BI209" s="259">
        <f>IF(N209="nulová",J209,0)</f>
        <v>0</v>
      </c>
      <c r="BJ209" s="14" t="s">
        <v>92</v>
      </c>
      <c r="BK209" s="259">
        <f>ROUND(I209*H209,2)</f>
        <v>0</v>
      </c>
      <c r="BL209" s="14" t="s">
        <v>214</v>
      </c>
      <c r="BM209" s="258" t="s">
        <v>382</v>
      </c>
    </row>
    <row r="210" s="2" customFormat="1" ht="16.5" customHeight="1">
      <c r="A210" s="35"/>
      <c r="B210" s="36"/>
      <c r="C210" s="246" t="s">
        <v>383</v>
      </c>
      <c r="D210" s="246" t="s">
        <v>152</v>
      </c>
      <c r="E210" s="247" t="s">
        <v>384</v>
      </c>
      <c r="F210" s="248" t="s">
        <v>385</v>
      </c>
      <c r="G210" s="249" t="s">
        <v>173</v>
      </c>
      <c r="H210" s="250">
        <v>3</v>
      </c>
      <c r="I210" s="251"/>
      <c r="J210" s="252">
        <f>ROUND(I210*H210,2)</f>
        <v>0</v>
      </c>
      <c r="K210" s="253"/>
      <c r="L210" s="41"/>
      <c r="M210" s="254" t="s">
        <v>1</v>
      </c>
      <c r="N210" s="255" t="s">
        <v>45</v>
      </c>
      <c r="O210" s="94"/>
      <c r="P210" s="256">
        <f>O210*H210</f>
        <v>0</v>
      </c>
      <c r="Q210" s="256">
        <v>3.9879999999999998E-05</v>
      </c>
      <c r="R210" s="256">
        <f>Q210*H210</f>
        <v>0.00011963999999999999</v>
      </c>
      <c r="S210" s="256">
        <v>0</v>
      </c>
      <c r="T210" s="25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58" t="s">
        <v>214</v>
      </c>
      <c r="AT210" s="258" t="s">
        <v>152</v>
      </c>
      <c r="AU210" s="258" t="s">
        <v>92</v>
      </c>
      <c r="AY210" s="14" t="s">
        <v>149</v>
      </c>
      <c r="BE210" s="259">
        <f>IF(N210="základná",J210,0)</f>
        <v>0</v>
      </c>
      <c r="BF210" s="259">
        <f>IF(N210="znížená",J210,0)</f>
        <v>0</v>
      </c>
      <c r="BG210" s="259">
        <f>IF(N210="zákl. prenesená",J210,0)</f>
        <v>0</v>
      </c>
      <c r="BH210" s="259">
        <f>IF(N210="zníž. prenesená",J210,0)</f>
        <v>0</v>
      </c>
      <c r="BI210" s="259">
        <f>IF(N210="nulová",J210,0)</f>
        <v>0</v>
      </c>
      <c r="BJ210" s="14" t="s">
        <v>92</v>
      </c>
      <c r="BK210" s="259">
        <f>ROUND(I210*H210,2)</f>
        <v>0</v>
      </c>
      <c r="BL210" s="14" t="s">
        <v>214</v>
      </c>
      <c r="BM210" s="258" t="s">
        <v>386</v>
      </c>
    </row>
    <row r="211" s="2" customFormat="1" ht="21.75" customHeight="1">
      <c r="A211" s="35"/>
      <c r="B211" s="36"/>
      <c r="C211" s="260" t="s">
        <v>387</v>
      </c>
      <c r="D211" s="260" t="s">
        <v>284</v>
      </c>
      <c r="E211" s="261" t="s">
        <v>388</v>
      </c>
      <c r="F211" s="262" t="s">
        <v>389</v>
      </c>
      <c r="G211" s="263" t="s">
        <v>173</v>
      </c>
      <c r="H211" s="264">
        <v>3</v>
      </c>
      <c r="I211" s="265"/>
      <c r="J211" s="266">
        <f>ROUND(I211*H211,2)</f>
        <v>0</v>
      </c>
      <c r="K211" s="267"/>
      <c r="L211" s="268"/>
      <c r="M211" s="269" t="s">
        <v>1</v>
      </c>
      <c r="N211" s="270" t="s">
        <v>45</v>
      </c>
      <c r="O211" s="94"/>
      <c r="P211" s="256">
        <f>O211*H211</f>
        <v>0</v>
      </c>
      <c r="Q211" s="256">
        <v>0.0146</v>
      </c>
      <c r="R211" s="256">
        <f>Q211*H211</f>
        <v>0.043799999999999999</v>
      </c>
      <c r="S211" s="256">
        <v>0</v>
      </c>
      <c r="T211" s="25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58" t="s">
        <v>283</v>
      </c>
      <c r="AT211" s="258" t="s">
        <v>284</v>
      </c>
      <c r="AU211" s="258" t="s">
        <v>92</v>
      </c>
      <c r="AY211" s="14" t="s">
        <v>149</v>
      </c>
      <c r="BE211" s="259">
        <f>IF(N211="základná",J211,0)</f>
        <v>0</v>
      </c>
      <c r="BF211" s="259">
        <f>IF(N211="znížená",J211,0)</f>
        <v>0</v>
      </c>
      <c r="BG211" s="259">
        <f>IF(N211="zákl. prenesená",J211,0)</f>
        <v>0</v>
      </c>
      <c r="BH211" s="259">
        <f>IF(N211="zníž. prenesená",J211,0)</f>
        <v>0</v>
      </c>
      <c r="BI211" s="259">
        <f>IF(N211="nulová",J211,0)</f>
        <v>0</v>
      </c>
      <c r="BJ211" s="14" t="s">
        <v>92</v>
      </c>
      <c r="BK211" s="259">
        <f>ROUND(I211*H211,2)</f>
        <v>0</v>
      </c>
      <c r="BL211" s="14" t="s">
        <v>214</v>
      </c>
      <c r="BM211" s="258" t="s">
        <v>390</v>
      </c>
    </row>
    <row r="212" s="2" customFormat="1" ht="24.15" customHeight="1">
      <c r="A212" s="35"/>
      <c r="B212" s="36"/>
      <c r="C212" s="246" t="s">
        <v>391</v>
      </c>
      <c r="D212" s="246" t="s">
        <v>152</v>
      </c>
      <c r="E212" s="247" t="s">
        <v>392</v>
      </c>
      <c r="F212" s="248" t="s">
        <v>393</v>
      </c>
      <c r="G212" s="249" t="s">
        <v>173</v>
      </c>
      <c r="H212" s="250">
        <v>3</v>
      </c>
      <c r="I212" s="251"/>
      <c r="J212" s="252">
        <f>ROUND(I212*H212,2)</f>
        <v>0</v>
      </c>
      <c r="K212" s="253"/>
      <c r="L212" s="41"/>
      <c r="M212" s="254" t="s">
        <v>1</v>
      </c>
      <c r="N212" s="255" t="s">
        <v>45</v>
      </c>
      <c r="O212" s="94"/>
      <c r="P212" s="256">
        <f>O212*H212</f>
        <v>0</v>
      </c>
      <c r="Q212" s="256">
        <v>0.00024000000000000001</v>
      </c>
      <c r="R212" s="256">
        <f>Q212*H212</f>
        <v>0.00072000000000000005</v>
      </c>
      <c r="S212" s="256">
        <v>0</v>
      </c>
      <c r="T212" s="25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58" t="s">
        <v>214</v>
      </c>
      <c r="AT212" s="258" t="s">
        <v>152</v>
      </c>
      <c r="AU212" s="258" t="s">
        <v>92</v>
      </c>
      <c r="AY212" s="14" t="s">
        <v>149</v>
      </c>
      <c r="BE212" s="259">
        <f>IF(N212="základná",J212,0)</f>
        <v>0</v>
      </c>
      <c r="BF212" s="259">
        <f>IF(N212="znížená",J212,0)</f>
        <v>0</v>
      </c>
      <c r="BG212" s="259">
        <f>IF(N212="zákl. prenesená",J212,0)</f>
        <v>0</v>
      </c>
      <c r="BH212" s="259">
        <f>IF(N212="zníž. prenesená",J212,0)</f>
        <v>0</v>
      </c>
      <c r="BI212" s="259">
        <f>IF(N212="nulová",J212,0)</f>
        <v>0</v>
      </c>
      <c r="BJ212" s="14" t="s">
        <v>92</v>
      </c>
      <c r="BK212" s="259">
        <f>ROUND(I212*H212,2)</f>
        <v>0</v>
      </c>
      <c r="BL212" s="14" t="s">
        <v>214</v>
      </c>
      <c r="BM212" s="258" t="s">
        <v>394</v>
      </c>
    </row>
    <row r="213" s="2" customFormat="1" ht="21.75" customHeight="1">
      <c r="A213" s="35"/>
      <c r="B213" s="36"/>
      <c r="C213" s="260" t="s">
        <v>395</v>
      </c>
      <c r="D213" s="260" t="s">
        <v>284</v>
      </c>
      <c r="E213" s="261" t="s">
        <v>396</v>
      </c>
      <c r="F213" s="262" t="s">
        <v>397</v>
      </c>
      <c r="G213" s="263" t="s">
        <v>173</v>
      </c>
      <c r="H213" s="264">
        <v>3</v>
      </c>
      <c r="I213" s="265"/>
      <c r="J213" s="266">
        <f>ROUND(I213*H213,2)</f>
        <v>0</v>
      </c>
      <c r="K213" s="267"/>
      <c r="L213" s="268"/>
      <c r="M213" s="269" t="s">
        <v>1</v>
      </c>
      <c r="N213" s="270" t="s">
        <v>45</v>
      </c>
      <c r="O213" s="94"/>
      <c r="P213" s="256">
        <f>O213*H213</f>
        <v>0</v>
      </c>
      <c r="Q213" s="256">
        <v>8.0000000000000007E-05</v>
      </c>
      <c r="R213" s="256">
        <f>Q213*H213</f>
        <v>0.00024000000000000003</v>
      </c>
      <c r="S213" s="256">
        <v>0</v>
      </c>
      <c r="T213" s="25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58" t="s">
        <v>283</v>
      </c>
      <c r="AT213" s="258" t="s">
        <v>284</v>
      </c>
      <c r="AU213" s="258" t="s">
        <v>92</v>
      </c>
      <c r="AY213" s="14" t="s">
        <v>149</v>
      </c>
      <c r="BE213" s="259">
        <f>IF(N213="základná",J213,0)</f>
        <v>0</v>
      </c>
      <c r="BF213" s="259">
        <f>IF(N213="znížená",J213,0)</f>
        <v>0</v>
      </c>
      <c r="BG213" s="259">
        <f>IF(N213="zákl. prenesená",J213,0)</f>
        <v>0</v>
      </c>
      <c r="BH213" s="259">
        <f>IF(N213="zníž. prenesená",J213,0)</f>
        <v>0</v>
      </c>
      <c r="BI213" s="259">
        <f>IF(N213="nulová",J213,0)</f>
        <v>0</v>
      </c>
      <c r="BJ213" s="14" t="s">
        <v>92</v>
      </c>
      <c r="BK213" s="259">
        <f>ROUND(I213*H213,2)</f>
        <v>0</v>
      </c>
      <c r="BL213" s="14" t="s">
        <v>214</v>
      </c>
      <c r="BM213" s="258" t="s">
        <v>398</v>
      </c>
    </row>
    <row r="214" s="2" customFormat="1" ht="16.5" customHeight="1">
      <c r="A214" s="35"/>
      <c r="B214" s="36"/>
      <c r="C214" s="246" t="s">
        <v>399</v>
      </c>
      <c r="D214" s="246" t="s">
        <v>152</v>
      </c>
      <c r="E214" s="247" t="s">
        <v>400</v>
      </c>
      <c r="F214" s="248" t="s">
        <v>401</v>
      </c>
      <c r="G214" s="249" t="s">
        <v>173</v>
      </c>
      <c r="H214" s="250">
        <v>4</v>
      </c>
      <c r="I214" s="251"/>
      <c r="J214" s="252">
        <f>ROUND(I214*H214,2)</f>
        <v>0</v>
      </c>
      <c r="K214" s="253"/>
      <c r="L214" s="41"/>
      <c r="M214" s="254" t="s">
        <v>1</v>
      </c>
      <c r="N214" s="255" t="s">
        <v>45</v>
      </c>
      <c r="O214" s="94"/>
      <c r="P214" s="256">
        <f>O214*H214</f>
        <v>0</v>
      </c>
      <c r="Q214" s="256">
        <v>0.00058</v>
      </c>
      <c r="R214" s="256">
        <f>Q214*H214</f>
        <v>0.00232</v>
      </c>
      <c r="S214" s="256">
        <v>0</v>
      </c>
      <c r="T214" s="25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58" t="s">
        <v>214</v>
      </c>
      <c r="AT214" s="258" t="s">
        <v>152</v>
      </c>
      <c r="AU214" s="258" t="s">
        <v>92</v>
      </c>
      <c r="AY214" s="14" t="s">
        <v>149</v>
      </c>
      <c r="BE214" s="259">
        <f>IF(N214="základná",J214,0)</f>
        <v>0</v>
      </c>
      <c r="BF214" s="259">
        <f>IF(N214="znížená",J214,0)</f>
        <v>0</v>
      </c>
      <c r="BG214" s="259">
        <f>IF(N214="zákl. prenesená",J214,0)</f>
        <v>0</v>
      </c>
      <c r="BH214" s="259">
        <f>IF(N214="zníž. prenesená",J214,0)</f>
        <v>0</v>
      </c>
      <c r="BI214" s="259">
        <f>IF(N214="nulová",J214,0)</f>
        <v>0</v>
      </c>
      <c r="BJ214" s="14" t="s">
        <v>92</v>
      </c>
      <c r="BK214" s="259">
        <f>ROUND(I214*H214,2)</f>
        <v>0</v>
      </c>
      <c r="BL214" s="14" t="s">
        <v>214</v>
      </c>
      <c r="BM214" s="258" t="s">
        <v>402</v>
      </c>
    </row>
    <row r="215" s="2" customFormat="1" ht="24.15" customHeight="1">
      <c r="A215" s="35"/>
      <c r="B215" s="36"/>
      <c r="C215" s="260" t="s">
        <v>403</v>
      </c>
      <c r="D215" s="260" t="s">
        <v>284</v>
      </c>
      <c r="E215" s="261" t="s">
        <v>404</v>
      </c>
      <c r="F215" s="262" t="s">
        <v>405</v>
      </c>
      <c r="G215" s="263" t="s">
        <v>173</v>
      </c>
      <c r="H215" s="264">
        <v>4</v>
      </c>
      <c r="I215" s="265"/>
      <c r="J215" s="266">
        <f>ROUND(I215*H215,2)</f>
        <v>0</v>
      </c>
      <c r="K215" s="267"/>
      <c r="L215" s="268"/>
      <c r="M215" s="269" t="s">
        <v>1</v>
      </c>
      <c r="N215" s="270" t="s">
        <v>45</v>
      </c>
      <c r="O215" s="94"/>
      <c r="P215" s="256">
        <f>O215*H215</f>
        <v>0</v>
      </c>
      <c r="Q215" s="256">
        <v>0.00048000000000000001</v>
      </c>
      <c r="R215" s="256">
        <f>Q215*H215</f>
        <v>0.0019200000000000001</v>
      </c>
      <c r="S215" s="256">
        <v>0</v>
      </c>
      <c r="T215" s="25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58" t="s">
        <v>283</v>
      </c>
      <c r="AT215" s="258" t="s">
        <v>284</v>
      </c>
      <c r="AU215" s="258" t="s">
        <v>92</v>
      </c>
      <c r="AY215" s="14" t="s">
        <v>149</v>
      </c>
      <c r="BE215" s="259">
        <f>IF(N215="základná",J215,0)</f>
        <v>0</v>
      </c>
      <c r="BF215" s="259">
        <f>IF(N215="znížená",J215,0)</f>
        <v>0</v>
      </c>
      <c r="BG215" s="259">
        <f>IF(N215="zákl. prenesená",J215,0)</f>
        <v>0</v>
      </c>
      <c r="BH215" s="259">
        <f>IF(N215="zníž. prenesená",J215,0)</f>
        <v>0</v>
      </c>
      <c r="BI215" s="259">
        <f>IF(N215="nulová",J215,0)</f>
        <v>0</v>
      </c>
      <c r="BJ215" s="14" t="s">
        <v>92</v>
      </c>
      <c r="BK215" s="259">
        <f>ROUND(I215*H215,2)</f>
        <v>0</v>
      </c>
      <c r="BL215" s="14" t="s">
        <v>214</v>
      </c>
      <c r="BM215" s="258" t="s">
        <v>406</v>
      </c>
    </row>
    <row r="216" s="2" customFormat="1" ht="24.15" customHeight="1">
      <c r="A216" s="35"/>
      <c r="B216" s="36"/>
      <c r="C216" s="260" t="s">
        <v>407</v>
      </c>
      <c r="D216" s="260" t="s">
        <v>284</v>
      </c>
      <c r="E216" s="261" t="s">
        <v>408</v>
      </c>
      <c r="F216" s="262" t="s">
        <v>409</v>
      </c>
      <c r="G216" s="263" t="s">
        <v>173</v>
      </c>
      <c r="H216" s="264">
        <v>4</v>
      </c>
      <c r="I216" s="265"/>
      <c r="J216" s="266">
        <f>ROUND(I216*H216,2)</f>
        <v>0</v>
      </c>
      <c r="K216" s="267"/>
      <c r="L216" s="268"/>
      <c r="M216" s="269" t="s">
        <v>1</v>
      </c>
      <c r="N216" s="270" t="s">
        <v>45</v>
      </c>
      <c r="O216" s="94"/>
      <c r="P216" s="256">
        <f>O216*H216</f>
        <v>0</v>
      </c>
      <c r="Q216" s="256">
        <v>0.00027999999999999998</v>
      </c>
      <c r="R216" s="256">
        <f>Q216*H216</f>
        <v>0.0011199999999999999</v>
      </c>
      <c r="S216" s="256">
        <v>0</v>
      </c>
      <c r="T216" s="25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58" t="s">
        <v>283</v>
      </c>
      <c r="AT216" s="258" t="s">
        <v>284</v>
      </c>
      <c r="AU216" s="258" t="s">
        <v>92</v>
      </c>
      <c r="AY216" s="14" t="s">
        <v>149</v>
      </c>
      <c r="BE216" s="259">
        <f>IF(N216="základná",J216,0)</f>
        <v>0</v>
      </c>
      <c r="BF216" s="259">
        <f>IF(N216="znížená",J216,0)</f>
        <v>0</v>
      </c>
      <c r="BG216" s="259">
        <f>IF(N216="zákl. prenesená",J216,0)</f>
        <v>0</v>
      </c>
      <c r="BH216" s="259">
        <f>IF(N216="zníž. prenesená",J216,0)</f>
        <v>0</v>
      </c>
      <c r="BI216" s="259">
        <f>IF(N216="nulová",J216,0)</f>
        <v>0</v>
      </c>
      <c r="BJ216" s="14" t="s">
        <v>92</v>
      </c>
      <c r="BK216" s="259">
        <f>ROUND(I216*H216,2)</f>
        <v>0</v>
      </c>
      <c r="BL216" s="14" t="s">
        <v>214</v>
      </c>
      <c r="BM216" s="258" t="s">
        <v>410</v>
      </c>
    </row>
    <row r="217" s="2" customFormat="1" ht="24.15" customHeight="1">
      <c r="A217" s="35"/>
      <c r="B217" s="36"/>
      <c r="C217" s="260" t="s">
        <v>411</v>
      </c>
      <c r="D217" s="260" t="s">
        <v>284</v>
      </c>
      <c r="E217" s="261" t="s">
        <v>412</v>
      </c>
      <c r="F217" s="262" t="s">
        <v>413</v>
      </c>
      <c r="G217" s="263" t="s">
        <v>173</v>
      </c>
      <c r="H217" s="264">
        <v>4</v>
      </c>
      <c r="I217" s="265"/>
      <c r="J217" s="266">
        <f>ROUND(I217*H217,2)</f>
        <v>0</v>
      </c>
      <c r="K217" s="267"/>
      <c r="L217" s="268"/>
      <c r="M217" s="269" t="s">
        <v>1</v>
      </c>
      <c r="N217" s="270" t="s">
        <v>45</v>
      </c>
      <c r="O217" s="94"/>
      <c r="P217" s="256">
        <f>O217*H217</f>
        <v>0</v>
      </c>
      <c r="Q217" s="256">
        <v>0.00048000000000000001</v>
      </c>
      <c r="R217" s="256">
        <f>Q217*H217</f>
        <v>0.0019200000000000001</v>
      </c>
      <c r="S217" s="256">
        <v>0</v>
      </c>
      <c r="T217" s="25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58" t="s">
        <v>283</v>
      </c>
      <c r="AT217" s="258" t="s">
        <v>284</v>
      </c>
      <c r="AU217" s="258" t="s">
        <v>92</v>
      </c>
      <c r="AY217" s="14" t="s">
        <v>149</v>
      </c>
      <c r="BE217" s="259">
        <f>IF(N217="základná",J217,0)</f>
        <v>0</v>
      </c>
      <c r="BF217" s="259">
        <f>IF(N217="znížená",J217,0)</f>
        <v>0</v>
      </c>
      <c r="BG217" s="259">
        <f>IF(N217="zákl. prenesená",J217,0)</f>
        <v>0</v>
      </c>
      <c r="BH217" s="259">
        <f>IF(N217="zníž. prenesená",J217,0)</f>
        <v>0</v>
      </c>
      <c r="BI217" s="259">
        <f>IF(N217="nulová",J217,0)</f>
        <v>0</v>
      </c>
      <c r="BJ217" s="14" t="s">
        <v>92</v>
      </c>
      <c r="BK217" s="259">
        <f>ROUND(I217*H217,2)</f>
        <v>0</v>
      </c>
      <c r="BL217" s="14" t="s">
        <v>214</v>
      </c>
      <c r="BM217" s="258" t="s">
        <v>414</v>
      </c>
    </row>
    <row r="218" s="2" customFormat="1" ht="16.5" customHeight="1">
      <c r="A218" s="35"/>
      <c r="B218" s="36"/>
      <c r="C218" s="260" t="s">
        <v>415</v>
      </c>
      <c r="D218" s="260" t="s">
        <v>284</v>
      </c>
      <c r="E218" s="261" t="s">
        <v>416</v>
      </c>
      <c r="F218" s="262" t="s">
        <v>417</v>
      </c>
      <c r="G218" s="263" t="s">
        <v>173</v>
      </c>
      <c r="H218" s="264">
        <v>4</v>
      </c>
      <c r="I218" s="265"/>
      <c r="J218" s="266">
        <f>ROUND(I218*H218,2)</f>
        <v>0</v>
      </c>
      <c r="K218" s="267"/>
      <c r="L218" s="268"/>
      <c r="M218" s="269" t="s">
        <v>1</v>
      </c>
      <c r="N218" s="270" t="s">
        <v>45</v>
      </c>
      <c r="O218" s="94"/>
      <c r="P218" s="256">
        <f>O218*H218</f>
        <v>0</v>
      </c>
      <c r="Q218" s="256">
        <v>0.00010000000000000001</v>
      </c>
      <c r="R218" s="256">
        <f>Q218*H218</f>
        <v>0.00040000000000000002</v>
      </c>
      <c r="S218" s="256">
        <v>0</v>
      </c>
      <c r="T218" s="25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58" t="s">
        <v>283</v>
      </c>
      <c r="AT218" s="258" t="s">
        <v>284</v>
      </c>
      <c r="AU218" s="258" t="s">
        <v>92</v>
      </c>
      <c r="AY218" s="14" t="s">
        <v>149</v>
      </c>
      <c r="BE218" s="259">
        <f>IF(N218="základná",J218,0)</f>
        <v>0</v>
      </c>
      <c r="BF218" s="259">
        <f>IF(N218="znížená",J218,0)</f>
        <v>0</v>
      </c>
      <c r="BG218" s="259">
        <f>IF(N218="zákl. prenesená",J218,0)</f>
        <v>0</v>
      </c>
      <c r="BH218" s="259">
        <f>IF(N218="zníž. prenesená",J218,0)</f>
        <v>0</v>
      </c>
      <c r="BI218" s="259">
        <f>IF(N218="nulová",J218,0)</f>
        <v>0</v>
      </c>
      <c r="BJ218" s="14" t="s">
        <v>92</v>
      </c>
      <c r="BK218" s="259">
        <f>ROUND(I218*H218,2)</f>
        <v>0</v>
      </c>
      <c r="BL218" s="14" t="s">
        <v>214</v>
      </c>
      <c r="BM218" s="258" t="s">
        <v>418</v>
      </c>
    </row>
    <row r="219" s="2" customFormat="1" ht="24.15" customHeight="1">
      <c r="A219" s="35"/>
      <c r="B219" s="36"/>
      <c r="C219" s="246" t="s">
        <v>419</v>
      </c>
      <c r="D219" s="246" t="s">
        <v>152</v>
      </c>
      <c r="E219" s="247" t="s">
        <v>420</v>
      </c>
      <c r="F219" s="248" t="s">
        <v>421</v>
      </c>
      <c r="G219" s="249" t="s">
        <v>173</v>
      </c>
      <c r="H219" s="250">
        <v>6</v>
      </c>
      <c r="I219" s="251"/>
      <c r="J219" s="252">
        <f>ROUND(I219*H219,2)</f>
        <v>0</v>
      </c>
      <c r="K219" s="253"/>
      <c r="L219" s="41"/>
      <c r="M219" s="254" t="s">
        <v>1</v>
      </c>
      <c r="N219" s="255" t="s">
        <v>45</v>
      </c>
      <c r="O219" s="94"/>
      <c r="P219" s="256">
        <f>O219*H219</f>
        <v>0</v>
      </c>
      <c r="Q219" s="256">
        <v>0.00149</v>
      </c>
      <c r="R219" s="256">
        <f>Q219*H219</f>
        <v>0.00894</v>
      </c>
      <c r="S219" s="256">
        <v>0</v>
      </c>
      <c r="T219" s="25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58" t="s">
        <v>214</v>
      </c>
      <c r="AT219" s="258" t="s">
        <v>152</v>
      </c>
      <c r="AU219" s="258" t="s">
        <v>92</v>
      </c>
      <c r="AY219" s="14" t="s">
        <v>149</v>
      </c>
      <c r="BE219" s="259">
        <f>IF(N219="základná",J219,0)</f>
        <v>0</v>
      </c>
      <c r="BF219" s="259">
        <f>IF(N219="znížená",J219,0)</f>
        <v>0</v>
      </c>
      <c r="BG219" s="259">
        <f>IF(N219="zákl. prenesená",J219,0)</f>
        <v>0</v>
      </c>
      <c r="BH219" s="259">
        <f>IF(N219="zníž. prenesená",J219,0)</f>
        <v>0</v>
      </c>
      <c r="BI219" s="259">
        <f>IF(N219="nulová",J219,0)</f>
        <v>0</v>
      </c>
      <c r="BJ219" s="14" t="s">
        <v>92</v>
      </c>
      <c r="BK219" s="259">
        <f>ROUND(I219*H219,2)</f>
        <v>0</v>
      </c>
      <c r="BL219" s="14" t="s">
        <v>214</v>
      </c>
      <c r="BM219" s="258" t="s">
        <v>422</v>
      </c>
    </row>
    <row r="220" s="2" customFormat="1" ht="24.15" customHeight="1">
      <c r="A220" s="35"/>
      <c r="B220" s="36"/>
      <c r="C220" s="260" t="s">
        <v>423</v>
      </c>
      <c r="D220" s="260" t="s">
        <v>284</v>
      </c>
      <c r="E220" s="261" t="s">
        <v>424</v>
      </c>
      <c r="F220" s="262" t="s">
        <v>425</v>
      </c>
      <c r="G220" s="263" t="s">
        <v>173</v>
      </c>
      <c r="H220" s="264">
        <v>4</v>
      </c>
      <c r="I220" s="265"/>
      <c r="J220" s="266">
        <f>ROUND(I220*H220,2)</f>
        <v>0</v>
      </c>
      <c r="K220" s="267"/>
      <c r="L220" s="268"/>
      <c r="M220" s="269" t="s">
        <v>1</v>
      </c>
      <c r="N220" s="270" t="s">
        <v>45</v>
      </c>
      <c r="O220" s="94"/>
      <c r="P220" s="256">
        <f>O220*H220</f>
        <v>0</v>
      </c>
      <c r="Q220" s="256">
        <v>0.00059999999999999995</v>
      </c>
      <c r="R220" s="256">
        <f>Q220*H220</f>
        <v>0.0023999999999999998</v>
      </c>
      <c r="S220" s="256">
        <v>0</v>
      </c>
      <c r="T220" s="25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58" t="s">
        <v>283</v>
      </c>
      <c r="AT220" s="258" t="s">
        <v>284</v>
      </c>
      <c r="AU220" s="258" t="s">
        <v>92</v>
      </c>
      <c r="AY220" s="14" t="s">
        <v>149</v>
      </c>
      <c r="BE220" s="259">
        <f>IF(N220="základná",J220,0)</f>
        <v>0</v>
      </c>
      <c r="BF220" s="259">
        <f>IF(N220="znížená",J220,0)</f>
        <v>0</v>
      </c>
      <c r="BG220" s="259">
        <f>IF(N220="zákl. prenesená",J220,0)</f>
        <v>0</v>
      </c>
      <c r="BH220" s="259">
        <f>IF(N220="zníž. prenesená",J220,0)</f>
        <v>0</v>
      </c>
      <c r="BI220" s="259">
        <f>IF(N220="nulová",J220,0)</f>
        <v>0</v>
      </c>
      <c r="BJ220" s="14" t="s">
        <v>92</v>
      </c>
      <c r="BK220" s="259">
        <f>ROUND(I220*H220,2)</f>
        <v>0</v>
      </c>
      <c r="BL220" s="14" t="s">
        <v>214</v>
      </c>
      <c r="BM220" s="258" t="s">
        <v>426</v>
      </c>
    </row>
    <row r="221" s="2" customFormat="1" ht="16.5" customHeight="1">
      <c r="A221" s="35"/>
      <c r="B221" s="36"/>
      <c r="C221" s="260" t="s">
        <v>427</v>
      </c>
      <c r="D221" s="260" t="s">
        <v>284</v>
      </c>
      <c r="E221" s="261" t="s">
        <v>428</v>
      </c>
      <c r="F221" s="262" t="s">
        <v>429</v>
      </c>
      <c r="G221" s="263" t="s">
        <v>173</v>
      </c>
      <c r="H221" s="264">
        <v>6</v>
      </c>
      <c r="I221" s="265"/>
      <c r="J221" s="266">
        <f>ROUND(I221*H221,2)</f>
        <v>0</v>
      </c>
      <c r="K221" s="267"/>
      <c r="L221" s="268"/>
      <c r="M221" s="269" t="s">
        <v>1</v>
      </c>
      <c r="N221" s="270" t="s">
        <v>45</v>
      </c>
      <c r="O221" s="94"/>
      <c r="P221" s="256">
        <f>O221*H221</f>
        <v>0</v>
      </c>
      <c r="Q221" s="256">
        <v>0.00040000000000000002</v>
      </c>
      <c r="R221" s="256">
        <f>Q221*H221</f>
        <v>0.0024000000000000002</v>
      </c>
      <c r="S221" s="256">
        <v>0</v>
      </c>
      <c r="T221" s="25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58" t="s">
        <v>283</v>
      </c>
      <c r="AT221" s="258" t="s">
        <v>284</v>
      </c>
      <c r="AU221" s="258" t="s">
        <v>92</v>
      </c>
      <c r="AY221" s="14" t="s">
        <v>149</v>
      </c>
      <c r="BE221" s="259">
        <f>IF(N221="základná",J221,0)</f>
        <v>0</v>
      </c>
      <c r="BF221" s="259">
        <f>IF(N221="znížená",J221,0)</f>
        <v>0</v>
      </c>
      <c r="BG221" s="259">
        <f>IF(N221="zákl. prenesená",J221,0)</f>
        <v>0</v>
      </c>
      <c r="BH221" s="259">
        <f>IF(N221="zníž. prenesená",J221,0)</f>
        <v>0</v>
      </c>
      <c r="BI221" s="259">
        <f>IF(N221="nulová",J221,0)</f>
        <v>0</v>
      </c>
      <c r="BJ221" s="14" t="s">
        <v>92</v>
      </c>
      <c r="BK221" s="259">
        <f>ROUND(I221*H221,2)</f>
        <v>0</v>
      </c>
      <c r="BL221" s="14" t="s">
        <v>214</v>
      </c>
      <c r="BM221" s="258" t="s">
        <v>430</v>
      </c>
    </row>
    <row r="222" s="2" customFormat="1" ht="24.15" customHeight="1">
      <c r="A222" s="35"/>
      <c r="B222" s="36"/>
      <c r="C222" s="260" t="s">
        <v>431</v>
      </c>
      <c r="D222" s="260" t="s">
        <v>284</v>
      </c>
      <c r="E222" s="261" t="s">
        <v>432</v>
      </c>
      <c r="F222" s="262" t="s">
        <v>433</v>
      </c>
      <c r="G222" s="263" t="s">
        <v>173</v>
      </c>
      <c r="H222" s="264">
        <v>6</v>
      </c>
      <c r="I222" s="265"/>
      <c r="J222" s="266">
        <f>ROUND(I222*H222,2)</f>
        <v>0</v>
      </c>
      <c r="K222" s="267"/>
      <c r="L222" s="268"/>
      <c r="M222" s="269" t="s">
        <v>1</v>
      </c>
      <c r="N222" s="270" t="s">
        <v>45</v>
      </c>
      <c r="O222" s="94"/>
      <c r="P222" s="256">
        <f>O222*H222</f>
        <v>0</v>
      </c>
      <c r="Q222" s="256">
        <v>0.00021000000000000001</v>
      </c>
      <c r="R222" s="256">
        <f>Q222*H222</f>
        <v>0.0012600000000000001</v>
      </c>
      <c r="S222" s="256">
        <v>0</v>
      </c>
      <c r="T222" s="25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58" t="s">
        <v>283</v>
      </c>
      <c r="AT222" s="258" t="s">
        <v>284</v>
      </c>
      <c r="AU222" s="258" t="s">
        <v>92</v>
      </c>
      <c r="AY222" s="14" t="s">
        <v>149</v>
      </c>
      <c r="BE222" s="259">
        <f>IF(N222="základná",J222,0)</f>
        <v>0</v>
      </c>
      <c r="BF222" s="259">
        <f>IF(N222="znížená",J222,0)</f>
        <v>0</v>
      </c>
      <c r="BG222" s="259">
        <f>IF(N222="zákl. prenesená",J222,0)</f>
        <v>0</v>
      </c>
      <c r="BH222" s="259">
        <f>IF(N222="zníž. prenesená",J222,0)</f>
        <v>0</v>
      </c>
      <c r="BI222" s="259">
        <f>IF(N222="nulová",J222,0)</f>
        <v>0</v>
      </c>
      <c r="BJ222" s="14" t="s">
        <v>92</v>
      </c>
      <c r="BK222" s="259">
        <f>ROUND(I222*H222,2)</f>
        <v>0</v>
      </c>
      <c r="BL222" s="14" t="s">
        <v>214</v>
      </c>
      <c r="BM222" s="258" t="s">
        <v>434</v>
      </c>
    </row>
    <row r="223" s="2" customFormat="1" ht="24.15" customHeight="1">
      <c r="A223" s="35"/>
      <c r="B223" s="36"/>
      <c r="C223" s="246" t="s">
        <v>435</v>
      </c>
      <c r="D223" s="246" t="s">
        <v>152</v>
      </c>
      <c r="E223" s="247" t="s">
        <v>436</v>
      </c>
      <c r="F223" s="248" t="s">
        <v>437</v>
      </c>
      <c r="G223" s="249" t="s">
        <v>173</v>
      </c>
      <c r="H223" s="250">
        <v>6</v>
      </c>
      <c r="I223" s="251"/>
      <c r="J223" s="252">
        <f>ROUND(I223*H223,2)</f>
        <v>0</v>
      </c>
      <c r="K223" s="253"/>
      <c r="L223" s="41"/>
      <c r="M223" s="254" t="s">
        <v>1</v>
      </c>
      <c r="N223" s="255" t="s">
        <v>45</v>
      </c>
      <c r="O223" s="94"/>
      <c r="P223" s="256">
        <f>O223*H223</f>
        <v>0</v>
      </c>
      <c r="Q223" s="256">
        <v>7.4229999999999999E-05</v>
      </c>
      <c r="R223" s="256">
        <f>Q223*H223</f>
        <v>0.00044537999999999999</v>
      </c>
      <c r="S223" s="256">
        <v>0</v>
      </c>
      <c r="T223" s="25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58" t="s">
        <v>214</v>
      </c>
      <c r="AT223" s="258" t="s">
        <v>152</v>
      </c>
      <c r="AU223" s="258" t="s">
        <v>92</v>
      </c>
      <c r="AY223" s="14" t="s">
        <v>149</v>
      </c>
      <c r="BE223" s="259">
        <f>IF(N223="základná",J223,0)</f>
        <v>0</v>
      </c>
      <c r="BF223" s="259">
        <f>IF(N223="znížená",J223,0)</f>
        <v>0</v>
      </c>
      <c r="BG223" s="259">
        <f>IF(N223="zákl. prenesená",J223,0)</f>
        <v>0</v>
      </c>
      <c r="BH223" s="259">
        <f>IF(N223="zníž. prenesená",J223,0)</f>
        <v>0</v>
      </c>
      <c r="BI223" s="259">
        <f>IF(N223="nulová",J223,0)</f>
        <v>0</v>
      </c>
      <c r="BJ223" s="14" t="s">
        <v>92</v>
      </c>
      <c r="BK223" s="259">
        <f>ROUND(I223*H223,2)</f>
        <v>0</v>
      </c>
      <c r="BL223" s="14" t="s">
        <v>214</v>
      </c>
      <c r="BM223" s="258" t="s">
        <v>438</v>
      </c>
    </row>
    <row r="224" s="2" customFormat="1" ht="24.15" customHeight="1">
      <c r="A224" s="35"/>
      <c r="B224" s="36"/>
      <c r="C224" s="246" t="s">
        <v>439</v>
      </c>
      <c r="D224" s="246" t="s">
        <v>152</v>
      </c>
      <c r="E224" s="247" t="s">
        <v>440</v>
      </c>
      <c r="F224" s="248" t="s">
        <v>441</v>
      </c>
      <c r="G224" s="249" t="s">
        <v>241</v>
      </c>
      <c r="H224" s="250">
        <v>0.5</v>
      </c>
      <c r="I224" s="251"/>
      <c r="J224" s="252">
        <f>ROUND(I224*H224,2)</f>
        <v>0</v>
      </c>
      <c r="K224" s="253"/>
      <c r="L224" s="41"/>
      <c r="M224" s="254" t="s">
        <v>1</v>
      </c>
      <c r="N224" s="255" t="s">
        <v>45</v>
      </c>
      <c r="O224" s="94"/>
      <c r="P224" s="256">
        <f>O224*H224</f>
        <v>0</v>
      </c>
      <c r="Q224" s="256">
        <v>0</v>
      </c>
      <c r="R224" s="256">
        <f>Q224*H224</f>
        <v>0</v>
      </c>
      <c r="S224" s="256">
        <v>0</v>
      </c>
      <c r="T224" s="25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58" t="s">
        <v>214</v>
      </c>
      <c r="AT224" s="258" t="s">
        <v>152</v>
      </c>
      <c r="AU224" s="258" t="s">
        <v>92</v>
      </c>
      <c r="AY224" s="14" t="s">
        <v>149</v>
      </c>
      <c r="BE224" s="259">
        <f>IF(N224="základná",J224,0)</f>
        <v>0</v>
      </c>
      <c r="BF224" s="259">
        <f>IF(N224="znížená",J224,0)</f>
        <v>0</v>
      </c>
      <c r="BG224" s="259">
        <f>IF(N224="zákl. prenesená",J224,0)</f>
        <v>0</v>
      </c>
      <c r="BH224" s="259">
        <f>IF(N224="zníž. prenesená",J224,0)</f>
        <v>0</v>
      </c>
      <c r="BI224" s="259">
        <f>IF(N224="nulová",J224,0)</f>
        <v>0</v>
      </c>
      <c r="BJ224" s="14" t="s">
        <v>92</v>
      </c>
      <c r="BK224" s="259">
        <f>ROUND(I224*H224,2)</f>
        <v>0</v>
      </c>
      <c r="BL224" s="14" t="s">
        <v>214</v>
      </c>
      <c r="BM224" s="258" t="s">
        <v>442</v>
      </c>
    </row>
    <row r="225" s="12" customFormat="1" ht="22.8" customHeight="1">
      <c r="A225" s="12"/>
      <c r="B225" s="231"/>
      <c r="C225" s="232"/>
      <c r="D225" s="233" t="s">
        <v>78</v>
      </c>
      <c r="E225" s="244" t="s">
        <v>443</v>
      </c>
      <c r="F225" s="244" t="s">
        <v>444</v>
      </c>
      <c r="G225" s="232"/>
      <c r="H225" s="232"/>
      <c r="I225" s="235"/>
      <c r="J225" s="245">
        <f>BK225</f>
        <v>0</v>
      </c>
      <c r="K225" s="232"/>
      <c r="L225" s="236"/>
      <c r="M225" s="237"/>
      <c r="N225" s="238"/>
      <c r="O225" s="238"/>
      <c r="P225" s="239">
        <f>SUM(P226:P327)</f>
        <v>0</v>
      </c>
      <c r="Q225" s="238"/>
      <c r="R225" s="239">
        <f>SUM(R226:R327)</f>
        <v>5.0007420000000007</v>
      </c>
      <c r="S225" s="238"/>
      <c r="T225" s="240">
        <f>SUM(T226:T327)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41" t="s">
        <v>162</v>
      </c>
      <c r="AT225" s="242" t="s">
        <v>78</v>
      </c>
      <c r="AU225" s="242" t="s">
        <v>86</v>
      </c>
      <c r="AY225" s="241" t="s">
        <v>149</v>
      </c>
      <c r="BK225" s="243">
        <f>SUM(BK226:BK327)</f>
        <v>0</v>
      </c>
    </row>
    <row r="226" s="2" customFormat="1" ht="16.5" customHeight="1">
      <c r="A226" s="35"/>
      <c r="B226" s="36"/>
      <c r="C226" s="246" t="s">
        <v>445</v>
      </c>
      <c r="D226" s="246" t="s">
        <v>152</v>
      </c>
      <c r="E226" s="247" t="s">
        <v>446</v>
      </c>
      <c r="F226" s="248" t="s">
        <v>447</v>
      </c>
      <c r="G226" s="249" t="s">
        <v>448</v>
      </c>
      <c r="H226" s="250">
        <v>1</v>
      </c>
      <c r="I226" s="251"/>
      <c r="J226" s="252">
        <f>ROUND(I226*H226,2)</f>
        <v>0</v>
      </c>
      <c r="K226" s="253"/>
      <c r="L226" s="41"/>
      <c r="M226" s="254" t="s">
        <v>1</v>
      </c>
      <c r="N226" s="255" t="s">
        <v>45</v>
      </c>
      <c r="O226" s="94"/>
      <c r="P226" s="256">
        <f>O226*H226</f>
        <v>0</v>
      </c>
      <c r="Q226" s="256">
        <v>0</v>
      </c>
      <c r="R226" s="256">
        <f>Q226*H226</f>
        <v>0</v>
      </c>
      <c r="S226" s="256">
        <v>0</v>
      </c>
      <c r="T226" s="25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58" t="s">
        <v>156</v>
      </c>
      <c r="AT226" s="258" t="s">
        <v>152</v>
      </c>
      <c r="AU226" s="258" t="s">
        <v>92</v>
      </c>
      <c r="AY226" s="14" t="s">
        <v>149</v>
      </c>
      <c r="BE226" s="259">
        <f>IF(N226="základná",J226,0)</f>
        <v>0</v>
      </c>
      <c r="BF226" s="259">
        <f>IF(N226="znížená",J226,0)</f>
        <v>0</v>
      </c>
      <c r="BG226" s="259">
        <f>IF(N226="zákl. prenesená",J226,0)</f>
        <v>0</v>
      </c>
      <c r="BH226" s="259">
        <f>IF(N226="zníž. prenesená",J226,0)</f>
        <v>0</v>
      </c>
      <c r="BI226" s="259">
        <f>IF(N226="nulová",J226,0)</f>
        <v>0</v>
      </c>
      <c r="BJ226" s="14" t="s">
        <v>92</v>
      </c>
      <c r="BK226" s="259">
        <f>ROUND(I226*H226,2)</f>
        <v>0</v>
      </c>
      <c r="BL226" s="14" t="s">
        <v>156</v>
      </c>
      <c r="BM226" s="258" t="s">
        <v>449</v>
      </c>
    </row>
    <row r="227" s="2" customFormat="1" ht="33" customHeight="1">
      <c r="A227" s="35"/>
      <c r="B227" s="36"/>
      <c r="C227" s="260" t="s">
        <v>450</v>
      </c>
      <c r="D227" s="260" t="s">
        <v>284</v>
      </c>
      <c r="E227" s="261" t="s">
        <v>451</v>
      </c>
      <c r="F227" s="262" t="s">
        <v>452</v>
      </c>
      <c r="G227" s="263" t="s">
        <v>173</v>
      </c>
      <c r="H227" s="264">
        <v>1</v>
      </c>
      <c r="I227" s="265"/>
      <c r="J227" s="266">
        <f>ROUND(I227*H227,2)</f>
        <v>0</v>
      </c>
      <c r="K227" s="267"/>
      <c r="L227" s="268"/>
      <c r="M227" s="269" t="s">
        <v>1</v>
      </c>
      <c r="N227" s="270" t="s">
        <v>45</v>
      </c>
      <c r="O227" s="94"/>
      <c r="P227" s="256">
        <f>O227*H227</f>
        <v>0</v>
      </c>
      <c r="Q227" s="256">
        <v>0.00029999999999999997</v>
      </c>
      <c r="R227" s="256">
        <f>Q227*H227</f>
        <v>0.00029999999999999997</v>
      </c>
      <c r="S227" s="256">
        <v>0</v>
      </c>
      <c r="T227" s="25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58" t="s">
        <v>183</v>
      </c>
      <c r="AT227" s="258" t="s">
        <v>284</v>
      </c>
      <c r="AU227" s="258" t="s">
        <v>92</v>
      </c>
      <c r="AY227" s="14" t="s">
        <v>149</v>
      </c>
      <c r="BE227" s="259">
        <f>IF(N227="základná",J227,0)</f>
        <v>0</v>
      </c>
      <c r="BF227" s="259">
        <f>IF(N227="znížená",J227,0)</f>
        <v>0</v>
      </c>
      <c r="BG227" s="259">
        <f>IF(N227="zákl. prenesená",J227,0)</f>
        <v>0</v>
      </c>
      <c r="BH227" s="259">
        <f>IF(N227="zníž. prenesená",J227,0)</f>
        <v>0</v>
      </c>
      <c r="BI227" s="259">
        <f>IF(N227="nulová",J227,0)</f>
        <v>0</v>
      </c>
      <c r="BJ227" s="14" t="s">
        <v>92</v>
      </c>
      <c r="BK227" s="259">
        <f>ROUND(I227*H227,2)</f>
        <v>0</v>
      </c>
      <c r="BL227" s="14" t="s">
        <v>156</v>
      </c>
      <c r="BM227" s="258" t="s">
        <v>453</v>
      </c>
    </row>
    <row r="228" s="2" customFormat="1" ht="21.75" customHeight="1">
      <c r="A228" s="35"/>
      <c r="B228" s="36"/>
      <c r="C228" s="260" t="s">
        <v>454</v>
      </c>
      <c r="D228" s="260" t="s">
        <v>284</v>
      </c>
      <c r="E228" s="261" t="s">
        <v>455</v>
      </c>
      <c r="F228" s="262" t="s">
        <v>456</v>
      </c>
      <c r="G228" s="263" t="s">
        <v>173</v>
      </c>
      <c r="H228" s="264">
        <v>1</v>
      </c>
      <c r="I228" s="265"/>
      <c r="J228" s="266">
        <f>ROUND(I228*H228,2)</f>
        <v>0</v>
      </c>
      <c r="K228" s="267"/>
      <c r="L228" s="268"/>
      <c r="M228" s="269" t="s">
        <v>1</v>
      </c>
      <c r="N228" s="270" t="s">
        <v>45</v>
      </c>
      <c r="O228" s="94"/>
      <c r="P228" s="256">
        <f>O228*H228</f>
        <v>0</v>
      </c>
      <c r="Q228" s="256">
        <v>0.0025200000000000001</v>
      </c>
      <c r="R228" s="256">
        <f>Q228*H228</f>
        <v>0.0025200000000000001</v>
      </c>
      <c r="S228" s="256">
        <v>0</v>
      </c>
      <c r="T228" s="257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58" t="s">
        <v>183</v>
      </c>
      <c r="AT228" s="258" t="s">
        <v>284</v>
      </c>
      <c r="AU228" s="258" t="s">
        <v>92</v>
      </c>
      <c r="AY228" s="14" t="s">
        <v>149</v>
      </c>
      <c r="BE228" s="259">
        <f>IF(N228="základná",J228,0)</f>
        <v>0</v>
      </c>
      <c r="BF228" s="259">
        <f>IF(N228="znížená",J228,0)</f>
        <v>0</v>
      </c>
      <c r="BG228" s="259">
        <f>IF(N228="zákl. prenesená",J228,0)</f>
        <v>0</v>
      </c>
      <c r="BH228" s="259">
        <f>IF(N228="zníž. prenesená",J228,0)</f>
        <v>0</v>
      </c>
      <c r="BI228" s="259">
        <f>IF(N228="nulová",J228,0)</f>
        <v>0</v>
      </c>
      <c r="BJ228" s="14" t="s">
        <v>92</v>
      </c>
      <c r="BK228" s="259">
        <f>ROUND(I228*H228,2)</f>
        <v>0</v>
      </c>
      <c r="BL228" s="14" t="s">
        <v>156</v>
      </c>
      <c r="BM228" s="258" t="s">
        <v>457</v>
      </c>
    </row>
    <row r="229" s="2" customFormat="1" ht="16.5" customHeight="1">
      <c r="A229" s="35"/>
      <c r="B229" s="36"/>
      <c r="C229" s="246" t="s">
        <v>458</v>
      </c>
      <c r="D229" s="246" t="s">
        <v>152</v>
      </c>
      <c r="E229" s="247" t="s">
        <v>459</v>
      </c>
      <c r="F229" s="248" t="s">
        <v>460</v>
      </c>
      <c r="G229" s="249" t="s">
        <v>448</v>
      </c>
      <c r="H229" s="250">
        <v>3</v>
      </c>
      <c r="I229" s="251"/>
      <c r="J229" s="252">
        <f>ROUND(I229*H229,2)</f>
        <v>0</v>
      </c>
      <c r="K229" s="253"/>
      <c r="L229" s="41"/>
      <c r="M229" s="254" t="s">
        <v>1</v>
      </c>
      <c r="N229" s="255" t="s">
        <v>45</v>
      </c>
      <c r="O229" s="94"/>
      <c r="P229" s="256">
        <f>O229*H229</f>
        <v>0</v>
      </c>
      <c r="Q229" s="256">
        <v>0</v>
      </c>
      <c r="R229" s="256">
        <f>Q229*H229</f>
        <v>0</v>
      </c>
      <c r="S229" s="256">
        <v>0</v>
      </c>
      <c r="T229" s="25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58" t="s">
        <v>214</v>
      </c>
      <c r="AT229" s="258" t="s">
        <v>152</v>
      </c>
      <c r="AU229" s="258" t="s">
        <v>92</v>
      </c>
      <c r="AY229" s="14" t="s">
        <v>149</v>
      </c>
      <c r="BE229" s="259">
        <f>IF(N229="základná",J229,0)</f>
        <v>0</v>
      </c>
      <c r="BF229" s="259">
        <f>IF(N229="znížená",J229,0)</f>
        <v>0</v>
      </c>
      <c r="BG229" s="259">
        <f>IF(N229="zákl. prenesená",J229,0)</f>
        <v>0</v>
      </c>
      <c r="BH229" s="259">
        <f>IF(N229="zníž. prenesená",J229,0)</f>
        <v>0</v>
      </c>
      <c r="BI229" s="259">
        <f>IF(N229="nulová",J229,0)</f>
        <v>0</v>
      </c>
      <c r="BJ229" s="14" t="s">
        <v>92</v>
      </c>
      <c r="BK229" s="259">
        <f>ROUND(I229*H229,2)</f>
        <v>0</v>
      </c>
      <c r="BL229" s="14" t="s">
        <v>214</v>
      </c>
      <c r="BM229" s="258" t="s">
        <v>461</v>
      </c>
    </row>
    <row r="230" s="2" customFormat="1" ht="33" customHeight="1">
      <c r="A230" s="35"/>
      <c r="B230" s="36"/>
      <c r="C230" s="260" t="s">
        <v>462</v>
      </c>
      <c r="D230" s="260" t="s">
        <v>284</v>
      </c>
      <c r="E230" s="261" t="s">
        <v>463</v>
      </c>
      <c r="F230" s="262" t="s">
        <v>464</v>
      </c>
      <c r="G230" s="263" t="s">
        <v>173</v>
      </c>
      <c r="H230" s="264">
        <v>3</v>
      </c>
      <c r="I230" s="265"/>
      <c r="J230" s="266">
        <f>ROUND(I230*H230,2)</f>
        <v>0</v>
      </c>
      <c r="K230" s="267"/>
      <c r="L230" s="268"/>
      <c r="M230" s="269" t="s">
        <v>1</v>
      </c>
      <c r="N230" s="270" t="s">
        <v>45</v>
      </c>
      <c r="O230" s="94"/>
      <c r="P230" s="256">
        <f>O230*H230</f>
        <v>0</v>
      </c>
      <c r="Q230" s="256">
        <v>0.00035</v>
      </c>
      <c r="R230" s="256">
        <f>Q230*H230</f>
        <v>0.0010499999999999999</v>
      </c>
      <c r="S230" s="256">
        <v>0</v>
      </c>
      <c r="T230" s="25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58" t="s">
        <v>283</v>
      </c>
      <c r="AT230" s="258" t="s">
        <v>284</v>
      </c>
      <c r="AU230" s="258" t="s">
        <v>92</v>
      </c>
      <c r="AY230" s="14" t="s">
        <v>149</v>
      </c>
      <c r="BE230" s="259">
        <f>IF(N230="základná",J230,0)</f>
        <v>0</v>
      </c>
      <c r="BF230" s="259">
        <f>IF(N230="znížená",J230,0)</f>
        <v>0</v>
      </c>
      <c r="BG230" s="259">
        <f>IF(N230="zákl. prenesená",J230,0)</f>
        <v>0</v>
      </c>
      <c r="BH230" s="259">
        <f>IF(N230="zníž. prenesená",J230,0)</f>
        <v>0</v>
      </c>
      <c r="BI230" s="259">
        <f>IF(N230="nulová",J230,0)</f>
        <v>0</v>
      </c>
      <c r="BJ230" s="14" t="s">
        <v>92</v>
      </c>
      <c r="BK230" s="259">
        <f>ROUND(I230*H230,2)</f>
        <v>0</v>
      </c>
      <c r="BL230" s="14" t="s">
        <v>214</v>
      </c>
      <c r="BM230" s="258" t="s">
        <v>465</v>
      </c>
    </row>
    <row r="231" s="2" customFormat="1" ht="24.15" customHeight="1">
      <c r="A231" s="35"/>
      <c r="B231" s="36"/>
      <c r="C231" s="260" t="s">
        <v>466</v>
      </c>
      <c r="D231" s="260" t="s">
        <v>284</v>
      </c>
      <c r="E231" s="261" t="s">
        <v>467</v>
      </c>
      <c r="F231" s="262" t="s">
        <v>468</v>
      </c>
      <c r="G231" s="263" t="s">
        <v>173</v>
      </c>
      <c r="H231" s="264">
        <v>1</v>
      </c>
      <c r="I231" s="265"/>
      <c r="J231" s="266">
        <f>ROUND(I231*H231,2)</f>
        <v>0</v>
      </c>
      <c r="K231" s="267"/>
      <c r="L231" s="268"/>
      <c r="M231" s="269" t="s">
        <v>1</v>
      </c>
      <c r="N231" s="270" t="s">
        <v>45</v>
      </c>
      <c r="O231" s="94"/>
      <c r="P231" s="256">
        <f>O231*H231</f>
        <v>0</v>
      </c>
      <c r="Q231" s="256">
        <v>0.0030500000000000002</v>
      </c>
      <c r="R231" s="256">
        <f>Q231*H231</f>
        <v>0.0030500000000000002</v>
      </c>
      <c r="S231" s="256">
        <v>0</v>
      </c>
      <c r="T231" s="25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58" t="s">
        <v>283</v>
      </c>
      <c r="AT231" s="258" t="s">
        <v>284</v>
      </c>
      <c r="AU231" s="258" t="s">
        <v>92</v>
      </c>
      <c r="AY231" s="14" t="s">
        <v>149</v>
      </c>
      <c r="BE231" s="259">
        <f>IF(N231="základná",J231,0)</f>
        <v>0</v>
      </c>
      <c r="BF231" s="259">
        <f>IF(N231="znížená",J231,0)</f>
        <v>0</v>
      </c>
      <c r="BG231" s="259">
        <f>IF(N231="zákl. prenesená",J231,0)</f>
        <v>0</v>
      </c>
      <c r="BH231" s="259">
        <f>IF(N231="zníž. prenesená",J231,0)</f>
        <v>0</v>
      </c>
      <c r="BI231" s="259">
        <f>IF(N231="nulová",J231,0)</f>
        <v>0</v>
      </c>
      <c r="BJ231" s="14" t="s">
        <v>92</v>
      </c>
      <c r="BK231" s="259">
        <f>ROUND(I231*H231,2)</f>
        <v>0</v>
      </c>
      <c r="BL231" s="14" t="s">
        <v>214</v>
      </c>
      <c r="BM231" s="258" t="s">
        <v>469</v>
      </c>
    </row>
    <row r="232" s="2" customFormat="1" ht="21.75" customHeight="1">
      <c r="A232" s="35"/>
      <c r="B232" s="36"/>
      <c r="C232" s="260" t="s">
        <v>470</v>
      </c>
      <c r="D232" s="260" t="s">
        <v>284</v>
      </c>
      <c r="E232" s="261" t="s">
        <v>471</v>
      </c>
      <c r="F232" s="262" t="s">
        <v>472</v>
      </c>
      <c r="G232" s="263" t="s">
        <v>173</v>
      </c>
      <c r="H232" s="264">
        <v>2</v>
      </c>
      <c r="I232" s="265"/>
      <c r="J232" s="266">
        <f>ROUND(I232*H232,2)</f>
        <v>0</v>
      </c>
      <c r="K232" s="267"/>
      <c r="L232" s="268"/>
      <c r="M232" s="269" t="s">
        <v>1</v>
      </c>
      <c r="N232" s="270" t="s">
        <v>45</v>
      </c>
      <c r="O232" s="94"/>
      <c r="P232" s="256">
        <f>O232*H232</f>
        <v>0</v>
      </c>
      <c r="Q232" s="256">
        <v>0.0030500000000000002</v>
      </c>
      <c r="R232" s="256">
        <f>Q232*H232</f>
        <v>0.0061000000000000004</v>
      </c>
      <c r="S232" s="256">
        <v>0</v>
      </c>
      <c r="T232" s="25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58" t="s">
        <v>283</v>
      </c>
      <c r="AT232" s="258" t="s">
        <v>284</v>
      </c>
      <c r="AU232" s="258" t="s">
        <v>92</v>
      </c>
      <c r="AY232" s="14" t="s">
        <v>149</v>
      </c>
      <c r="BE232" s="259">
        <f>IF(N232="základná",J232,0)</f>
        <v>0</v>
      </c>
      <c r="BF232" s="259">
        <f>IF(N232="znížená",J232,0)</f>
        <v>0</v>
      </c>
      <c r="BG232" s="259">
        <f>IF(N232="zákl. prenesená",J232,0)</f>
        <v>0</v>
      </c>
      <c r="BH232" s="259">
        <f>IF(N232="zníž. prenesená",J232,0)</f>
        <v>0</v>
      </c>
      <c r="BI232" s="259">
        <f>IF(N232="nulová",J232,0)</f>
        <v>0</v>
      </c>
      <c r="BJ232" s="14" t="s">
        <v>92</v>
      </c>
      <c r="BK232" s="259">
        <f>ROUND(I232*H232,2)</f>
        <v>0</v>
      </c>
      <c r="BL232" s="14" t="s">
        <v>214</v>
      </c>
      <c r="BM232" s="258" t="s">
        <v>473</v>
      </c>
    </row>
    <row r="233" s="2" customFormat="1" ht="16.5" customHeight="1">
      <c r="A233" s="35"/>
      <c r="B233" s="36"/>
      <c r="C233" s="246" t="s">
        <v>474</v>
      </c>
      <c r="D233" s="246" t="s">
        <v>152</v>
      </c>
      <c r="E233" s="247" t="s">
        <v>475</v>
      </c>
      <c r="F233" s="248" t="s">
        <v>476</v>
      </c>
      <c r="G233" s="249" t="s">
        <v>448</v>
      </c>
      <c r="H233" s="250">
        <v>5</v>
      </c>
      <c r="I233" s="251"/>
      <c r="J233" s="252">
        <f>ROUND(I233*H233,2)</f>
        <v>0</v>
      </c>
      <c r="K233" s="253"/>
      <c r="L233" s="41"/>
      <c r="M233" s="254" t="s">
        <v>1</v>
      </c>
      <c r="N233" s="255" t="s">
        <v>45</v>
      </c>
      <c r="O233" s="94"/>
      <c r="P233" s="256">
        <f>O233*H233</f>
        <v>0</v>
      </c>
      <c r="Q233" s="256">
        <v>0</v>
      </c>
      <c r="R233" s="256">
        <f>Q233*H233</f>
        <v>0</v>
      </c>
      <c r="S233" s="256">
        <v>0</v>
      </c>
      <c r="T233" s="25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58" t="s">
        <v>214</v>
      </c>
      <c r="AT233" s="258" t="s">
        <v>152</v>
      </c>
      <c r="AU233" s="258" t="s">
        <v>92</v>
      </c>
      <c r="AY233" s="14" t="s">
        <v>149</v>
      </c>
      <c r="BE233" s="259">
        <f>IF(N233="základná",J233,0)</f>
        <v>0</v>
      </c>
      <c r="BF233" s="259">
        <f>IF(N233="znížená",J233,0)</f>
        <v>0</v>
      </c>
      <c r="BG233" s="259">
        <f>IF(N233="zákl. prenesená",J233,0)</f>
        <v>0</v>
      </c>
      <c r="BH233" s="259">
        <f>IF(N233="zníž. prenesená",J233,0)</f>
        <v>0</v>
      </c>
      <c r="BI233" s="259">
        <f>IF(N233="nulová",J233,0)</f>
        <v>0</v>
      </c>
      <c r="BJ233" s="14" t="s">
        <v>92</v>
      </c>
      <c r="BK233" s="259">
        <f>ROUND(I233*H233,2)</f>
        <v>0</v>
      </c>
      <c r="BL233" s="14" t="s">
        <v>214</v>
      </c>
      <c r="BM233" s="258" t="s">
        <v>477</v>
      </c>
    </row>
    <row r="234" s="2" customFormat="1" ht="33" customHeight="1">
      <c r="A234" s="35"/>
      <c r="B234" s="36"/>
      <c r="C234" s="260" t="s">
        <v>478</v>
      </c>
      <c r="D234" s="260" t="s">
        <v>284</v>
      </c>
      <c r="E234" s="261" t="s">
        <v>479</v>
      </c>
      <c r="F234" s="262" t="s">
        <v>480</v>
      </c>
      <c r="G234" s="263" t="s">
        <v>173</v>
      </c>
      <c r="H234" s="264">
        <v>5</v>
      </c>
      <c r="I234" s="265"/>
      <c r="J234" s="266">
        <f>ROUND(I234*H234,2)</f>
        <v>0</v>
      </c>
      <c r="K234" s="267"/>
      <c r="L234" s="268"/>
      <c r="M234" s="269" t="s">
        <v>1</v>
      </c>
      <c r="N234" s="270" t="s">
        <v>45</v>
      </c>
      <c r="O234" s="94"/>
      <c r="P234" s="256">
        <f>O234*H234</f>
        <v>0</v>
      </c>
      <c r="Q234" s="256">
        <v>0.0011000000000000001</v>
      </c>
      <c r="R234" s="256">
        <f>Q234*H234</f>
        <v>0.0055000000000000005</v>
      </c>
      <c r="S234" s="256">
        <v>0</v>
      </c>
      <c r="T234" s="25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58" t="s">
        <v>283</v>
      </c>
      <c r="AT234" s="258" t="s">
        <v>284</v>
      </c>
      <c r="AU234" s="258" t="s">
        <v>92</v>
      </c>
      <c r="AY234" s="14" t="s">
        <v>149</v>
      </c>
      <c r="BE234" s="259">
        <f>IF(N234="základná",J234,0)</f>
        <v>0</v>
      </c>
      <c r="BF234" s="259">
        <f>IF(N234="znížená",J234,0)</f>
        <v>0</v>
      </c>
      <c r="BG234" s="259">
        <f>IF(N234="zákl. prenesená",J234,0)</f>
        <v>0</v>
      </c>
      <c r="BH234" s="259">
        <f>IF(N234="zníž. prenesená",J234,0)</f>
        <v>0</v>
      </c>
      <c r="BI234" s="259">
        <f>IF(N234="nulová",J234,0)</f>
        <v>0</v>
      </c>
      <c r="BJ234" s="14" t="s">
        <v>92</v>
      </c>
      <c r="BK234" s="259">
        <f>ROUND(I234*H234,2)</f>
        <v>0</v>
      </c>
      <c r="BL234" s="14" t="s">
        <v>214</v>
      </c>
      <c r="BM234" s="258" t="s">
        <v>481</v>
      </c>
    </row>
    <row r="235" s="2" customFormat="1" ht="24.15" customHeight="1">
      <c r="A235" s="35"/>
      <c r="B235" s="36"/>
      <c r="C235" s="260" t="s">
        <v>482</v>
      </c>
      <c r="D235" s="260" t="s">
        <v>284</v>
      </c>
      <c r="E235" s="261" t="s">
        <v>483</v>
      </c>
      <c r="F235" s="262" t="s">
        <v>484</v>
      </c>
      <c r="G235" s="263" t="s">
        <v>173</v>
      </c>
      <c r="H235" s="264">
        <v>3</v>
      </c>
      <c r="I235" s="265"/>
      <c r="J235" s="266">
        <f>ROUND(I235*H235,2)</f>
        <v>0</v>
      </c>
      <c r="K235" s="267"/>
      <c r="L235" s="268"/>
      <c r="M235" s="269" t="s">
        <v>1</v>
      </c>
      <c r="N235" s="270" t="s">
        <v>45</v>
      </c>
      <c r="O235" s="94"/>
      <c r="P235" s="256">
        <f>O235*H235</f>
        <v>0</v>
      </c>
      <c r="Q235" s="256">
        <v>0.00462</v>
      </c>
      <c r="R235" s="256">
        <f>Q235*H235</f>
        <v>0.013860000000000001</v>
      </c>
      <c r="S235" s="256">
        <v>0</v>
      </c>
      <c r="T235" s="25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58" t="s">
        <v>283</v>
      </c>
      <c r="AT235" s="258" t="s">
        <v>284</v>
      </c>
      <c r="AU235" s="258" t="s">
        <v>92</v>
      </c>
      <c r="AY235" s="14" t="s">
        <v>149</v>
      </c>
      <c r="BE235" s="259">
        <f>IF(N235="základná",J235,0)</f>
        <v>0</v>
      </c>
      <c r="BF235" s="259">
        <f>IF(N235="znížená",J235,0)</f>
        <v>0</v>
      </c>
      <c r="BG235" s="259">
        <f>IF(N235="zákl. prenesená",J235,0)</f>
        <v>0</v>
      </c>
      <c r="BH235" s="259">
        <f>IF(N235="zníž. prenesená",J235,0)</f>
        <v>0</v>
      </c>
      <c r="BI235" s="259">
        <f>IF(N235="nulová",J235,0)</f>
        <v>0</v>
      </c>
      <c r="BJ235" s="14" t="s">
        <v>92</v>
      </c>
      <c r="BK235" s="259">
        <f>ROUND(I235*H235,2)</f>
        <v>0</v>
      </c>
      <c r="BL235" s="14" t="s">
        <v>214</v>
      </c>
      <c r="BM235" s="258" t="s">
        <v>485</v>
      </c>
    </row>
    <row r="236" s="2" customFormat="1" ht="24.15" customHeight="1">
      <c r="A236" s="35"/>
      <c r="B236" s="36"/>
      <c r="C236" s="260" t="s">
        <v>486</v>
      </c>
      <c r="D236" s="260" t="s">
        <v>284</v>
      </c>
      <c r="E236" s="261" t="s">
        <v>487</v>
      </c>
      <c r="F236" s="262" t="s">
        <v>488</v>
      </c>
      <c r="G236" s="263" t="s">
        <v>173</v>
      </c>
      <c r="H236" s="264">
        <v>2</v>
      </c>
      <c r="I236" s="265"/>
      <c r="J236" s="266">
        <f>ROUND(I236*H236,2)</f>
        <v>0</v>
      </c>
      <c r="K236" s="267"/>
      <c r="L236" s="268"/>
      <c r="M236" s="269" t="s">
        <v>1</v>
      </c>
      <c r="N236" s="270" t="s">
        <v>45</v>
      </c>
      <c r="O236" s="94"/>
      <c r="P236" s="256">
        <f>O236*H236</f>
        <v>0</v>
      </c>
      <c r="Q236" s="256">
        <v>0.00462</v>
      </c>
      <c r="R236" s="256">
        <f>Q236*H236</f>
        <v>0.0092399999999999999</v>
      </c>
      <c r="S236" s="256">
        <v>0</v>
      </c>
      <c r="T236" s="25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58" t="s">
        <v>283</v>
      </c>
      <c r="AT236" s="258" t="s">
        <v>284</v>
      </c>
      <c r="AU236" s="258" t="s">
        <v>92</v>
      </c>
      <c r="AY236" s="14" t="s">
        <v>149</v>
      </c>
      <c r="BE236" s="259">
        <f>IF(N236="základná",J236,0)</f>
        <v>0</v>
      </c>
      <c r="BF236" s="259">
        <f>IF(N236="znížená",J236,0)</f>
        <v>0</v>
      </c>
      <c r="BG236" s="259">
        <f>IF(N236="zákl. prenesená",J236,0)</f>
        <v>0</v>
      </c>
      <c r="BH236" s="259">
        <f>IF(N236="zníž. prenesená",J236,0)</f>
        <v>0</v>
      </c>
      <c r="BI236" s="259">
        <f>IF(N236="nulová",J236,0)</f>
        <v>0</v>
      </c>
      <c r="BJ236" s="14" t="s">
        <v>92</v>
      </c>
      <c r="BK236" s="259">
        <f>ROUND(I236*H236,2)</f>
        <v>0</v>
      </c>
      <c r="BL236" s="14" t="s">
        <v>214</v>
      </c>
      <c r="BM236" s="258" t="s">
        <v>489</v>
      </c>
    </row>
    <row r="237" s="2" customFormat="1" ht="24.15" customHeight="1">
      <c r="A237" s="35"/>
      <c r="B237" s="36"/>
      <c r="C237" s="260" t="s">
        <v>490</v>
      </c>
      <c r="D237" s="260" t="s">
        <v>284</v>
      </c>
      <c r="E237" s="261" t="s">
        <v>491</v>
      </c>
      <c r="F237" s="262" t="s">
        <v>492</v>
      </c>
      <c r="G237" s="263" t="s">
        <v>173</v>
      </c>
      <c r="H237" s="264">
        <v>1</v>
      </c>
      <c r="I237" s="265"/>
      <c r="J237" s="266">
        <f>ROUND(I237*H237,2)</f>
        <v>0</v>
      </c>
      <c r="K237" s="267"/>
      <c r="L237" s="268"/>
      <c r="M237" s="269" t="s">
        <v>1</v>
      </c>
      <c r="N237" s="270" t="s">
        <v>45</v>
      </c>
      <c r="O237" s="94"/>
      <c r="P237" s="256">
        <f>O237*H237</f>
        <v>0</v>
      </c>
      <c r="Q237" s="256">
        <v>0.0053499999999999997</v>
      </c>
      <c r="R237" s="256">
        <f>Q237*H237</f>
        <v>0.0053499999999999997</v>
      </c>
      <c r="S237" s="256">
        <v>0</v>
      </c>
      <c r="T237" s="25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58" t="s">
        <v>283</v>
      </c>
      <c r="AT237" s="258" t="s">
        <v>284</v>
      </c>
      <c r="AU237" s="258" t="s">
        <v>92</v>
      </c>
      <c r="AY237" s="14" t="s">
        <v>149</v>
      </c>
      <c r="BE237" s="259">
        <f>IF(N237="základná",J237,0)</f>
        <v>0</v>
      </c>
      <c r="BF237" s="259">
        <f>IF(N237="znížená",J237,0)</f>
        <v>0</v>
      </c>
      <c r="BG237" s="259">
        <f>IF(N237="zákl. prenesená",J237,0)</f>
        <v>0</v>
      </c>
      <c r="BH237" s="259">
        <f>IF(N237="zníž. prenesená",J237,0)</f>
        <v>0</v>
      </c>
      <c r="BI237" s="259">
        <f>IF(N237="nulová",J237,0)</f>
        <v>0</v>
      </c>
      <c r="BJ237" s="14" t="s">
        <v>92</v>
      </c>
      <c r="BK237" s="259">
        <f>ROUND(I237*H237,2)</f>
        <v>0</v>
      </c>
      <c r="BL237" s="14" t="s">
        <v>214</v>
      </c>
      <c r="BM237" s="258" t="s">
        <v>493</v>
      </c>
    </row>
    <row r="238" s="2" customFormat="1" ht="16.5" customHeight="1">
      <c r="A238" s="35"/>
      <c r="B238" s="36"/>
      <c r="C238" s="246" t="s">
        <v>494</v>
      </c>
      <c r="D238" s="246" t="s">
        <v>152</v>
      </c>
      <c r="E238" s="247" t="s">
        <v>495</v>
      </c>
      <c r="F238" s="248" t="s">
        <v>496</v>
      </c>
      <c r="G238" s="249" t="s">
        <v>448</v>
      </c>
      <c r="H238" s="250">
        <v>8</v>
      </c>
      <c r="I238" s="251"/>
      <c r="J238" s="252">
        <f>ROUND(I238*H238,2)</f>
        <v>0</v>
      </c>
      <c r="K238" s="253"/>
      <c r="L238" s="41"/>
      <c r="M238" s="254" t="s">
        <v>1</v>
      </c>
      <c r="N238" s="255" t="s">
        <v>45</v>
      </c>
      <c r="O238" s="94"/>
      <c r="P238" s="256">
        <f>O238*H238</f>
        <v>0</v>
      </c>
      <c r="Q238" s="256">
        <v>0</v>
      </c>
      <c r="R238" s="256">
        <f>Q238*H238</f>
        <v>0</v>
      </c>
      <c r="S238" s="256">
        <v>0</v>
      </c>
      <c r="T238" s="25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58" t="s">
        <v>415</v>
      </c>
      <c r="AT238" s="258" t="s">
        <v>152</v>
      </c>
      <c r="AU238" s="258" t="s">
        <v>92</v>
      </c>
      <c r="AY238" s="14" t="s">
        <v>149</v>
      </c>
      <c r="BE238" s="259">
        <f>IF(N238="základná",J238,0)</f>
        <v>0</v>
      </c>
      <c r="BF238" s="259">
        <f>IF(N238="znížená",J238,0)</f>
        <v>0</v>
      </c>
      <c r="BG238" s="259">
        <f>IF(N238="zákl. prenesená",J238,0)</f>
        <v>0</v>
      </c>
      <c r="BH238" s="259">
        <f>IF(N238="zníž. prenesená",J238,0)</f>
        <v>0</v>
      </c>
      <c r="BI238" s="259">
        <f>IF(N238="nulová",J238,0)</f>
        <v>0</v>
      </c>
      <c r="BJ238" s="14" t="s">
        <v>92</v>
      </c>
      <c r="BK238" s="259">
        <f>ROUND(I238*H238,2)</f>
        <v>0</v>
      </c>
      <c r="BL238" s="14" t="s">
        <v>415</v>
      </c>
      <c r="BM238" s="258" t="s">
        <v>497</v>
      </c>
    </row>
    <row r="239" s="2" customFormat="1" ht="33" customHeight="1">
      <c r="A239" s="35"/>
      <c r="B239" s="36"/>
      <c r="C239" s="260" t="s">
        <v>498</v>
      </c>
      <c r="D239" s="260" t="s">
        <v>284</v>
      </c>
      <c r="E239" s="261" t="s">
        <v>499</v>
      </c>
      <c r="F239" s="262" t="s">
        <v>500</v>
      </c>
      <c r="G239" s="263" t="s">
        <v>173</v>
      </c>
      <c r="H239" s="264">
        <v>8</v>
      </c>
      <c r="I239" s="265"/>
      <c r="J239" s="266">
        <f>ROUND(I239*H239,2)</f>
        <v>0</v>
      </c>
      <c r="K239" s="267"/>
      <c r="L239" s="268"/>
      <c r="M239" s="269" t="s">
        <v>1</v>
      </c>
      <c r="N239" s="270" t="s">
        <v>45</v>
      </c>
      <c r="O239" s="94"/>
      <c r="P239" s="256">
        <f>O239*H239</f>
        <v>0</v>
      </c>
      <c r="Q239" s="256">
        <v>0.0012999999999999999</v>
      </c>
      <c r="R239" s="256">
        <f>Q239*H239</f>
        <v>0.0104</v>
      </c>
      <c r="S239" s="256">
        <v>0</v>
      </c>
      <c r="T239" s="25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58" t="s">
        <v>501</v>
      </c>
      <c r="AT239" s="258" t="s">
        <v>284</v>
      </c>
      <c r="AU239" s="258" t="s">
        <v>92</v>
      </c>
      <c r="AY239" s="14" t="s">
        <v>149</v>
      </c>
      <c r="BE239" s="259">
        <f>IF(N239="základná",J239,0)</f>
        <v>0</v>
      </c>
      <c r="BF239" s="259">
        <f>IF(N239="znížená",J239,0)</f>
        <v>0</v>
      </c>
      <c r="BG239" s="259">
        <f>IF(N239="zákl. prenesená",J239,0)</f>
        <v>0</v>
      </c>
      <c r="BH239" s="259">
        <f>IF(N239="zníž. prenesená",J239,0)</f>
        <v>0</v>
      </c>
      <c r="BI239" s="259">
        <f>IF(N239="nulová",J239,0)</f>
        <v>0</v>
      </c>
      <c r="BJ239" s="14" t="s">
        <v>92</v>
      </c>
      <c r="BK239" s="259">
        <f>ROUND(I239*H239,2)</f>
        <v>0</v>
      </c>
      <c r="BL239" s="14" t="s">
        <v>415</v>
      </c>
      <c r="BM239" s="258" t="s">
        <v>502</v>
      </c>
    </row>
    <row r="240" s="2" customFormat="1" ht="24.15" customHeight="1">
      <c r="A240" s="35"/>
      <c r="B240" s="36"/>
      <c r="C240" s="260" t="s">
        <v>503</v>
      </c>
      <c r="D240" s="260" t="s">
        <v>284</v>
      </c>
      <c r="E240" s="261" t="s">
        <v>504</v>
      </c>
      <c r="F240" s="262" t="s">
        <v>505</v>
      </c>
      <c r="G240" s="263" t="s">
        <v>173</v>
      </c>
      <c r="H240" s="264">
        <v>8</v>
      </c>
      <c r="I240" s="265"/>
      <c r="J240" s="266">
        <f>ROUND(I240*H240,2)</f>
        <v>0</v>
      </c>
      <c r="K240" s="267"/>
      <c r="L240" s="268"/>
      <c r="M240" s="269" t="s">
        <v>1</v>
      </c>
      <c r="N240" s="270" t="s">
        <v>45</v>
      </c>
      <c r="O240" s="94"/>
      <c r="P240" s="256">
        <f>O240*H240</f>
        <v>0</v>
      </c>
      <c r="Q240" s="256">
        <v>0.0062899999999999996</v>
      </c>
      <c r="R240" s="256">
        <f>Q240*H240</f>
        <v>0.050319999999999997</v>
      </c>
      <c r="S240" s="256">
        <v>0</v>
      </c>
      <c r="T240" s="25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58" t="s">
        <v>501</v>
      </c>
      <c r="AT240" s="258" t="s">
        <v>284</v>
      </c>
      <c r="AU240" s="258" t="s">
        <v>92</v>
      </c>
      <c r="AY240" s="14" t="s">
        <v>149</v>
      </c>
      <c r="BE240" s="259">
        <f>IF(N240="základná",J240,0)</f>
        <v>0</v>
      </c>
      <c r="BF240" s="259">
        <f>IF(N240="znížená",J240,0)</f>
        <v>0</v>
      </c>
      <c r="BG240" s="259">
        <f>IF(N240="zákl. prenesená",J240,0)</f>
        <v>0</v>
      </c>
      <c r="BH240" s="259">
        <f>IF(N240="zníž. prenesená",J240,0)</f>
        <v>0</v>
      </c>
      <c r="BI240" s="259">
        <f>IF(N240="nulová",J240,0)</f>
        <v>0</v>
      </c>
      <c r="BJ240" s="14" t="s">
        <v>92</v>
      </c>
      <c r="BK240" s="259">
        <f>ROUND(I240*H240,2)</f>
        <v>0</v>
      </c>
      <c r="BL240" s="14" t="s">
        <v>415</v>
      </c>
      <c r="BM240" s="258" t="s">
        <v>506</v>
      </c>
    </row>
    <row r="241" s="2" customFormat="1" ht="16.5" customHeight="1">
      <c r="A241" s="35"/>
      <c r="B241" s="36"/>
      <c r="C241" s="246" t="s">
        <v>507</v>
      </c>
      <c r="D241" s="246" t="s">
        <v>152</v>
      </c>
      <c r="E241" s="247" t="s">
        <v>508</v>
      </c>
      <c r="F241" s="248" t="s">
        <v>509</v>
      </c>
      <c r="G241" s="249" t="s">
        <v>448</v>
      </c>
      <c r="H241" s="250">
        <v>6</v>
      </c>
      <c r="I241" s="251"/>
      <c r="J241" s="252">
        <f>ROUND(I241*H241,2)</f>
        <v>0</v>
      </c>
      <c r="K241" s="253"/>
      <c r="L241" s="41"/>
      <c r="M241" s="254" t="s">
        <v>1</v>
      </c>
      <c r="N241" s="255" t="s">
        <v>45</v>
      </c>
      <c r="O241" s="94"/>
      <c r="P241" s="256">
        <f>O241*H241</f>
        <v>0</v>
      </c>
      <c r="Q241" s="256">
        <v>0</v>
      </c>
      <c r="R241" s="256">
        <f>Q241*H241</f>
        <v>0</v>
      </c>
      <c r="S241" s="256">
        <v>0</v>
      </c>
      <c r="T241" s="25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58" t="s">
        <v>415</v>
      </c>
      <c r="AT241" s="258" t="s">
        <v>152</v>
      </c>
      <c r="AU241" s="258" t="s">
        <v>92</v>
      </c>
      <c r="AY241" s="14" t="s">
        <v>149</v>
      </c>
      <c r="BE241" s="259">
        <f>IF(N241="základná",J241,0)</f>
        <v>0</v>
      </c>
      <c r="BF241" s="259">
        <f>IF(N241="znížená",J241,0)</f>
        <v>0</v>
      </c>
      <c r="BG241" s="259">
        <f>IF(N241="zákl. prenesená",J241,0)</f>
        <v>0</v>
      </c>
      <c r="BH241" s="259">
        <f>IF(N241="zníž. prenesená",J241,0)</f>
        <v>0</v>
      </c>
      <c r="BI241" s="259">
        <f>IF(N241="nulová",J241,0)</f>
        <v>0</v>
      </c>
      <c r="BJ241" s="14" t="s">
        <v>92</v>
      </c>
      <c r="BK241" s="259">
        <f>ROUND(I241*H241,2)</f>
        <v>0</v>
      </c>
      <c r="BL241" s="14" t="s">
        <v>415</v>
      </c>
      <c r="BM241" s="258" t="s">
        <v>510</v>
      </c>
    </row>
    <row r="242" s="2" customFormat="1" ht="33" customHeight="1">
      <c r="A242" s="35"/>
      <c r="B242" s="36"/>
      <c r="C242" s="260" t="s">
        <v>511</v>
      </c>
      <c r="D242" s="260" t="s">
        <v>284</v>
      </c>
      <c r="E242" s="261" t="s">
        <v>512</v>
      </c>
      <c r="F242" s="262" t="s">
        <v>513</v>
      </c>
      <c r="G242" s="263" t="s">
        <v>173</v>
      </c>
      <c r="H242" s="264">
        <v>6</v>
      </c>
      <c r="I242" s="265"/>
      <c r="J242" s="266">
        <f>ROUND(I242*H242,2)</f>
        <v>0</v>
      </c>
      <c r="K242" s="267"/>
      <c r="L242" s="268"/>
      <c r="M242" s="269" t="s">
        <v>1</v>
      </c>
      <c r="N242" s="270" t="s">
        <v>45</v>
      </c>
      <c r="O242" s="94"/>
      <c r="P242" s="256">
        <f>O242*H242</f>
        <v>0</v>
      </c>
      <c r="Q242" s="256">
        <v>0.0016000000000000001</v>
      </c>
      <c r="R242" s="256">
        <f>Q242*H242</f>
        <v>0.0096000000000000009</v>
      </c>
      <c r="S242" s="256">
        <v>0</v>
      </c>
      <c r="T242" s="25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58" t="s">
        <v>501</v>
      </c>
      <c r="AT242" s="258" t="s">
        <v>284</v>
      </c>
      <c r="AU242" s="258" t="s">
        <v>92</v>
      </c>
      <c r="AY242" s="14" t="s">
        <v>149</v>
      </c>
      <c r="BE242" s="259">
        <f>IF(N242="základná",J242,0)</f>
        <v>0</v>
      </c>
      <c r="BF242" s="259">
        <f>IF(N242="znížená",J242,0)</f>
        <v>0</v>
      </c>
      <c r="BG242" s="259">
        <f>IF(N242="zákl. prenesená",J242,0)</f>
        <v>0</v>
      </c>
      <c r="BH242" s="259">
        <f>IF(N242="zníž. prenesená",J242,0)</f>
        <v>0</v>
      </c>
      <c r="BI242" s="259">
        <f>IF(N242="nulová",J242,0)</f>
        <v>0</v>
      </c>
      <c r="BJ242" s="14" t="s">
        <v>92</v>
      </c>
      <c r="BK242" s="259">
        <f>ROUND(I242*H242,2)</f>
        <v>0</v>
      </c>
      <c r="BL242" s="14" t="s">
        <v>415</v>
      </c>
      <c r="BM242" s="258" t="s">
        <v>514</v>
      </c>
    </row>
    <row r="243" s="2" customFormat="1" ht="24.15" customHeight="1">
      <c r="A243" s="35"/>
      <c r="B243" s="36"/>
      <c r="C243" s="260" t="s">
        <v>515</v>
      </c>
      <c r="D243" s="260" t="s">
        <v>284</v>
      </c>
      <c r="E243" s="261" t="s">
        <v>516</v>
      </c>
      <c r="F243" s="262" t="s">
        <v>517</v>
      </c>
      <c r="G243" s="263" t="s">
        <v>173</v>
      </c>
      <c r="H243" s="264">
        <v>6</v>
      </c>
      <c r="I243" s="265"/>
      <c r="J243" s="266">
        <f>ROUND(I243*H243,2)</f>
        <v>0</v>
      </c>
      <c r="K243" s="267"/>
      <c r="L243" s="268"/>
      <c r="M243" s="269" t="s">
        <v>1</v>
      </c>
      <c r="N243" s="270" t="s">
        <v>45</v>
      </c>
      <c r="O243" s="94"/>
      <c r="P243" s="256">
        <f>O243*H243</f>
        <v>0</v>
      </c>
      <c r="Q243" s="256">
        <v>0.0077799999999999996</v>
      </c>
      <c r="R243" s="256">
        <f>Q243*H243</f>
        <v>0.046679999999999999</v>
      </c>
      <c r="S243" s="256">
        <v>0</v>
      </c>
      <c r="T243" s="25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58" t="s">
        <v>501</v>
      </c>
      <c r="AT243" s="258" t="s">
        <v>284</v>
      </c>
      <c r="AU243" s="258" t="s">
        <v>92</v>
      </c>
      <c r="AY243" s="14" t="s">
        <v>149</v>
      </c>
      <c r="BE243" s="259">
        <f>IF(N243="základná",J243,0)</f>
        <v>0</v>
      </c>
      <c r="BF243" s="259">
        <f>IF(N243="znížená",J243,0)</f>
        <v>0</v>
      </c>
      <c r="BG243" s="259">
        <f>IF(N243="zákl. prenesená",J243,0)</f>
        <v>0</v>
      </c>
      <c r="BH243" s="259">
        <f>IF(N243="zníž. prenesená",J243,0)</f>
        <v>0</v>
      </c>
      <c r="BI243" s="259">
        <f>IF(N243="nulová",J243,0)</f>
        <v>0</v>
      </c>
      <c r="BJ243" s="14" t="s">
        <v>92</v>
      </c>
      <c r="BK243" s="259">
        <f>ROUND(I243*H243,2)</f>
        <v>0</v>
      </c>
      <c r="BL243" s="14" t="s">
        <v>415</v>
      </c>
      <c r="BM243" s="258" t="s">
        <v>518</v>
      </c>
    </row>
    <row r="244" s="2" customFormat="1" ht="16.5" customHeight="1">
      <c r="A244" s="35"/>
      <c r="B244" s="36"/>
      <c r="C244" s="246" t="s">
        <v>519</v>
      </c>
      <c r="D244" s="246" t="s">
        <v>152</v>
      </c>
      <c r="E244" s="247" t="s">
        <v>520</v>
      </c>
      <c r="F244" s="248" t="s">
        <v>521</v>
      </c>
      <c r="G244" s="249" t="s">
        <v>448</v>
      </c>
      <c r="H244" s="250">
        <v>6</v>
      </c>
      <c r="I244" s="251"/>
      <c r="J244" s="252">
        <f>ROUND(I244*H244,2)</f>
        <v>0</v>
      </c>
      <c r="K244" s="253"/>
      <c r="L244" s="41"/>
      <c r="M244" s="254" t="s">
        <v>1</v>
      </c>
      <c r="N244" s="255" t="s">
        <v>45</v>
      </c>
      <c r="O244" s="94"/>
      <c r="P244" s="256">
        <f>O244*H244</f>
        <v>0</v>
      </c>
      <c r="Q244" s="256">
        <v>0</v>
      </c>
      <c r="R244" s="256">
        <f>Q244*H244</f>
        <v>0</v>
      </c>
      <c r="S244" s="256">
        <v>0</v>
      </c>
      <c r="T244" s="25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58" t="s">
        <v>415</v>
      </c>
      <c r="AT244" s="258" t="s">
        <v>152</v>
      </c>
      <c r="AU244" s="258" t="s">
        <v>92</v>
      </c>
      <c r="AY244" s="14" t="s">
        <v>149</v>
      </c>
      <c r="BE244" s="259">
        <f>IF(N244="základná",J244,0)</f>
        <v>0</v>
      </c>
      <c r="BF244" s="259">
        <f>IF(N244="znížená",J244,0)</f>
        <v>0</v>
      </c>
      <c r="BG244" s="259">
        <f>IF(N244="zákl. prenesená",J244,0)</f>
        <v>0</v>
      </c>
      <c r="BH244" s="259">
        <f>IF(N244="zníž. prenesená",J244,0)</f>
        <v>0</v>
      </c>
      <c r="BI244" s="259">
        <f>IF(N244="nulová",J244,0)</f>
        <v>0</v>
      </c>
      <c r="BJ244" s="14" t="s">
        <v>92</v>
      </c>
      <c r="BK244" s="259">
        <f>ROUND(I244*H244,2)</f>
        <v>0</v>
      </c>
      <c r="BL244" s="14" t="s">
        <v>415</v>
      </c>
      <c r="BM244" s="258" t="s">
        <v>522</v>
      </c>
    </row>
    <row r="245" s="2" customFormat="1" ht="33" customHeight="1">
      <c r="A245" s="35"/>
      <c r="B245" s="36"/>
      <c r="C245" s="260" t="s">
        <v>523</v>
      </c>
      <c r="D245" s="260" t="s">
        <v>284</v>
      </c>
      <c r="E245" s="261" t="s">
        <v>524</v>
      </c>
      <c r="F245" s="262" t="s">
        <v>525</v>
      </c>
      <c r="G245" s="263" t="s">
        <v>173</v>
      </c>
      <c r="H245" s="264">
        <v>6</v>
      </c>
      <c r="I245" s="265"/>
      <c r="J245" s="266">
        <f>ROUND(I245*H245,2)</f>
        <v>0</v>
      </c>
      <c r="K245" s="267"/>
      <c r="L245" s="268"/>
      <c r="M245" s="269" t="s">
        <v>1</v>
      </c>
      <c r="N245" s="270" t="s">
        <v>45</v>
      </c>
      <c r="O245" s="94"/>
      <c r="P245" s="256">
        <f>O245*H245</f>
        <v>0</v>
      </c>
      <c r="Q245" s="256">
        <v>0.0019</v>
      </c>
      <c r="R245" s="256">
        <f>Q245*H245</f>
        <v>0.0114</v>
      </c>
      <c r="S245" s="256">
        <v>0</v>
      </c>
      <c r="T245" s="25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58" t="s">
        <v>501</v>
      </c>
      <c r="AT245" s="258" t="s">
        <v>284</v>
      </c>
      <c r="AU245" s="258" t="s">
        <v>92</v>
      </c>
      <c r="AY245" s="14" t="s">
        <v>149</v>
      </c>
      <c r="BE245" s="259">
        <f>IF(N245="základná",J245,0)</f>
        <v>0</v>
      </c>
      <c r="BF245" s="259">
        <f>IF(N245="znížená",J245,0)</f>
        <v>0</v>
      </c>
      <c r="BG245" s="259">
        <f>IF(N245="zákl. prenesená",J245,0)</f>
        <v>0</v>
      </c>
      <c r="BH245" s="259">
        <f>IF(N245="zníž. prenesená",J245,0)</f>
        <v>0</v>
      </c>
      <c r="BI245" s="259">
        <f>IF(N245="nulová",J245,0)</f>
        <v>0</v>
      </c>
      <c r="BJ245" s="14" t="s">
        <v>92</v>
      </c>
      <c r="BK245" s="259">
        <f>ROUND(I245*H245,2)</f>
        <v>0</v>
      </c>
      <c r="BL245" s="14" t="s">
        <v>415</v>
      </c>
      <c r="BM245" s="258" t="s">
        <v>526</v>
      </c>
    </row>
    <row r="246" s="2" customFormat="1" ht="24.15" customHeight="1">
      <c r="A246" s="35"/>
      <c r="B246" s="36"/>
      <c r="C246" s="260" t="s">
        <v>527</v>
      </c>
      <c r="D246" s="260" t="s">
        <v>284</v>
      </c>
      <c r="E246" s="261" t="s">
        <v>528</v>
      </c>
      <c r="F246" s="262" t="s">
        <v>529</v>
      </c>
      <c r="G246" s="263" t="s">
        <v>173</v>
      </c>
      <c r="H246" s="264">
        <v>6</v>
      </c>
      <c r="I246" s="265"/>
      <c r="J246" s="266">
        <f>ROUND(I246*H246,2)</f>
        <v>0</v>
      </c>
      <c r="K246" s="267"/>
      <c r="L246" s="268"/>
      <c r="M246" s="269" t="s">
        <v>1</v>
      </c>
      <c r="N246" s="270" t="s">
        <v>45</v>
      </c>
      <c r="O246" s="94"/>
      <c r="P246" s="256">
        <f>O246*H246</f>
        <v>0</v>
      </c>
      <c r="Q246" s="256">
        <v>0.010800000000000001</v>
      </c>
      <c r="R246" s="256">
        <f>Q246*H246</f>
        <v>0.064799999999999996</v>
      </c>
      <c r="S246" s="256">
        <v>0</v>
      </c>
      <c r="T246" s="25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58" t="s">
        <v>501</v>
      </c>
      <c r="AT246" s="258" t="s">
        <v>284</v>
      </c>
      <c r="AU246" s="258" t="s">
        <v>92</v>
      </c>
      <c r="AY246" s="14" t="s">
        <v>149</v>
      </c>
      <c r="BE246" s="259">
        <f>IF(N246="základná",J246,0)</f>
        <v>0</v>
      </c>
      <c r="BF246" s="259">
        <f>IF(N246="znížená",J246,0)</f>
        <v>0</v>
      </c>
      <c r="BG246" s="259">
        <f>IF(N246="zákl. prenesená",J246,0)</f>
        <v>0</v>
      </c>
      <c r="BH246" s="259">
        <f>IF(N246="zníž. prenesená",J246,0)</f>
        <v>0</v>
      </c>
      <c r="BI246" s="259">
        <f>IF(N246="nulová",J246,0)</f>
        <v>0</v>
      </c>
      <c r="BJ246" s="14" t="s">
        <v>92</v>
      </c>
      <c r="BK246" s="259">
        <f>ROUND(I246*H246,2)</f>
        <v>0</v>
      </c>
      <c r="BL246" s="14" t="s">
        <v>415</v>
      </c>
      <c r="BM246" s="258" t="s">
        <v>530</v>
      </c>
    </row>
    <row r="247" s="2" customFormat="1" ht="16.5" customHeight="1">
      <c r="A247" s="35"/>
      <c r="B247" s="36"/>
      <c r="C247" s="246" t="s">
        <v>531</v>
      </c>
      <c r="D247" s="246" t="s">
        <v>152</v>
      </c>
      <c r="E247" s="247" t="s">
        <v>532</v>
      </c>
      <c r="F247" s="248" t="s">
        <v>533</v>
      </c>
      <c r="G247" s="249" t="s">
        <v>448</v>
      </c>
      <c r="H247" s="250">
        <v>16</v>
      </c>
      <c r="I247" s="251"/>
      <c r="J247" s="252">
        <f>ROUND(I247*H247,2)</f>
        <v>0</v>
      </c>
      <c r="K247" s="253"/>
      <c r="L247" s="41"/>
      <c r="M247" s="254" t="s">
        <v>1</v>
      </c>
      <c r="N247" s="255" t="s">
        <v>45</v>
      </c>
      <c r="O247" s="94"/>
      <c r="P247" s="256">
        <f>O247*H247</f>
        <v>0</v>
      </c>
      <c r="Q247" s="256">
        <v>0</v>
      </c>
      <c r="R247" s="256">
        <f>Q247*H247</f>
        <v>0</v>
      </c>
      <c r="S247" s="256">
        <v>0</v>
      </c>
      <c r="T247" s="25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58" t="s">
        <v>214</v>
      </c>
      <c r="AT247" s="258" t="s">
        <v>152</v>
      </c>
      <c r="AU247" s="258" t="s">
        <v>92</v>
      </c>
      <c r="AY247" s="14" t="s">
        <v>149</v>
      </c>
      <c r="BE247" s="259">
        <f>IF(N247="základná",J247,0)</f>
        <v>0</v>
      </c>
      <c r="BF247" s="259">
        <f>IF(N247="znížená",J247,0)</f>
        <v>0</v>
      </c>
      <c r="BG247" s="259">
        <f>IF(N247="zákl. prenesená",J247,0)</f>
        <v>0</v>
      </c>
      <c r="BH247" s="259">
        <f>IF(N247="zníž. prenesená",J247,0)</f>
        <v>0</v>
      </c>
      <c r="BI247" s="259">
        <f>IF(N247="nulová",J247,0)</f>
        <v>0</v>
      </c>
      <c r="BJ247" s="14" t="s">
        <v>92</v>
      </c>
      <c r="BK247" s="259">
        <f>ROUND(I247*H247,2)</f>
        <v>0</v>
      </c>
      <c r="BL247" s="14" t="s">
        <v>214</v>
      </c>
      <c r="BM247" s="258" t="s">
        <v>534</v>
      </c>
    </row>
    <row r="248" s="2" customFormat="1" ht="33" customHeight="1">
      <c r="A248" s="35"/>
      <c r="B248" s="36"/>
      <c r="C248" s="260" t="s">
        <v>535</v>
      </c>
      <c r="D248" s="260" t="s">
        <v>284</v>
      </c>
      <c r="E248" s="261" t="s">
        <v>536</v>
      </c>
      <c r="F248" s="262" t="s">
        <v>537</v>
      </c>
      <c r="G248" s="263" t="s">
        <v>173</v>
      </c>
      <c r="H248" s="264">
        <v>16</v>
      </c>
      <c r="I248" s="265"/>
      <c r="J248" s="266">
        <f>ROUND(I248*H248,2)</f>
        <v>0</v>
      </c>
      <c r="K248" s="267"/>
      <c r="L248" s="268"/>
      <c r="M248" s="269" t="s">
        <v>1</v>
      </c>
      <c r="N248" s="270" t="s">
        <v>45</v>
      </c>
      <c r="O248" s="94"/>
      <c r="P248" s="256">
        <f>O248*H248</f>
        <v>0</v>
      </c>
      <c r="Q248" s="256">
        <v>4.0000000000000003E-05</v>
      </c>
      <c r="R248" s="256">
        <f>Q248*H248</f>
        <v>0.00064000000000000005</v>
      </c>
      <c r="S248" s="256">
        <v>0</v>
      </c>
      <c r="T248" s="25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58" t="s">
        <v>283</v>
      </c>
      <c r="AT248" s="258" t="s">
        <v>284</v>
      </c>
      <c r="AU248" s="258" t="s">
        <v>92</v>
      </c>
      <c r="AY248" s="14" t="s">
        <v>149</v>
      </c>
      <c r="BE248" s="259">
        <f>IF(N248="základná",J248,0)</f>
        <v>0</v>
      </c>
      <c r="BF248" s="259">
        <f>IF(N248="znížená",J248,0)</f>
        <v>0</v>
      </c>
      <c r="BG248" s="259">
        <f>IF(N248="zákl. prenesená",J248,0)</f>
        <v>0</v>
      </c>
      <c r="BH248" s="259">
        <f>IF(N248="zníž. prenesená",J248,0)</f>
        <v>0</v>
      </c>
      <c r="BI248" s="259">
        <f>IF(N248="nulová",J248,0)</f>
        <v>0</v>
      </c>
      <c r="BJ248" s="14" t="s">
        <v>92</v>
      </c>
      <c r="BK248" s="259">
        <f>ROUND(I248*H248,2)</f>
        <v>0</v>
      </c>
      <c r="BL248" s="14" t="s">
        <v>214</v>
      </c>
      <c r="BM248" s="258" t="s">
        <v>538</v>
      </c>
    </row>
    <row r="249" s="2" customFormat="1" ht="24.15" customHeight="1">
      <c r="A249" s="35"/>
      <c r="B249" s="36"/>
      <c r="C249" s="260" t="s">
        <v>539</v>
      </c>
      <c r="D249" s="260" t="s">
        <v>284</v>
      </c>
      <c r="E249" s="261" t="s">
        <v>540</v>
      </c>
      <c r="F249" s="262" t="s">
        <v>541</v>
      </c>
      <c r="G249" s="263" t="s">
        <v>173</v>
      </c>
      <c r="H249" s="264">
        <v>16</v>
      </c>
      <c r="I249" s="265"/>
      <c r="J249" s="266">
        <f>ROUND(I249*H249,2)</f>
        <v>0</v>
      </c>
      <c r="K249" s="267"/>
      <c r="L249" s="268"/>
      <c r="M249" s="269" t="s">
        <v>1</v>
      </c>
      <c r="N249" s="270" t="s">
        <v>45</v>
      </c>
      <c r="O249" s="94"/>
      <c r="P249" s="256">
        <f>O249*H249</f>
        <v>0</v>
      </c>
      <c r="Q249" s="256">
        <v>0.00077999999999999999</v>
      </c>
      <c r="R249" s="256">
        <f>Q249*H249</f>
        <v>0.01248</v>
      </c>
      <c r="S249" s="256">
        <v>0</v>
      </c>
      <c r="T249" s="257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58" t="s">
        <v>283</v>
      </c>
      <c r="AT249" s="258" t="s">
        <v>284</v>
      </c>
      <c r="AU249" s="258" t="s">
        <v>92</v>
      </c>
      <c r="AY249" s="14" t="s">
        <v>149</v>
      </c>
      <c r="BE249" s="259">
        <f>IF(N249="základná",J249,0)</f>
        <v>0</v>
      </c>
      <c r="BF249" s="259">
        <f>IF(N249="znížená",J249,0)</f>
        <v>0</v>
      </c>
      <c r="BG249" s="259">
        <f>IF(N249="zákl. prenesená",J249,0)</f>
        <v>0</v>
      </c>
      <c r="BH249" s="259">
        <f>IF(N249="zníž. prenesená",J249,0)</f>
        <v>0</v>
      </c>
      <c r="BI249" s="259">
        <f>IF(N249="nulová",J249,0)</f>
        <v>0</v>
      </c>
      <c r="BJ249" s="14" t="s">
        <v>92</v>
      </c>
      <c r="BK249" s="259">
        <f>ROUND(I249*H249,2)</f>
        <v>0</v>
      </c>
      <c r="BL249" s="14" t="s">
        <v>214</v>
      </c>
      <c r="BM249" s="258" t="s">
        <v>542</v>
      </c>
    </row>
    <row r="250" s="2" customFormat="1" ht="16.5" customHeight="1">
      <c r="A250" s="35"/>
      <c r="B250" s="36"/>
      <c r="C250" s="246" t="s">
        <v>543</v>
      </c>
      <c r="D250" s="246" t="s">
        <v>152</v>
      </c>
      <c r="E250" s="247" t="s">
        <v>544</v>
      </c>
      <c r="F250" s="248" t="s">
        <v>545</v>
      </c>
      <c r="G250" s="249" t="s">
        <v>448</v>
      </c>
      <c r="H250" s="250">
        <v>8</v>
      </c>
      <c r="I250" s="251"/>
      <c r="J250" s="252">
        <f>ROUND(I250*H250,2)</f>
        <v>0</v>
      </c>
      <c r="K250" s="253"/>
      <c r="L250" s="41"/>
      <c r="M250" s="254" t="s">
        <v>1</v>
      </c>
      <c r="N250" s="255" t="s">
        <v>45</v>
      </c>
      <c r="O250" s="94"/>
      <c r="P250" s="256">
        <f>O250*H250</f>
        <v>0</v>
      </c>
      <c r="Q250" s="256">
        <v>0</v>
      </c>
      <c r="R250" s="256">
        <f>Q250*H250</f>
        <v>0</v>
      </c>
      <c r="S250" s="256">
        <v>0</v>
      </c>
      <c r="T250" s="25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58" t="s">
        <v>415</v>
      </c>
      <c r="AT250" s="258" t="s">
        <v>152</v>
      </c>
      <c r="AU250" s="258" t="s">
        <v>92</v>
      </c>
      <c r="AY250" s="14" t="s">
        <v>149</v>
      </c>
      <c r="BE250" s="259">
        <f>IF(N250="základná",J250,0)</f>
        <v>0</v>
      </c>
      <c r="BF250" s="259">
        <f>IF(N250="znížená",J250,0)</f>
        <v>0</v>
      </c>
      <c r="BG250" s="259">
        <f>IF(N250="zákl. prenesená",J250,0)</f>
        <v>0</v>
      </c>
      <c r="BH250" s="259">
        <f>IF(N250="zníž. prenesená",J250,0)</f>
        <v>0</v>
      </c>
      <c r="BI250" s="259">
        <f>IF(N250="nulová",J250,0)</f>
        <v>0</v>
      </c>
      <c r="BJ250" s="14" t="s">
        <v>92</v>
      </c>
      <c r="BK250" s="259">
        <f>ROUND(I250*H250,2)</f>
        <v>0</v>
      </c>
      <c r="BL250" s="14" t="s">
        <v>415</v>
      </c>
      <c r="BM250" s="258" t="s">
        <v>546</v>
      </c>
    </row>
    <row r="251" s="2" customFormat="1" ht="33" customHeight="1">
      <c r="A251" s="35"/>
      <c r="B251" s="36"/>
      <c r="C251" s="260" t="s">
        <v>547</v>
      </c>
      <c r="D251" s="260" t="s">
        <v>284</v>
      </c>
      <c r="E251" s="261" t="s">
        <v>548</v>
      </c>
      <c r="F251" s="262" t="s">
        <v>549</v>
      </c>
      <c r="G251" s="263" t="s">
        <v>173</v>
      </c>
      <c r="H251" s="264">
        <v>8</v>
      </c>
      <c r="I251" s="265"/>
      <c r="J251" s="266">
        <f>ROUND(I251*H251,2)</f>
        <v>0</v>
      </c>
      <c r="K251" s="267"/>
      <c r="L251" s="268"/>
      <c r="M251" s="269" t="s">
        <v>1</v>
      </c>
      <c r="N251" s="270" t="s">
        <v>45</v>
      </c>
      <c r="O251" s="94"/>
      <c r="P251" s="256">
        <f>O251*H251</f>
        <v>0</v>
      </c>
      <c r="Q251" s="256">
        <v>8.0000000000000007E-05</v>
      </c>
      <c r="R251" s="256">
        <f>Q251*H251</f>
        <v>0.00064000000000000005</v>
      </c>
      <c r="S251" s="256">
        <v>0</v>
      </c>
      <c r="T251" s="25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58" t="s">
        <v>501</v>
      </c>
      <c r="AT251" s="258" t="s">
        <v>284</v>
      </c>
      <c r="AU251" s="258" t="s">
        <v>92</v>
      </c>
      <c r="AY251" s="14" t="s">
        <v>149</v>
      </c>
      <c r="BE251" s="259">
        <f>IF(N251="základná",J251,0)</f>
        <v>0</v>
      </c>
      <c r="BF251" s="259">
        <f>IF(N251="znížená",J251,0)</f>
        <v>0</v>
      </c>
      <c r="BG251" s="259">
        <f>IF(N251="zákl. prenesená",J251,0)</f>
        <v>0</v>
      </c>
      <c r="BH251" s="259">
        <f>IF(N251="zníž. prenesená",J251,0)</f>
        <v>0</v>
      </c>
      <c r="BI251" s="259">
        <f>IF(N251="nulová",J251,0)</f>
        <v>0</v>
      </c>
      <c r="BJ251" s="14" t="s">
        <v>92</v>
      </c>
      <c r="BK251" s="259">
        <f>ROUND(I251*H251,2)</f>
        <v>0</v>
      </c>
      <c r="BL251" s="14" t="s">
        <v>415</v>
      </c>
      <c r="BM251" s="258" t="s">
        <v>550</v>
      </c>
    </row>
    <row r="252" s="2" customFormat="1" ht="24.15" customHeight="1">
      <c r="A252" s="35"/>
      <c r="B252" s="36"/>
      <c r="C252" s="260" t="s">
        <v>551</v>
      </c>
      <c r="D252" s="260" t="s">
        <v>284</v>
      </c>
      <c r="E252" s="261" t="s">
        <v>552</v>
      </c>
      <c r="F252" s="262" t="s">
        <v>553</v>
      </c>
      <c r="G252" s="263" t="s">
        <v>173</v>
      </c>
      <c r="H252" s="264">
        <v>8</v>
      </c>
      <c r="I252" s="265"/>
      <c r="J252" s="266">
        <f>ROUND(I252*H252,2)</f>
        <v>0</v>
      </c>
      <c r="K252" s="267"/>
      <c r="L252" s="268"/>
      <c r="M252" s="269" t="s">
        <v>1</v>
      </c>
      <c r="N252" s="270" t="s">
        <v>45</v>
      </c>
      <c r="O252" s="94"/>
      <c r="P252" s="256">
        <f>O252*H252</f>
        <v>0</v>
      </c>
      <c r="Q252" s="256">
        <v>0.0012600000000000001</v>
      </c>
      <c r="R252" s="256">
        <f>Q252*H252</f>
        <v>0.01008</v>
      </c>
      <c r="S252" s="256">
        <v>0</v>
      </c>
      <c r="T252" s="25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58" t="s">
        <v>501</v>
      </c>
      <c r="AT252" s="258" t="s">
        <v>284</v>
      </c>
      <c r="AU252" s="258" t="s">
        <v>92</v>
      </c>
      <c r="AY252" s="14" t="s">
        <v>149</v>
      </c>
      <c r="BE252" s="259">
        <f>IF(N252="základná",J252,0)</f>
        <v>0</v>
      </c>
      <c r="BF252" s="259">
        <f>IF(N252="znížená",J252,0)</f>
        <v>0</v>
      </c>
      <c r="BG252" s="259">
        <f>IF(N252="zákl. prenesená",J252,0)</f>
        <v>0</v>
      </c>
      <c r="BH252" s="259">
        <f>IF(N252="zníž. prenesená",J252,0)</f>
        <v>0</v>
      </c>
      <c r="BI252" s="259">
        <f>IF(N252="nulová",J252,0)</f>
        <v>0</v>
      </c>
      <c r="BJ252" s="14" t="s">
        <v>92</v>
      </c>
      <c r="BK252" s="259">
        <f>ROUND(I252*H252,2)</f>
        <v>0</v>
      </c>
      <c r="BL252" s="14" t="s">
        <v>415</v>
      </c>
      <c r="BM252" s="258" t="s">
        <v>554</v>
      </c>
    </row>
    <row r="253" s="2" customFormat="1" ht="16.5" customHeight="1">
      <c r="A253" s="35"/>
      <c r="B253" s="36"/>
      <c r="C253" s="246" t="s">
        <v>555</v>
      </c>
      <c r="D253" s="246" t="s">
        <v>152</v>
      </c>
      <c r="E253" s="247" t="s">
        <v>556</v>
      </c>
      <c r="F253" s="248" t="s">
        <v>557</v>
      </c>
      <c r="G253" s="249" t="s">
        <v>448</v>
      </c>
      <c r="H253" s="250">
        <v>2</v>
      </c>
      <c r="I253" s="251"/>
      <c r="J253" s="252">
        <f>ROUND(I253*H253,2)</f>
        <v>0</v>
      </c>
      <c r="K253" s="253"/>
      <c r="L253" s="41"/>
      <c r="M253" s="254" t="s">
        <v>1</v>
      </c>
      <c r="N253" s="255" t="s">
        <v>45</v>
      </c>
      <c r="O253" s="94"/>
      <c r="P253" s="256">
        <f>O253*H253</f>
        <v>0</v>
      </c>
      <c r="Q253" s="256">
        <v>0</v>
      </c>
      <c r="R253" s="256">
        <f>Q253*H253</f>
        <v>0</v>
      </c>
      <c r="S253" s="256">
        <v>0</v>
      </c>
      <c r="T253" s="257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58" t="s">
        <v>214</v>
      </c>
      <c r="AT253" s="258" t="s">
        <v>152</v>
      </c>
      <c r="AU253" s="258" t="s">
        <v>92</v>
      </c>
      <c r="AY253" s="14" t="s">
        <v>149</v>
      </c>
      <c r="BE253" s="259">
        <f>IF(N253="základná",J253,0)</f>
        <v>0</v>
      </c>
      <c r="BF253" s="259">
        <f>IF(N253="znížená",J253,0)</f>
        <v>0</v>
      </c>
      <c r="BG253" s="259">
        <f>IF(N253="zákl. prenesená",J253,0)</f>
        <v>0</v>
      </c>
      <c r="BH253" s="259">
        <f>IF(N253="zníž. prenesená",J253,0)</f>
        <v>0</v>
      </c>
      <c r="BI253" s="259">
        <f>IF(N253="nulová",J253,0)</f>
        <v>0</v>
      </c>
      <c r="BJ253" s="14" t="s">
        <v>92</v>
      </c>
      <c r="BK253" s="259">
        <f>ROUND(I253*H253,2)</f>
        <v>0</v>
      </c>
      <c r="BL253" s="14" t="s">
        <v>214</v>
      </c>
      <c r="BM253" s="258" t="s">
        <v>558</v>
      </c>
    </row>
    <row r="254" s="2" customFormat="1" ht="33" customHeight="1">
      <c r="A254" s="35"/>
      <c r="B254" s="36"/>
      <c r="C254" s="260" t="s">
        <v>559</v>
      </c>
      <c r="D254" s="260" t="s">
        <v>284</v>
      </c>
      <c r="E254" s="261" t="s">
        <v>560</v>
      </c>
      <c r="F254" s="262" t="s">
        <v>561</v>
      </c>
      <c r="G254" s="263" t="s">
        <v>173</v>
      </c>
      <c r="H254" s="264">
        <v>2</v>
      </c>
      <c r="I254" s="265"/>
      <c r="J254" s="266">
        <f>ROUND(I254*H254,2)</f>
        <v>0</v>
      </c>
      <c r="K254" s="267"/>
      <c r="L254" s="268"/>
      <c r="M254" s="269" t="s">
        <v>1</v>
      </c>
      <c r="N254" s="270" t="s">
        <v>45</v>
      </c>
      <c r="O254" s="94"/>
      <c r="P254" s="256">
        <f>O254*H254</f>
        <v>0</v>
      </c>
      <c r="Q254" s="256">
        <v>4.0000000000000003E-05</v>
      </c>
      <c r="R254" s="256">
        <f>Q254*H254</f>
        <v>8.0000000000000007E-05</v>
      </c>
      <c r="S254" s="256">
        <v>0</v>
      </c>
      <c r="T254" s="25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58" t="s">
        <v>283</v>
      </c>
      <c r="AT254" s="258" t="s">
        <v>284</v>
      </c>
      <c r="AU254" s="258" t="s">
        <v>92</v>
      </c>
      <c r="AY254" s="14" t="s">
        <v>149</v>
      </c>
      <c r="BE254" s="259">
        <f>IF(N254="základná",J254,0)</f>
        <v>0</v>
      </c>
      <c r="BF254" s="259">
        <f>IF(N254="znížená",J254,0)</f>
        <v>0</v>
      </c>
      <c r="BG254" s="259">
        <f>IF(N254="zákl. prenesená",J254,0)</f>
        <v>0</v>
      </c>
      <c r="BH254" s="259">
        <f>IF(N254="zníž. prenesená",J254,0)</f>
        <v>0</v>
      </c>
      <c r="BI254" s="259">
        <f>IF(N254="nulová",J254,0)</f>
        <v>0</v>
      </c>
      <c r="BJ254" s="14" t="s">
        <v>92</v>
      </c>
      <c r="BK254" s="259">
        <f>ROUND(I254*H254,2)</f>
        <v>0</v>
      </c>
      <c r="BL254" s="14" t="s">
        <v>214</v>
      </c>
      <c r="BM254" s="258" t="s">
        <v>562</v>
      </c>
    </row>
    <row r="255" s="2" customFormat="1" ht="24.15" customHeight="1">
      <c r="A255" s="35"/>
      <c r="B255" s="36"/>
      <c r="C255" s="260" t="s">
        <v>563</v>
      </c>
      <c r="D255" s="260" t="s">
        <v>284</v>
      </c>
      <c r="E255" s="261" t="s">
        <v>564</v>
      </c>
      <c r="F255" s="262" t="s">
        <v>565</v>
      </c>
      <c r="G255" s="263" t="s">
        <v>173</v>
      </c>
      <c r="H255" s="264">
        <v>2</v>
      </c>
      <c r="I255" s="265"/>
      <c r="J255" s="266">
        <f>ROUND(I255*H255,2)</f>
        <v>0</v>
      </c>
      <c r="K255" s="267"/>
      <c r="L255" s="268"/>
      <c r="M255" s="269" t="s">
        <v>1</v>
      </c>
      <c r="N255" s="270" t="s">
        <v>45</v>
      </c>
      <c r="O255" s="94"/>
      <c r="P255" s="256">
        <f>O255*H255</f>
        <v>0</v>
      </c>
      <c r="Q255" s="256">
        <v>0.0047099999999999998</v>
      </c>
      <c r="R255" s="256">
        <f>Q255*H255</f>
        <v>0.0094199999999999996</v>
      </c>
      <c r="S255" s="256">
        <v>0</v>
      </c>
      <c r="T255" s="257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58" t="s">
        <v>283</v>
      </c>
      <c r="AT255" s="258" t="s">
        <v>284</v>
      </c>
      <c r="AU255" s="258" t="s">
        <v>92</v>
      </c>
      <c r="AY255" s="14" t="s">
        <v>149</v>
      </c>
      <c r="BE255" s="259">
        <f>IF(N255="základná",J255,0)</f>
        <v>0</v>
      </c>
      <c r="BF255" s="259">
        <f>IF(N255="znížená",J255,0)</f>
        <v>0</v>
      </c>
      <c r="BG255" s="259">
        <f>IF(N255="zákl. prenesená",J255,0)</f>
        <v>0</v>
      </c>
      <c r="BH255" s="259">
        <f>IF(N255="zníž. prenesená",J255,0)</f>
        <v>0</v>
      </c>
      <c r="BI255" s="259">
        <f>IF(N255="nulová",J255,0)</f>
        <v>0</v>
      </c>
      <c r="BJ255" s="14" t="s">
        <v>92</v>
      </c>
      <c r="BK255" s="259">
        <f>ROUND(I255*H255,2)</f>
        <v>0</v>
      </c>
      <c r="BL255" s="14" t="s">
        <v>214</v>
      </c>
      <c r="BM255" s="258" t="s">
        <v>566</v>
      </c>
    </row>
    <row r="256" s="2" customFormat="1" ht="16.5" customHeight="1">
      <c r="A256" s="35"/>
      <c r="B256" s="36"/>
      <c r="C256" s="246" t="s">
        <v>567</v>
      </c>
      <c r="D256" s="246" t="s">
        <v>152</v>
      </c>
      <c r="E256" s="247" t="s">
        <v>568</v>
      </c>
      <c r="F256" s="248" t="s">
        <v>569</v>
      </c>
      <c r="G256" s="249" t="s">
        <v>448</v>
      </c>
      <c r="H256" s="250">
        <v>2</v>
      </c>
      <c r="I256" s="251"/>
      <c r="J256" s="252">
        <f>ROUND(I256*H256,2)</f>
        <v>0</v>
      </c>
      <c r="K256" s="253"/>
      <c r="L256" s="41"/>
      <c r="M256" s="254" t="s">
        <v>1</v>
      </c>
      <c r="N256" s="255" t="s">
        <v>45</v>
      </c>
      <c r="O256" s="94"/>
      <c r="P256" s="256">
        <f>O256*H256</f>
        <v>0</v>
      </c>
      <c r="Q256" s="256">
        <v>0</v>
      </c>
      <c r="R256" s="256">
        <f>Q256*H256</f>
        <v>0</v>
      </c>
      <c r="S256" s="256">
        <v>0</v>
      </c>
      <c r="T256" s="25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58" t="s">
        <v>214</v>
      </c>
      <c r="AT256" s="258" t="s">
        <v>152</v>
      </c>
      <c r="AU256" s="258" t="s">
        <v>92</v>
      </c>
      <c r="AY256" s="14" t="s">
        <v>149</v>
      </c>
      <c r="BE256" s="259">
        <f>IF(N256="základná",J256,0)</f>
        <v>0</v>
      </c>
      <c r="BF256" s="259">
        <f>IF(N256="znížená",J256,0)</f>
        <v>0</v>
      </c>
      <c r="BG256" s="259">
        <f>IF(N256="zákl. prenesená",J256,0)</f>
        <v>0</v>
      </c>
      <c r="BH256" s="259">
        <f>IF(N256="zníž. prenesená",J256,0)</f>
        <v>0</v>
      </c>
      <c r="BI256" s="259">
        <f>IF(N256="nulová",J256,0)</f>
        <v>0</v>
      </c>
      <c r="BJ256" s="14" t="s">
        <v>92</v>
      </c>
      <c r="BK256" s="259">
        <f>ROUND(I256*H256,2)</f>
        <v>0</v>
      </c>
      <c r="BL256" s="14" t="s">
        <v>214</v>
      </c>
      <c r="BM256" s="258" t="s">
        <v>570</v>
      </c>
    </row>
    <row r="257" s="2" customFormat="1" ht="33" customHeight="1">
      <c r="A257" s="35"/>
      <c r="B257" s="36"/>
      <c r="C257" s="260" t="s">
        <v>571</v>
      </c>
      <c r="D257" s="260" t="s">
        <v>284</v>
      </c>
      <c r="E257" s="261" t="s">
        <v>572</v>
      </c>
      <c r="F257" s="262" t="s">
        <v>573</v>
      </c>
      <c r="G257" s="263" t="s">
        <v>173</v>
      </c>
      <c r="H257" s="264">
        <v>2</v>
      </c>
      <c r="I257" s="265"/>
      <c r="J257" s="266">
        <f>ROUND(I257*H257,2)</f>
        <v>0</v>
      </c>
      <c r="K257" s="267"/>
      <c r="L257" s="268"/>
      <c r="M257" s="269" t="s">
        <v>1</v>
      </c>
      <c r="N257" s="270" t="s">
        <v>45</v>
      </c>
      <c r="O257" s="94"/>
      <c r="P257" s="256">
        <f>O257*H257</f>
        <v>0</v>
      </c>
      <c r="Q257" s="256">
        <v>2.0000000000000002E-05</v>
      </c>
      <c r="R257" s="256">
        <f>Q257*H257</f>
        <v>4.0000000000000003E-05</v>
      </c>
      <c r="S257" s="256">
        <v>0</v>
      </c>
      <c r="T257" s="25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58" t="s">
        <v>283</v>
      </c>
      <c r="AT257" s="258" t="s">
        <v>284</v>
      </c>
      <c r="AU257" s="258" t="s">
        <v>92</v>
      </c>
      <c r="AY257" s="14" t="s">
        <v>149</v>
      </c>
      <c r="BE257" s="259">
        <f>IF(N257="základná",J257,0)</f>
        <v>0</v>
      </c>
      <c r="BF257" s="259">
        <f>IF(N257="znížená",J257,0)</f>
        <v>0</v>
      </c>
      <c r="BG257" s="259">
        <f>IF(N257="zákl. prenesená",J257,0)</f>
        <v>0</v>
      </c>
      <c r="BH257" s="259">
        <f>IF(N257="zníž. prenesená",J257,0)</f>
        <v>0</v>
      </c>
      <c r="BI257" s="259">
        <f>IF(N257="nulová",J257,0)</f>
        <v>0</v>
      </c>
      <c r="BJ257" s="14" t="s">
        <v>92</v>
      </c>
      <c r="BK257" s="259">
        <f>ROUND(I257*H257,2)</f>
        <v>0</v>
      </c>
      <c r="BL257" s="14" t="s">
        <v>214</v>
      </c>
      <c r="BM257" s="258" t="s">
        <v>574</v>
      </c>
    </row>
    <row r="258" s="2" customFormat="1" ht="24.15" customHeight="1">
      <c r="A258" s="35"/>
      <c r="B258" s="36"/>
      <c r="C258" s="260" t="s">
        <v>575</v>
      </c>
      <c r="D258" s="260" t="s">
        <v>284</v>
      </c>
      <c r="E258" s="261" t="s">
        <v>576</v>
      </c>
      <c r="F258" s="262" t="s">
        <v>577</v>
      </c>
      <c r="G258" s="263" t="s">
        <v>173</v>
      </c>
      <c r="H258" s="264">
        <v>2</v>
      </c>
      <c r="I258" s="265"/>
      <c r="J258" s="266">
        <f>ROUND(I258*H258,2)</f>
        <v>0</v>
      </c>
      <c r="K258" s="267"/>
      <c r="L258" s="268"/>
      <c r="M258" s="269" t="s">
        <v>1</v>
      </c>
      <c r="N258" s="270" t="s">
        <v>45</v>
      </c>
      <c r="O258" s="94"/>
      <c r="P258" s="256">
        <f>O258*H258</f>
        <v>0</v>
      </c>
      <c r="Q258" s="256">
        <v>0.00628</v>
      </c>
      <c r="R258" s="256">
        <f>Q258*H258</f>
        <v>0.01256</v>
      </c>
      <c r="S258" s="256">
        <v>0</v>
      </c>
      <c r="T258" s="257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58" t="s">
        <v>283</v>
      </c>
      <c r="AT258" s="258" t="s">
        <v>284</v>
      </c>
      <c r="AU258" s="258" t="s">
        <v>92</v>
      </c>
      <c r="AY258" s="14" t="s">
        <v>149</v>
      </c>
      <c r="BE258" s="259">
        <f>IF(N258="základná",J258,0)</f>
        <v>0</v>
      </c>
      <c r="BF258" s="259">
        <f>IF(N258="znížená",J258,0)</f>
        <v>0</v>
      </c>
      <c r="BG258" s="259">
        <f>IF(N258="zákl. prenesená",J258,0)</f>
        <v>0</v>
      </c>
      <c r="BH258" s="259">
        <f>IF(N258="zníž. prenesená",J258,0)</f>
        <v>0</v>
      </c>
      <c r="BI258" s="259">
        <f>IF(N258="nulová",J258,0)</f>
        <v>0</v>
      </c>
      <c r="BJ258" s="14" t="s">
        <v>92</v>
      </c>
      <c r="BK258" s="259">
        <f>ROUND(I258*H258,2)</f>
        <v>0</v>
      </c>
      <c r="BL258" s="14" t="s">
        <v>214</v>
      </c>
      <c r="BM258" s="258" t="s">
        <v>578</v>
      </c>
    </row>
    <row r="259" s="2" customFormat="1" ht="24.15" customHeight="1">
      <c r="A259" s="35"/>
      <c r="B259" s="36"/>
      <c r="C259" s="260" t="s">
        <v>579</v>
      </c>
      <c r="D259" s="260" t="s">
        <v>284</v>
      </c>
      <c r="E259" s="261" t="s">
        <v>580</v>
      </c>
      <c r="F259" s="262" t="s">
        <v>581</v>
      </c>
      <c r="G259" s="263" t="s">
        <v>173</v>
      </c>
      <c r="H259" s="264">
        <v>2</v>
      </c>
      <c r="I259" s="265"/>
      <c r="J259" s="266">
        <f>ROUND(I259*H259,2)</f>
        <v>0</v>
      </c>
      <c r="K259" s="267"/>
      <c r="L259" s="268"/>
      <c r="M259" s="269" t="s">
        <v>1</v>
      </c>
      <c r="N259" s="270" t="s">
        <v>45</v>
      </c>
      <c r="O259" s="94"/>
      <c r="P259" s="256">
        <f>O259*H259</f>
        <v>0</v>
      </c>
      <c r="Q259" s="256">
        <v>0.0053499999999999997</v>
      </c>
      <c r="R259" s="256">
        <f>Q259*H259</f>
        <v>0.010699999999999999</v>
      </c>
      <c r="S259" s="256">
        <v>0</v>
      </c>
      <c r="T259" s="25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58" t="s">
        <v>283</v>
      </c>
      <c r="AT259" s="258" t="s">
        <v>284</v>
      </c>
      <c r="AU259" s="258" t="s">
        <v>92</v>
      </c>
      <c r="AY259" s="14" t="s">
        <v>149</v>
      </c>
      <c r="BE259" s="259">
        <f>IF(N259="základná",J259,0)</f>
        <v>0</v>
      </c>
      <c r="BF259" s="259">
        <f>IF(N259="znížená",J259,0)</f>
        <v>0</v>
      </c>
      <c r="BG259" s="259">
        <f>IF(N259="zákl. prenesená",J259,0)</f>
        <v>0</v>
      </c>
      <c r="BH259" s="259">
        <f>IF(N259="zníž. prenesená",J259,0)</f>
        <v>0</v>
      </c>
      <c r="BI259" s="259">
        <f>IF(N259="nulová",J259,0)</f>
        <v>0</v>
      </c>
      <c r="BJ259" s="14" t="s">
        <v>92</v>
      </c>
      <c r="BK259" s="259">
        <f>ROUND(I259*H259,2)</f>
        <v>0</v>
      </c>
      <c r="BL259" s="14" t="s">
        <v>214</v>
      </c>
      <c r="BM259" s="258" t="s">
        <v>582</v>
      </c>
    </row>
    <row r="260" s="2" customFormat="1" ht="16.5" customHeight="1">
      <c r="A260" s="35"/>
      <c r="B260" s="36"/>
      <c r="C260" s="246" t="s">
        <v>583</v>
      </c>
      <c r="D260" s="246" t="s">
        <v>152</v>
      </c>
      <c r="E260" s="247" t="s">
        <v>584</v>
      </c>
      <c r="F260" s="248" t="s">
        <v>585</v>
      </c>
      <c r="G260" s="249" t="s">
        <v>448</v>
      </c>
      <c r="H260" s="250">
        <v>4</v>
      </c>
      <c r="I260" s="251"/>
      <c r="J260" s="252">
        <f>ROUND(I260*H260,2)</f>
        <v>0</v>
      </c>
      <c r="K260" s="253"/>
      <c r="L260" s="41"/>
      <c r="M260" s="254" t="s">
        <v>1</v>
      </c>
      <c r="N260" s="255" t="s">
        <v>45</v>
      </c>
      <c r="O260" s="94"/>
      <c r="P260" s="256">
        <f>O260*H260</f>
        <v>0</v>
      </c>
      <c r="Q260" s="256">
        <v>0</v>
      </c>
      <c r="R260" s="256">
        <f>Q260*H260</f>
        <v>0</v>
      </c>
      <c r="S260" s="256">
        <v>0</v>
      </c>
      <c r="T260" s="257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58" t="s">
        <v>214</v>
      </c>
      <c r="AT260" s="258" t="s">
        <v>152</v>
      </c>
      <c r="AU260" s="258" t="s">
        <v>92</v>
      </c>
      <c r="AY260" s="14" t="s">
        <v>149</v>
      </c>
      <c r="BE260" s="259">
        <f>IF(N260="základná",J260,0)</f>
        <v>0</v>
      </c>
      <c r="BF260" s="259">
        <f>IF(N260="znížená",J260,0)</f>
        <v>0</v>
      </c>
      <c r="BG260" s="259">
        <f>IF(N260="zákl. prenesená",J260,0)</f>
        <v>0</v>
      </c>
      <c r="BH260" s="259">
        <f>IF(N260="zníž. prenesená",J260,0)</f>
        <v>0</v>
      </c>
      <c r="BI260" s="259">
        <f>IF(N260="nulová",J260,0)</f>
        <v>0</v>
      </c>
      <c r="BJ260" s="14" t="s">
        <v>92</v>
      </c>
      <c r="BK260" s="259">
        <f>ROUND(I260*H260,2)</f>
        <v>0</v>
      </c>
      <c r="BL260" s="14" t="s">
        <v>214</v>
      </c>
      <c r="BM260" s="258" t="s">
        <v>586</v>
      </c>
    </row>
    <row r="261" s="2" customFormat="1" ht="33" customHeight="1">
      <c r="A261" s="35"/>
      <c r="B261" s="36"/>
      <c r="C261" s="260" t="s">
        <v>587</v>
      </c>
      <c r="D261" s="260" t="s">
        <v>284</v>
      </c>
      <c r="E261" s="261" t="s">
        <v>588</v>
      </c>
      <c r="F261" s="262" t="s">
        <v>589</v>
      </c>
      <c r="G261" s="263" t="s">
        <v>173</v>
      </c>
      <c r="H261" s="264">
        <v>4</v>
      </c>
      <c r="I261" s="265"/>
      <c r="J261" s="266">
        <f>ROUND(I261*H261,2)</f>
        <v>0</v>
      </c>
      <c r="K261" s="267"/>
      <c r="L261" s="268"/>
      <c r="M261" s="269" t="s">
        <v>1</v>
      </c>
      <c r="N261" s="270" t="s">
        <v>45</v>
      </c>
      <c r="O261" s="94"/>
      <c r="P261" s="256">
        <f>O261*H261</f>
        <v>0</v>
      </c>
      <c r="Q261" s="256">
        <v>0.00020000000000000001</v>
      </c>
      <c r="R261" s="256">
        <f>Q261*H261</f>
        <v>0.00080000000000000004</v>
      </c>
      <c r="S261" s="256">
        <v>0</v>
      </c>
      <c r="T261" s="25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58" t="s">
        <v>283</v>
      </c>
      <c r="AT261" s="258" t="s">
        <v>284</v>
      </c>
      <c r="AU261" s="258" t="s">
        <v>92</v>
      </c>
      <c r="AY261" s="14" t="s">
        <v>149</v>
      </c>
      <c r="BE261" s="259">
        <f>IF(N261="základná",J261,0)</f>
        <v>0</v>
      </c>
      <c r="BF261" s="259">
        <f>IF(N261="znížená",J261,0)</f>
        <v>0</v>
      </c>
      <c r="BG261" s="259">
        <f>IF(N261="zákl. prenesená",J261,0)</f>
        <v>0</v>
      </c>
      <c r="BH261" s="259">
        <f>IF(N261="zníž. prenesená",J261,0)</f>
        <v>0</v>
      </c>
      <c r="BI261" s="259">
        <f>IF(N261="nulová",J261,0)</f>
        <v>0</v>
      </c>
      <c r="BJ261" s="14" t="s">
        <v>92</v>
      </c>
      <c r="BK261" s="259">
        <f>ROUND(I261*H261,2)</f>
        <v>0</v>
      </c>
      <c r="BL261" s="14" t="s">
        <v>214</v>
      </c>
      <c r="BM261" s="258" t="s">
        <v>590</v>
      </c>
    </row>
    <row r="262" s="2" customFormat="1" ht="24.15" customHeight="1">
      <c r="A262" s="35"/>
      <c r="B262" s="36"/>
      <c r="C262" s="260" t="s">
        <v>591</v>
      </c>
      <c r="D262" s="260" t="s">
        <v>284</v>
      </c>
      <c r="E262" s="261" t="s">
        <v>592</v>
      </c>
      <c r="F262" s="262" t="s">
        <v>593</v>
      </c>
      <c r="G262" s="263" t="s">
        <v>173</v>
      </c>
      <c r="H262" s="264">
        <v>4</v>
      </c>
      <c r="I262" s="265"/>
      <c r="J262" s="266">
        <f>ROUND(I262*H262,2)</f>
        <v>0</v>
      </c>
      <c r="K262" s="267"/>
      <c r="L262" s="268"/>
      <c r="M262" s="269" t="s">
        <v>1</v>
      </c>
      <c r="N262" s="270" t="s">
        <v>45</v>
      </c>
      <c r="O262" s="94"/>
      <c r="P262" s="256">
        <f>O262*H262</f>
        <v>0</v>
      </c>
      <c r="Q262" s="256">
        <v>0.0086400000000000001</v>
      </c>
      <c r="R262" s="256">
        <f>Q262*H262</f>
        <v>0.03456</v>
      </c>
      <c r="S262" s="256">
        <v>0</v>
      </c>
      <c r="T262" s="257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58" t="s">
        <v>283</v>
      </c>
      <c r="AT262" s="258" t="s">
        <v>284</v>
      </c>
      <c r="AU262" s="258" t="s">
        <v>92</v>
      </c>
      <c r="AY262" s="14" t="s">
        <v>149</v>
      </c>
      <c r="BE262" s="259">
        <f>IF(N262="základná",J262,0)</f>
        <v>0</v>
      </c>
      <c r="BF262" s="259">
        <f>IF(N262="znížená",J262,0)</f>
        <v>0</v>
      </c>
      <c r="BG262" s="259">
        <f>IF(N262="zákl. prenesená",J262,0)</f>
        <v>0</v>
      </c>
      <c r="BH262" s="259">
        <f>IF(N262="zníž. prenesená",J262,0)</f>
        <v>0</v>
      </c>
      <c r="BI262" s="259">
        <f>IF(N262="nulová",J262,0)</f>
        <v>0</v>
      </c>
      <c r="BJ262" s="14" t="s">
        <v>92</v>
      </c>
      <c r="BK262" s="259">
        <f>ROUND(I262*H262,2)</f>
        <v>0</v>
      </c>
      <c r="BL262" s="14" t="s">
        <v>214</v>
      </c>
      <c r="BM262" s="258" t="s">
        <v>594</v>
      </c>
    </row>
    <row r="263" s="2" customFormat="1" ht="33" customHeight="1">
      <c r="A263" s="35"/>
      <c r="B263" s="36"/>
      <c r="C263" s="246" t="s">
        <v>595</v>
      </c>
      <c r="D263" s="246" t="s">
        <v>152</v>
      </c>
      <c r="E263" s="247" t="s">
        <v>596</v>
      </c>
      <c r="F263" s="248" t="s">
        <v>597</v>
      </c>
      <c r="G263" s="249" t="s">
        <v>173</v>
      </c>
      <c r="H263" s="250">
        <v>2</v>
      </c>
      <c r="I263" s="251"/>
      <c r="J263" s="252">
        <f>ROUND(I263*H263,2)</f>
        <v>0</v>
      </c>
      <c r="K263" s="253"/>
      <c r="L263" s="41"/>
      <c r="M263" s="254" t="s">
        <v>1</v>
      </c>
      <c r="N263" s="255" t="s">
        <v>45</v>
      </c>
      <c r="O263" s="94"/>
      <c r="P263" s="256">
        <f>O263*H263</f>
        <v>0</v>
      </c>
      <c r="Q263" s="256">
        <v>0.00198782</v>
      </c>
      <c r="R263" s="256">
        <f>Q263*H263</f>
        <v>0.0039756399999999999</v>
      </c>
      <c r="S263" s="256">
        <v>0</v>
      </c>
      <c r="T263" s="257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58" t="s">
        <v>415</v>
      </c>
      <c r="AT263" s="258" t="s">
        <v>152</v>
      </c>
      <c r="AU263" s="258" t="s">
        <v>92</v>
      </c>
      <c r="AY263" s="14" t="s">
        <v>149</v>
      </c>
      <c r="BE263" s="259">
        <f>IF(N263="základná",J263,0)</f>
        <v>0</v>
      </c>
      <c r="BF263" s="259">
        <f>IF(N263="znížená",J263,0)</f>
        <v>0</v>
      </c>
      <c r="BG263" s="259">
        <f>IF(N263="zákl. prenesená",J263,0)</f>
        <v>0</v>
      </c>
      <c r="BH263" s="259">
        <f>IF(N263="zníž. prenesená",J263,0)</f>
        <v>0</v>
      </c>
      <c r="BI263" s="259">
        <f>IF(N263="nulová",J263,0)</f>
        <v>0</v>
      </c>
      <c r="BJ263" s="14" t="s">
        <v>92</v>
      </c>
      <c r="BK263" s="259">
        <f>ROUND(I263*H263,2)</f>
        <v>0</v>
      </c>
      <c r="BL263" s="14" t="s">
        <v>415</v>
      </c>
      <c r="BM263" s="258" t="s">
        <v>598</v>
      </c>
    </row>
    <row r="264" s="2" customFormat="1" ht="24.15" customHeight="1">
      <c r="A264" s="35"/>
      <c r="B264" s="36"/>
      <c r="C264" s="260" t="s">
        <v>599</v>
      </c>
      <c r="D264" s="260" t="s">
        <v>284</v>
      </c>
      <c r="E264" s="261" t="s">
        <v>600</v>
      </c>
      <c r="F264" s="262" t="s">
        <v>601</v>
      </c>
      <c r="G264" s="263" t="s">
        <v>165</v>
      </c>
      <c r="H264" s="264">
        <v>3.5</v>
      </c>
      <c r="I264" s="265"/>
      <c r="J264" s="266">
        <f>ROUND(I264*H264,2)</f>
        <v>0</v>
      </c>
      <c r="K264" s="267"/>
      <c r="L264" s="268"/>
      <c r="M264" s="269" t="s">
        <v>1</v>
      </c>
      <c r="N264" s="270" t="s">
        <v>45</v>
      </c>
      <c r="O264" s="94"/>
      <c r="P264" s="256">
        <f>O264*H264</f>
        <v>0</v>
      </c>
      <c r="Q264" s="256">
        <v>0.065329999999999999</v>
      </c>
      <c r="R264" s="256">
        <f>Q264*H264</f>
        <v>0.228655</v>
      </c>
      <c r="S264" s="256">
        <v>0</v>
      </c>
      <c r="T264" s="25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58" t="s">
        <v>501</v>
      </c>
      <c r="AT264" s="258" t="s">
        <v>284</v>
      </c>
      <c r="AU264" s="258" t="s">
        <v>92</v>
      </c>
      <c r="AY264" s="14" t="s">
        <v>149</v>
      </c>
      <c r="BE264" s="259">
        <f>IF(N264="základná",J264,0)</f>
        <v>0</v>
      </c>
      <c r="BF264" s="259">
        <f>IF(N264="znížená",J264,0)</f>
        <v>0</v>
      </c>
      <c r="BG264" s="259">
        <f>IF(N264="zákl. prenesená",J264,0)</f>
        <v>0</v>
      </c>
      <c r="BH264" s="259">
        <f>IF(N264="zníž. prenesená",J264,0)</f>
        <v>0</v>
      </c>
      <c r="BI264" s="259">
        <f>IF(N264="nulová",J264,0)</f>
        <v>0</v>
      </c>
      <c r="BJ264" s="14" t="s">
        <v>92</v>
      </c>
      <c r="BK264" s="259">
        <f>ROUND(I264*H264,2)</f>
        <v>0</v>
      </c>
      <c r="BL264" s="14" t="s">
        <v>415</v>
      </c>
      <c r="BM264" s="258" t="s">
        <v>602</v>
      </c>
    </row>
    <row r="265" s="2" customFormat="1" ht="16.5" customHeight="1">
      <c r="A265" s="35"/>
      <c r="B265" s="36"/>
      <c r="C265" s="260" t="s">
        <v>603</v>
      </c>
      <c r="D265" s="260" t="s">
        <v>284</v>
      </c>
      <c r="E265" s="261" t="s">
        <v>604</v>
      </c>
      <c r="F265" s="262" t="s">
        <v>605</v>
      </c>
      <c r="G265" s="263" t="s">
        <v>173</v>
      </c>
      <c r="H265" s="264">
        <v>4</v>
      </c>
      <c r="I265" s="265"/>
      <c r="J265" s="266">
        <f>ROUND(I265*H265,2)</f>
        <v>0</v>
      </c>
      <c r="K265" s="267"/>
      <c r="L265" s="268"/>
      <c r="M265" s="269" t="s">
        <v>1</v>
      </c>
      <c r="N265" s="270" t="s">
        <v>45</v>
      </c>
      <c r="O265" s="94"/>
      <c r="P265" s="256">
        <f>O265*H265</f>
        <v>0</v>
      </c>
      <c r="Q265" s="256">
        <v>0.0049500000000000004</v>
      </c>
      <c r="R265" s="256">
        <f>Q265*H265</f>
        <v>0.019800000000000002</v>
      </c>
      <c r="S265" s="256">
        <v>0</v>
      </c>
      <c r="T265" s="257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58" t="s">
        <v>501</v>
      </c>
      <c r="AT265" s="258" t="s">
        <v>284</v>
      </c>
      <c r="AU265" s="258" t="s">
        <v>92</v>
      </c>
      <c r="AY265" s="14" t="s">
        <v>149</v>
      </c>
      <c r="BE265" s="259">
        <f>IF(N265="základná",J265,0)</f>
        <v>0</v>
      </c>
      <c r="BF265" s="259">
        <f>IF(N265="znížená",J265,0)</f>
        <v>0</v>
      </c>
      <c r="BG265" s="259">
        <f>IF(N265="zákl. prenesená",J265,0)</f>
        <v>0</v>
      </c>
      <c r="BH265" s="259">
        <f>IF(N265="zníž. prenesená",J265,0)</f>
        <v>0</v>
      </c>
      <c r="BI265" s="259">
        <f>IF(N265="nulová",J265,0)</f>
        <v>0</v>
      </c>
      <c r="BJ265" s="14" t="s">
        <v>92</v>
      </c>
      <c r="BK265" s="259">
        <f>ROUND(I265*H265,2)</f>
        <v>0</v>
      </c>
      <c r="BL265" s="14" t="s">
        <v>415</v>
      </c>
      <c r="BM265" s="258" t="s">
        <v>606</v>
      </c>
    </row>
    <row r="266" s="2" customFormat="1" ht="24.15" customHeight="1">
      <c r="A266" s="35"/>
      <c r="B266" s="36"/>
      <c r="C266" s="260" t="s">
        <v>607</v>
      </c>
      <c r="D266" s="260" t="s">
        <v>284</v>
      </c>
      <c r="E266" s="261" t="s">
        <v>608</v>
      </c>
      <c r="F266" s="262" t="s">
        <v>609</v>
      </c>
      <c r="G266" s="263" t="s">
        <v>173</v>
      </c>
      <c r="H266" s="264">
        <v>4</v>
      </c>
      <c r="I266" s="265"/>
      <c r="J266" s="266">
        <f>ROUND(I266*H266,2)</f>
        <v>0</v>
      </c>
      <c r="K266" s="267"/>
      <c r="L266" s="268"/>
      <c r="M266" s="269" t="s">
        <v>1</v>
      </c>
      <c r="N266" s="270" t="s">
        <v>45</v>
      </c>
      <c r="O266" s="94"/>
      <c r="P266" s="256">
        <f>O266*H266</f>
        <v>0</v>
      </c>
      <c r="Q266" s="256">
        <v>0.01179</v>
      </c>
      <c r="R266" s="256">
        <f>Q266*H266</f>
        <v>0.047160000000000001</v>
      </c>
      <c r="S266" s="256">
        <v>0</v>
      </c>
      <c r="T266" s="25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58" t="s">
        <v>501</v>
      </c>
      <c r="AT266" s="258" t="s">
        <v>284</v>
      </c>
      <c r="AU266" s="258" t="s">
        <v>92</v>
      </c>
      <c r="AY266" s="14" t="s">
        <v>149</v>
      </c>
      <c r="BE266" s="259">
        <f>IF(N266="základná",J266,0)</f>
        <v>0</v>
      </c>
      <c r="BF266" s="259">
        <f>IF(N266="znížená",J266,0)</f>
        <v>0</v>
      </c>
      <c r="BG266" s="259">
        <f>IF(N266="zákl. prenesená",J266,0)</f>
        <v>0</v>
      </c>
      <c r="BH266" s="259">
        <f>IF(N266="zníž. prenesená",J266,0)</f>
        <v>0</v>
      </c>
      <c r="BI266" s="259">
        <f>IF(N266="nulová",J266,0)</f>
        <v>0</v>
      </c>
      <c r="BJ266" s="14" t="s">
        <v>92</v>
      </c>
      <c r="BK266" s="259">
        <f>ROUND(I266*H266,2)</f>
        <v>0</v>
      </c>
      <c r="BL266" s="14" t="s">
        <v>415</v>
      </c>
      <c r="BM266" s="258" t="s">
        <v>610</v>
      </c>
    </row>
    <row r="267" s="2" customFormat="1" ht="24.15" customHeight="1">
      <c r="A267" s="35"/>
      <c r="B267" s="36"/>
      <c r="C267" s="246" t="s">
        <v>611</v>
      </c>
      <c r="D267" s="246" t="s">
        <v>152</v>
      </c>
      <c r="E267" s="247" t="s">
        <v>612</v>
      </c>
      <c r="F267" s="248" t="s">
        <v>613</v>
      </c>
      <c r="G267" s="249" t="s">
        <v>165</v>
      </c>
      <c r="H267" s="250">
        <v>33</v>
      </c>
      <c r="I267" s="251"/>
      <c r="J267" s="252">
        <f>ROUND(I267*H267,2)</f>
        <v>0</v>
      </c>
      <c r="K267" s="253"/>
      <c r="L267" s="41"/>
      <c r="M267" s="254" t="s">
        <v>1</v>
      </c>
      <c r="N267" s="255" t="s">
        <v>45</v>
      </c>
      <c r="O267" s="94"/>
      <c r="P267" s="256">
        <f>O267*H267</f>
        <v>0</v>
      </c>
      <c r="Q267" s="256">
        <v>0.0014400000000000001</v>
      </c>
      <c r="R267" s="256">
        <f>Q267*H267</f>
        <v>0.04752</v>
      </c>
      <c r="S267" s="256">
        <v>0</v>
      </c>
      <c r="T267" s="257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58" t="s">
        <v>214</v>
      </c>
      <c r="AT267" s="258" t="s">
        <v>152</v>
      </c>
      <c r="AU267" s="258" t="s">
        <v>92</v>
      </c>
      <c r="AY267" s="14" t="s">
        <v>149</v>
      </c>
      <c r="BE267" s="259">
        <f>IF(N267="základná",J267,0)</f>
        <v>0</v>
      </c>
      <c r="BF267" s="259">
        <f>IF(N267="znížená",J267,0)</f>
        <v>0</v>
      </c>
      <c r="BG267" s="259">
        <f>IF(N267="zákl. prenesená",J267,0)</f>
        <v>0</v>
      </c>
      <c r="BH267" s="259">
        <f>IF(N267="zníž. prenesená",J267,0)</f>
        <v>0</v>
      </c>
      <c r="BI267" s="259">
        <f>IF(N267="nulová",J267,0)</f>
        <v>0</v>
      </c>
      <c r="BJ267" s="14" t="s">
        <v>92</v>
      </c>
      <c r="BK267" s="259">
        <f>ROUND(I267*H267,2)</f>
        <v>0</v>
      </c>
      <c r="BL267" s="14" t="s">
        <v>214</v>
      </c>
      <c r="BM267" s="258" t="s">
        <v>614</v>
      </c>
    </row>
    <row r="268" s="2" customFormat="1" ht="24.15" customHeight="1">
      <c r="A268" s="35"/>
      <c r="B268" s="36"/>
      <c r="C268" s="260" t="s">
        <v>615</v>
      </c>
      <c r="D268" s="260" t="s">
        <v>284</v>
      </c>
      <c r="E268" s="261" t="s">
        <v>616</v>
      </c>
      <c r="F268" s="262" t="s">
        <v>617</v>
      </c>
      <c r="G268" s="263" t="s">
        <v>165</v>
      </c>
      <c r="H268" s="264">
        <v>33</v>
      </c>
      <c r="I268" s="265"/>
      <c r="J268" s="266">
        <f>ROUND(I268*H268,2)</f>
        <v>0</v>
      </c>
      <c r="K268" s="267"/>
      <c r="L268" s="268"/>
      <c r="M268" s="269" t="s">
        <v>1</v>
      </c>
      <c r="N268" s="270" t="s">
        <v>45</v>
      </c>
      <c r="O268" s="94"/>
      <c r="P268" s="256">
        <f>O268*H268</f>
        <v>0</v>
      </c>
      <c r="Q268" s="256">
        <v>0.0011999999999999999</v>
      </c>
      <c r="R268" s="256">
        <f>Q268*H268</f>
        <v>0.039599999999999996</v>
      </c>
      <c r="S268" s="256">
        <v>0</v>
      </c>
      <c r="T268" s="257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58" t="s">
        <v>283</v>
      </c>
      <c r="AT268" s="258" t="s">
        <v>284</v>
      </c>
      <c r="AU268" s="258" t="s">
        <v>92</v>
      </c>
      <c r="AY268" s="14" t="s">
        <v>149</v>
      </c>
      <c r="BE268" s="259">
        <f>IF(N268="základná",J268,0)</f>
        <v>0</v>
      </c>
      <c r="BF268" s="259">
        <f>IF(N268="znížená",J268,0)</f>
        <v>0</v>
      </c>
      <c r="BG268" s="259">
        <f>IF(N268="zákl. prenesená",J268,0)</f>
        <v>0</v>
      </c>
      <c r="BH268" s="259">
        <f>IF(N268="zníž. prenesená",J268,0)</f>
        <v>0</v>
      </c>
      <c r="BI268" s="259">
        <f>IF(N268="nulová",J268,0)</f>
        <v>0</v>
      </c>
      <c r="BJ268" s="14" t="s">
        <v>92</v>
      </c>
      <c r="BK268" s="259">
        <f>ROUND(I268*H268,2)</f>
        <v>0</v>
      </c>
      <c r="BL268" s="14" t="s">
        <v>214</v>
      </c>
      <c r="BM268" s="258" t="s">
        <v>618</v>
      </c>
    </row>
    <row r="269" s="2" customFormat="1" ht="24.15" customHeight="1">
      <c r="A269" s="35"/>
      <c r="B269" s="36"/>
      <c r="C269" s="246" t="s">
        <v>619</v>
      </c>
      <c r="D269" s="246" t="s">
        <v>152</v>
      </c>
      <c r="E269" s="247" t="s">
        <v>620</v>
      </c>
      <c r="F269" s="248" t="s">
        <v>621</v>
      </c>
      <c r="G269" s="249" t="s">
        <v>165</v>
      </c>
      <c r="H269" s="250">
        <v>10</v>
      </c>
      <c r="I269" s="251"/>
      <c r="J269" s="252">
        <f>ROUND(I269*H269,2)</f>
        <v>0</v>
      </c>
      <c r="K269" s="253"/>
      <c r="L269" s="41"/>
      <c r="M269" s="254" t="s">
        <v>1</v>
      </c>
      <c r="N269" s="255" t="s">
        <v>45</v>
      </c>
      <c r="O269" s="94"/>
      <c r="P269" s="256">
        <f>O269*H269</f>
        <v>0</v>
      </c>
      <c r="Q269" s="256">
        <v>0.0036800000000000001</v>
      </c>
      <c r="R269" s="256">
        <f>Q269*H269</f>
        <v>0.036799999999999999</v>
      </c>
      <c r="S269" s="256">
        <v>0</v>
      </c>
      <c r="T269" s="257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58" t="s">
        <v>214</v>
      </c>
      <c r="AT269" s="258" t="s">
        <v>152</v>
      </c>
      <c r="AU269" s="258" t="s">
        <v>92</v>
      </c>
      <c r="AY269" s="14" t="s">
        <v>149</v>
      </c>
      <c r="BE269" s="259">
        <f>IF(N269="základná",J269,0)</f>
        <v>0</v>
      </c>
      <c r="BF269" s="259">
        <f>IF(N269="znížená",J269,0)</f>
        <v>0</v>
      </c>
      <c r="BG269" s="259">
        <f>IF(N269="zákl. prenesená",J269,0)</f>
        <v>0</v>
      </c>
      <c r="BH269" s="259">
        <f>IF(N269="zníž. prenesená",J269,0)</f>
        <v>0</v>
      </c>
      <c r="BI269" s="259">
        <f>IF(N269="nulová",J269,0)</f>
        <v>0</v>
      </c>
      <c r="BJ269" s="14" t="s">
        <v>92</v>
      </c>
      <c r="BK269" s="259">
        <f>ROUND(I269*H269,2)</f>
        <v>0</v>
      </c>
      <c r="BL269" s="14" t="s">
        <v>214</v>
      </c>
      <c r="BM269" s="258" t="s">
        <v>622</v>
      </c>
    </row>
    <row r="270" s="2" customFormat="1" ht="24.15" customHeight="1">
      <c r="A270" s="35"/>
      <c r="B270" s="36"/>
      <c r="C270" s="260" t="s">
        <v>623</v>
      </c>
      <c r="D270" s="260" t="s">
        <v>284</v>
      </c>
      <c r="E270" s="261" t="s">
        <v>624</v>
      </c>
      <c r="F270" s="262" t="s">
        <v>625</v>
      </c>
      <c r="G270" s="263" t="s">
        <v>165</v>
      </c>
      <c r="H270" s="264">
        <v>10</v>
      </c>
      <c r="I270" s="265"/>
      <c r="J270" s="266">
        <f>ROUND(I270*H270,2)</f>
        <v>0</v>
      </c>
      <c r="K270" s="267"/>
      <c r="L270" s="268"/>
      <c r="M270" s="269" t="s">
        <v>1</v>
      </c>
      <c r="N270" s="270" t="s">
        <v>45</v>
      </c>
      <c r="O270" s="94"/>
      <c r="P270" s="256">
        <f>O270*H270</f>
        <v>0</v>
      </c>
      <c r="Q270" s="256">
        <v>0.00199</v>
      </c>
      <c r="R270" s="256">
        <f>Q270*H270</f>
        <v>0.019900000000000001</v>
      </c>
      <c r="S270" s="256">
        <v>0</v>
      </c>
      <c r="T270" s="257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58" t="s">
        <v>283</v>
      </c>
      <c r="AT270" s="258" t="s">
        <v>284</v>
      </c>
      <c r="AU270" s="258" t="s">
        <v>92</v>
      </c>
      <c r="AY270" s="14" t="s">
        <v>149</v>
      </c>
      <c r="BE270" s="259">
        <f>IF(N270="základná",J270,0)</f>
        <v>0</v>
      </c>
      <c r="BF270" s="259">
        <f>IF(N270="znížená",J270,0)</f>
        <v>0</v>
      </c>
      <c r="BG270" s="259">
        <f>IF(N270="zákl. prenesená",J270,0)</f>
        <v>0</v>
      </c>
      <c r="BH270" s="259">
        <f>IF(N270="zníž. prenesená",J270,0)</f>
        <v>0</v>
      </c>
      <c r="BI270" s="259">
        <f>IF(N270="nulová",J270,0)</f>
        <v>0</v>
      </c>
      <c r="BJ270" s="14" t="s">
        <v>92</v>
      </c>
      <c r="BK270" s="259">
        <f>ROUND(I270*H270,2)</f>
        <v>0</v>
      </c>
      <c r="BL270" s="14" t="s">
        <v>214</v>
      </c>
      <c r="BM270" s="258" t="s">
        <v>626</v>
      </c>
    </row>
    <row r="271" s="2" customFormat="1" ht="24.15" customHeight="1">
      <c r="A271" s="35"/>
      <c r="B271" s="36"/>
      <c r="C271" s="246" t="s">
        <v>627</v>
      </c>
      <c r="D271" s="246" t="s">
        <v>152</v>
      </c>
      <c r="E271" s="247" t="s">
        <v>628</v>
      </c>
      <c r="F271" s="248" t="s">
        <v>629</v>
      </c>
      <c r="G271" s="249" t="s">
        <v>165</v>
      </c>
      <c r="H271" s="250">
        <v>27</v>
      </c>
      <c r="I271" s="251"/>
      <c r="J271" s="252">
        <f>ROUND(I271*H271,2)</f>
        <v>0</v>
      </c>
      <c r="K271" s="253"/>
      <c r="L271" s="41"/>
      <c r="M271" s="254" t="s">
        <v>1</v>
      </c>
      <c r="N271" s="255" t="s">
        <v>45</v>
      </c>
      <c r="O271" s="94"/>
      <c r="P271" s="256">
        <f>O271*H271</f>
        <v>0</v>
      </c>
      <c r="Q271" s="256">
        <v>0.0041599999999999996</v>
      </c>
      <c r="R271" s="256">
        <f>Q271*H271</f>
        <v>0.11231999999999999</v>
      </c>
      <c r="S271" s="256">
        <v>0</v>
      </c>
      <c r="T271" s="25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58" t="s">
        <v>156</v>
      </c>
      <c r="AT271" s="258" t="s">
        <v>152</v>
      </c>
      <c r="AU271" s="258" t="s">
        <v>92</v>
      </c>
      <c r="AY271" s="14" t="s">
        <v>149</v>
      </c>
      <c r="BE271" s="259">
        <f>IF(N271="základná",J271,0)</f>
        <v>0</v>
      </c>
      <c r="BF271" s="259">
        <f>IF(N271="znížená",J271,0)</f>
        <v>0</v>
      </c>
      <c r="BG271" s="259">
        <f>IF(N271="zákl. prenesená",J271,0)</f>
        <v>0</v>
      </c>
      <c r="BH271" s="259">
        <f>IF(N271="zníž. prenesená",J271,0)</f>
        <v>0</v>
      </c>
      <c r="BI271" s="259">
        <f>IF(N271="nulová",J271,0)</f>
        <v>0</v>
      </c>
      <c r="BJ271" s="14" t="s">
        <v>92</v>
      </c>
      <c r="BK271" s="259">
        <f>ROUND(I271*H271,2)</f>
        <v>0</v>
      </c>
      <c r="BL271" s="14" t="s">
        <v>156</v>
      </c>
      <c r="BM271" s="258" t="s">
        <v>630</v>
      </c>
    </row>
    <row r="272" s="2" customFormat="1" ht="24.15" customHeight="1">
      <c r="A272" s="35"/>
      <c r="B272" s="36"/>
      <c r="C272" s="260" t="s">
        <v>631</v>
      </c>
      <c r="D272" s="260" t="s">
        <v>284</v>
      </c>
      <c r="E272" s="261" t="s">
        <v>632</v>
      </c>
      <c r="F272" s="262" t="s">
        <v>633</v>
      </c>
      <c r="G272" s="263" t="s">
        <v>165</v>
      </c>
      <c r="H272" s="264">
        <v>27</v>
      </c>
      <c r="I272" s="265"/>
      <c r="J272" s="266">
        <f>ROUND(I272*H272,2)</f>
        <v>0</v>
      </c>
      <c r="K272" s="267"/>
      <c r="L272" s="268"/>
      <c r="M272" s="269" t="s">
        <v>1</v>
      </c>
      <c r="N272" s="270" t="s">
        <v>45</v>
      </c>
      <c r="O272" s="94"/>
      <c r="P272" s="256">
        <f>O272*H272</f>
        <v>0</v>
      </c>
      <c r="Q272" s="256">
        <v>0.0030899999999999999</v>
      </c>
      <c r="R272" s="256">
        <f>Q272*H272</f>
        <v>0.08342999999999999</v>
      </c>
      <c r="S272" s="256">
        <v>0</v>
      </c>
      <c r="T272" s="257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58" t="s">
        <v>183</v>
      </c>
      <c r="AT272" s="258" t="s">
        <v>284</v>
      </c>
      <c r="AU272" s="258" t="s">
        <v>92</v>
      </c>
      <c r="AY272" s="14" t="s">
        <v>149</v>
      </c>
      <c r="BE272" s="259">
        <f>IF(N272="základná",J272,0)</f>
        <v>0</v>
      </c>
      <c r="BF272" s="259">
        <f>IF(N272="znížená",J272,0)</f>
        <v>0</v>
      </c>
      <c r="BG272" s="259">
        <f>IF(N272="zákl. prenesená",J272,0)</f>
        <v>0</v>
      </c>
      <c r="BH272" s="259">
        <f>IF(N272="zníž. prenesená",J272,0)</f>
        <v>0</v>
      </c>
      <c r="BI272" s="259">
        <f>IF(N272="nulová",J272,0)</f>
        <v>0</v>
      </c>
      <c r="BJ272" s="14" t="s">
        <v>92</v>
      </c>
      <c r="BK272" s="259">
        <f>ROUND(I272*H272,2)</f>
        <v>0</v>
      </c>
      <c r="BL272" s="14" t="s">
        <v>156</v>
      </c>
      <c r="BM272" s="258" t="s">
        <v>634</v>
      </c>
    </row>
    <row r="273" s="2" customFormat="1" ht="16.5" customHeight="1">
      <c r="A273" s="35"/>
      <c r="B273" s="36"/>
      <c r="C273" s="246" t="s">
        <v>635</v>
      </c>
      <c r="D273" s="246" t="s">
        <v>152</v>
      </c>
      <c r="E273" s="247" t="s">
        <v>636</v>
      </c>
      <c r="F273" s="248" t="s">
        <v>637</v>
      </c>
      <c r="G273" s="249" t="s">
        <v>165</v>
      </c>
      <c r="H273" s="250">
        <v>3</v>
      </c>
      <c r="I273" s="251"/>
      <c r="J273" s="252">
        <f>ROUND(I273*H273,2)</f>
        <v>0</v>
      </c>
      <c r="K273" s="253"/>
      <c r="L273" s="41"/>
      <c r="M273" s="254" t="s">
        <v>1</v>
      </c>
      <c r="N273" s="255" t="s">
        <v>45</v>
      </c>
      <c r="O273" s="94"/>
      <c r="P273" s="256">
        <f>O273*H273</f>
        <v>0</v>
      </c>
      <c r="Q273" s="256">
        <v>0.00545</v>
      </c>
      <c r="R273" s="256">
        <f>Q273*H273</f>
        <v>0.01635</v>
      </c>
      <c r="S273" s="256">
        <v>0</v>
      </c>
      <c r="T273" s="257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58" t="s">
        <v>156</v>
      </c>
      <c r="AT273" s="258" t="s">
        <v>152</v>
      </c>
      <c r="AU273" s="258" t="s">
        <v>92</v>
      </c>
      <c r="AY273" s="14" t="s">
        <v>149</v>
      </c>
      <c r="BE273" s="259">
        <f>IF(N273="základná",J273,0)</f>
        <v>0</v>
      </c>
      <c r="BF273" s="259">
        <f>IF(N273="znížená",J273,0)</f>
        <v>0</v>
      </c>
      <c r="BG273" s="259">
        <f>IF(N273="zákl. prenesená",J273,0)</f>
        <v>0</v>
      </c>
      <c r="BH273" s="259">
        <f>IF(N273="zníž. prenesená",J273,0)</f>
        <v>0</v>
      </c>
      <c r="BI273" s="259">
        <f>IF(N273="nulová",J273,0)</f>
        <v>0</v>
      </c>
      <c r="BJ273" s="14" t="s">
        <v>92</v>
      </c>
      <c r="BK273" s="259">
        <f>ROUND(I273*H273,2)</f>
        <v>0</v>
      </c>
      <c r="BL273" s="14" t="s">
        <v>156</v>
      </c>
      <c r="BM273" s="258" t="s">
        <v>638</v>
      </c>
    </row>
    <row r="274" s="2" customFormat="1" ht="24.15" customHeight="1">
      <c r="A274" s="35"/>
      <c r="B274" s="36"/>
      <c r="C274" s="260" t="s">
        <v>639</v>
      </c>
      <c r="D274" s="260" t="s">
        <v>284</v>
      </c>
      <c r="E274" s="261" t="s">
        <v>640</v>
      </c>
      <c r="F274" s="262" t="s">
        <v>641</v>
      </c>
      <c r="G274" s="263" t="s">
        <v>165</v>
      </c>
      <c r="H274" s="264">
        <v>3</v>
      </c>
      <c r="I274" s="265"/>
      <c r="J274" s="266">
        <f>ROUND(I274*H274,2)</f>
        <v>0</v>
      </c>
      <c r="K274" s="267"/>
      <c r="L274" s="268"/>
      <c r="M274" s="269" t="s">
        <v>1</v>
      </c>
      <c r="N274" s="270" t="s">
        <v>45</v>
      </c>
      <c r="O274" s="94"/>
      <c r="P274" s="256">
        <f>O274*H274</f>
        <v>0</v>
      </c>
      <c r="Q274" s="256">
        <v>0.0041099999999999999</v>
      </c>
      <c r="R274" s="256">
        <f>Q274*H274</f>
        <v>0.012330000000000001</v>
      </c>
      <c r="S274" s="256">
        <v>0</v>
      </c>
      <c r="T274" s="25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58" t="s">
        <v>183</v>
      </c>
      <c r="AT274" s="258" t="s">
        <v>284</v>
      </c>
      <c r="AU274" s="258" t="s">
        <v>92</v>
      </c>
      <c r="AY274" s="14" t="s">
        <v>149</v>
      </c>
      <c r="BE274" s="259">
        <f>IF(N274="základná",J274,0)</f>
        <v>0</v>
      </c>
      <c r="BF274" s="259">
        <f>IF(N274="znížená",J274,0)</f>
        <v>0</v>
      </c>
      <c r="BG274" s="259">
        <f>IF(N274="zákl. prenesená",J274,0)</f>
        <v>0</v>
      </c>
      <c r="BH274" s="259">
        <f>IF(N274="zníž. prenesená",J274,0)</f>
        <v>0</v>
      </c>
      <c r="BI274" s="259">
        <f>IF(N274="nulová",J274,0)</f>
        <v>0</v>
      </c>
      <c r="BJ274" s="14" t="s">
        <v>92</v>
      </c>
      <c r="BK274" s="259">
        <f>ROUND(I274*H274,2)</f>
        <v>0</v>
      </c>
      <c r="BL274" s="14" t="s">
        <v>156</v>
      </c>
      <c r="BM274" s="258" t="s">
        <v>642</v>
      </c>
    </row>
    <row r="275" s="2" customFormat="1" ht="24.15" customHeight="1">
      <c r="A275" s="35"/>
      <c r="B275" s="36"/>
      <c r="C275" s="246" t="s">
        <v>643</v>
      </c>
      <c r="D275" s="246" t="s">
        <v>152</v>
      </c>
      <c r="E275" s="247" t="s">
        <v>644</v>
      </c>
      <c r="F275" s="248" t="s">
        <v>645</v>
      </c>
      <c r="G275" s="249" t="s">
        <v>165</v>
      </c>
      <c r="H275" s="250">
        <v>10</v>
      </c>
      <c r="I275" s="251"/>
      <c r="J275" s="252">
        <f>ROUND(I275*H275,2)</f>
        <v>0</v>
      </c>
      <c r="K275" s="253"/>
      <c r="L275" s="41"/>
      <c r="M275" s="254" t="s">
        <v>1</v>
      </c>
      <c r="N275" s="255" t="s">
        <v>45</v>
      </c>
      <c r="O275" s="94"/>
      <c r="P275" s="256">
        <f>O275*H275</f>
        <v>0</v>
      </c>
      <c r="Q275" s="256">
        <v>0.0075500000000000003</v>
      </c>
      <c r="R275" s="256">
        <f>Q275*H275</f>
        <v>0.075499999999999998</v>
      </c>
      <c r="S275" s="256">
        <v>0</v>
      </c>
      <c r="T275" s="257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58" t="s">
        <v>214</v>
      </c>
      <c r="AT275" s="258" t="s">
        <v>152</v>
      </c>
      <c r="AU275" s="258" t="s">
        <v>92</v>
      </c>
      <c r="AY275" s="14" t="s">
        <v>149</v>
      </c>
      <c r="BE275" s="259">
        <f>IF(N275="základná",J275,0)</f>
        <v>0</v>
      </c>
      <c r="BF275" s="259">
        <f>IF(N275="znížená",J275,0)</f>
        <v>0</v>
      </c>
      <c r="BG275" s="259">
        <f>IF(N275="zákl. prenesená",J275,0)</f>
        <v>0</v>
      </c>
      <c r="BH275" s="259">
        <f>IF(N275="zníž. prenesená",J275,0)</f>
        <v>0</v>
      </c>
      <c r="BI275" s="259">
        <f>IF(N275="nulová",J275,0)</f>
        <v>0</v>
      </c>
      <c r="BJ275" s="14" t="s">
        <v>92</v>
      </c>
      <c r="BK275" s="259">
        <f>ROUND(I275*H275,2)</f>
        <v>0</v>
      </c>
      <c r="BL275" s="14" t="s">
        <v>214</v>
      </c>
      <c r="BM275" s="258" t="s">
        <v>646</v>
      </c>
    </row>
    <row r="276" s="2" customFormat="1" ht="24.15" customHeight="1">
      <c r="A276" s="35"/>
      <c r="B276" s="36"/>
      <c r="C276" s="260" t="s">
        <v>647</v>
      </c>
      <c r="D276" s="260" t="s">
        <v>284</v>
      </c>
      <c r="E276" s="261" t="s">
        <v>648</v>
      </c>
      <c r="F276" s="262" t="s">
        <v>649</v>
      </c>
      <c r="G276" s="263" t="s">
        <v>165</v>
      </c>
      <c r="H276" s="264">
        <v>10</v>
      </c>
      <c r="I276" s="265"/>
      <c r="J276" s="266">
        <f>ROUND(I276*H276,2)</f>
        <v>0</v>
      </c>
      <c r="K276" s="267"/>
      <c r="L276" s="268"/>
      <c r="M276" s="269" t="s">
        <v>1</v>
      </c>
      <c r="N276" s="270" t="s">
        <v>45</v>
      </c>
      <c r="O276" s="94"/>
      <c r="P276" s="256">
        <f>O276*H276</f>
        <v>0</v>
      </c>
      <c r="Q276" s="256">
        <v>0.0057499999999999999</v>
      </c>
      <c r="R276" s="256">
        <f>Q276*H276</f>
        <v>0.057499999999999996</v>
      </c>
      <c r="S276" s="256">
        <v>0</v>
      </c>
      <c r="T276" s="25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58" t="s">
        <v>283</v>
      </c>
      <c r="AT276" s="258" t="s">
        <v>284</v>
      </c>
      <c r="AU276" s="258" t="s">
        <v>92</v>
      </c>
      <c r="AY276" s="14" t="s">
        <v>149</v>
      </c>
      <c r="BE276" s="259">
        <f>IF(N276="základná",J276,0)</f>
        <v>0</v>
      </c>
      <c r="BF276" s="259">
        <f>IF(N276="znížená",J276,0)</f>
        <v>0</v>
      </c>
      <c r="BG276" s="259">
        <f>IF(N276="zákl. prenesená",J276,0)</f>
        <v>0</v>
      </c>
      <c r="BH276" s="259">
        <f>IF(N276="zníž. prenesená",J276,0)</f>
        <v>0</v>
      </c>
      <c r="BI276" s="259">
        <f>IF(N276="nulová",J276,0)</f>
        <v>0</v>
      </c>
      <c r="BJ276" s="14" t="s">
        <v>92</v>
      </c>
      <c r="BK276" s="259">
        <f>ROUND(I276*H276,2)</f>
        <v>0</v>
      </c>
      <c r="BL276" s="14" t="s">
        <v>214</v>
      </c>
      <c r="BM276" s="258" t="s">
        <v>650</v>
      </c>
    </row>
    <row r="277" s="2" customFormat="1" ht="24.15" customHeight="1">
      <c r="A277" s="35"/>
      <c r="B277" s="36"/>
      <c r="C277" s="246" t="s">
        <v>651</v>
      </c>
      <c r="D277" s="246" t="s">
        <v>152</v>
      </c>
      <c r="E277" s="247" t="s">
        <v>652</v>
      </c>
      <c r="F277" s="248" t="s">
        <v>653</v>
      </c>
      <c r="G277" s="249" t="s">
        <v>165</v>
      </c>
      <c r="H277" s="250">
        <v>3</v>
      </c>
      <c r="I277" s="251"/>
      <c r="J277" s="252">
        <f>ROUND(I277*H277,2)</f>
        <v>0</v>
      </c>
      <c r="K277" s="253"/>
      <c r="L277" s="41"/>
      <c r="M277" s="254" t="s">
        <v>1</v>
      </c>
      <c r="N277" s="255" t="s">
        <v>45</v>
      </c>
      <c r="O277" s="94"/>
      <c r="P277" s="256">
        <f>O277*H277</f>
        <v>0</v>
      </c>
      <c r="Q277" s="256">
        <v>0.014999999999999999</v>
      </c>
      <c r="R277" s="256">
        <f>Q277*H277</f>
        <v>0.044999999999999998</v>
      </c>
      <c r="S277" s="256">
        <v>0</v>
      </c>
      <c r="T277" s="257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58" t="s">
        <v>214</v>
      </c>
      <c r="AT277" s="258" t="s">
        <v>152</v>
      </c>
      <c r="AU277" s="258" t="s">
        <v>92</v>
      </c>
      <c r="AY277" s="14" t="s">
        <v>149</v>
      </c>
      <c r="BE277" s="259">
        <f>IF(N277="základná",J277,0)</f>
        <v>0</v>
      </c>
      <c r="BF277" s="259">
        <f>IF(N277="znížená",J277,0)</f>
        <v>0</v>
      </c>
      <c r="BG277" s="259">
        <f>IF(N277="zákl. prenesená",J277,0)</f>
        <v>0</v>
      </c>
      <c r="BH277" s="259">
        <f>IF(N277="zníž. prenesená",J277,0)</f>
        <v>0</v>
      </c>
      <c r="BI277" s="259">
        <f>IF(N277="nulová",J277,0)</f>
        <v>0</v>
      </c>
      <c r="BJ277" s="14" t="s">
        <v>92</v>
      </c>
      <c r="BK277" s="259">
        <f>ROUND(I277*H277,2)</f>
        <v>0</v>
      </c>
      <c r="BL277" s="14" t="s">
        <v>214</v>
      </c>
      <c r="BM277" s="258" t="s">
        <v>654</v>
      </c>
    </row>
    <row r="278" s="2" customFormat="1" ht="24.15" customHeight="1">
      <c r="A278" s="35"/>
      <c r="B278" s="36"/>
      <c r="C278" s="260" t="s">
        <v>655</v>
      </c>
      <c r="D278" s="260" t="s">
        <v>284</v>
      </c>
      <c r="E278" s="261" t="s">
        <v>656</v>
      </c>
      <c r="F278" s="262" t="s">
        <v>657</v>
      </c>
      <c r="G278" s="263" t="s">
        <v>165</v>
      </c>
      <c r="H278" s="264">
        <v>3</v>
      </c>
      <c r="I278" s="265"/>
      <c r="J278" s="266">
        <f>ROUND(I278*H278,2)</f>
        <v>0</v>
      </c>
      <c r="K278" s="267"/>
      <c r="L278" s="268"/>
      <c r="M278" s="269" t="s">
        <v>1</v>
      </c>
      <c r="N278" s="270" t="s">
        <v>45</v>
      </c>
      <c r="O278" s="94"/>
      <c r="P278" s="256">
        <f>O278*H278</f>
        <v>0</v>
      </c>
      <c r="Q278" s="256">
        <v>0.01085</v>
      </c>
      <c r="R278" s="256">
        <f>Q278*H278</f>
        <v>0.032550000000000003</v>
      </c>
      <c r="S278" s="256">
        <v>0</v>
      </c>
      <c r="T278" s="257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58" t="s">
        <v>283</v>
      </c>
      <c r="AT278" s="258" t="s">
        <v>284</v>
      </c>
      <c r="AU278" s="258" t="s">
        <v>92</v>
      </c>
      <c r="AY278" s="14" t="s">
        <v>149</v>
      </c>
      <c r="BE278" s="259">
        <f>IF(N278="základná",J278,0)</f>
        <v>0</v>
      </c>
      <c r="BF278" s="259">
        <f>IF(N278="znížená",J278,0)</f>
        <v>0</v>
      </c>
      <c r="BG278" s="259">
        <f>IF(N278="zákl. prenesená",J278,0)</f>
        <v>0</v>
      </c>
      <c r="BH278" s="259">
        <f>IF(N278="zníž. prenesená",J278,0)</f>
        <v>0</v>
      </c>
      <c r="BI278" s="259">
        <f>IF(N278="nulová",J278,0)</f>
        <v>0</v>
      </c>
      <c r="BJ278" s="14" t="s">
        <v>92</v>
      </c>
      <c r="BK278" s="259">
        <f>ROUND(I278*H278,2)</f>
        <v>0</v>
      </c>
      <c r="BL278" s="14" t="s">
        <v>214</v>
      </c>
      <c r="BM278" s="258" t="s">
        <v>658</v>
      </c>
    </row>
    <row r="279" s="2" customFormat="1" ht="24.15" customHeight="1">
      <c r="A279" s="35"/>
      <c r="B279" s="36"/>
      <c r="C279" s="246" t="s">
        <v>659</v>
      </c>
      <c r="D279" s="246" t="s">
        <v>152</v>
      </c>
      <c r="E279" s="247" t="s">
        <v>660</v>
      </c>
      <c r="F279" s="248" t="s">
        <v>661</v>
      </c>
      <c r="G279" s="249" t="s">
        <v>165</v>
      </c>
      <c r="H279" s="250">
        <v>45</v>
      </c>
      <c r="I279" s="251"/>
      <c r="J279" s="252">
        <f>ROUND(I279*H279,2)</f>
        <v>0</v>
      </c>
      <c r="K279" s="253"/>
      <c r="L279" s="41"/>
      <c r="M279" s="254" t="s">
        <v>1</v>
      </c>
      <c r="N279" s="255" t="s">
        <v>45</v>
      </c>
      <c r="O279" s="94"/>
      <c r="P279" s="256">
        <f>O279*H279</f>
        <v>0</v>
      </c>
      <c r="Q279" s="256">
        <v>0.01823</v>
      </c>
      <c r="R279" s="256">
        <f>Q279*H279</f>
        <v>0.82035000000000002</v>
      </c>
      <c r="S279" s="256">
        <v>0</v>
      </c>
      <c r="T279" s="25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58" t="s">
        <v>415</v>
      </c>
      <c r="AT279" s="258" t="s">
        <v>152</v>
      </c>
      <c r="AU279" s="258" t="s">
        <v>92</v>
      </c>
      <c r="AY279" s="14" t="s">
        <v>149</v>
      </c>
      <c r="BE279" s="259">
        <f>IF(N279="základná",J279,0)</f>
        <v>0</v>
      </c>
      <c r="BF279" s="259">
        <f>IF(N279="znížená",J279,0)</f>
        <v>0</v>
      </c>
      <c r="BG279" s="259">
        <f>IF(N279="zákl. prenesená",J279,0)</f>
        <v>0</v>
      </c>
      <c r="BH279" s="259">
        <f>IF(N279="zníž. prenesená",J279,0)</f>
        <v>0</v>
      </c>
      <c r="BI279" s="259">
        <f>IF(N279="nulová",J279,0)</f>
        <v>0</v>
      </c>
      <c r="BJ279" s="14" t="s">
        <v>92</v>
      </c>
      <c r="BK279" s="259">
        <f>ROUND(I279*H279,2)</f>
        <v>0</v>
      </c>
      <c r="BL279" s="14" t="s">
        <v>415</v>
      </c>
      <c r="BM279" s="258" t="s">
        <v>662</v>
      </c>
    </row>
    <row r="280" s="2" customFormat="1" ht="24.15" customHeight="1">
      <c r="A280" s="35"/>
      <c r="B280" s="36"/>
      <c r="C280" s="260" t="s">
        <v>663</v>
      </c>
      <c r="D280" s="260" t="s">
        <v>284</v>
      </c>
      <c r="E280" s="261" t="s">
        <v>664</v>
      </c>
      <c r="F280" s="262" t="s">
        <v>665</v>
      </c>
      <c r="G280" s="263" t="s">
        <v>165</v>
      </c>
      <c r="H280" s="264">
        <v>45</v>
      </c>
      <c r="I280" s="265"/>
      <c r="J280" s="266">
        <f>ROUND(I280*H280,2)</f>
        <v>0</v>
      </c>
      <c r="K280" s="267"/>
      <c r="L280" s="268"/>
      <c r="M280" s="269" t="s">
        <v>1</v>
      </c>
      <c r="N280" s="270" t="s">
        <v>45</v>
      </c>
      <c r="O280" s="94"/>
      <c r="P280" s="256">
        <f>O280*H280</f>
        <v>0</v>
      </c>
      <c r="Q280" s="256">
        <v>0.01426</v>
      </c>
      <c r="R280" s="256">
        <f>Q280*H280</f>
        <v>0.64170000000000005</v>
      </c>
      <c r="S280" s="256">
        <v>0</v>
      </c>
      <c r="T280" s="257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58" t="s">
        <v>501</v>
      </c>
      <c r="AT280" s="258" t="s">
        <v>284</v>
      </c>
      <c r="AU280" s="258" t="s">
        <v>92</v>
      </c>
      <c r="AY280" s="14" t="s">
        <v>149</v>
      </c>
      <c r="BE280" s="259">
        <f>IF(N280="základná",J280,0)</f>
        <v>0</v>
      </c>
      <c r="BF280" s="259">
        <f>IF(N280="znížená",J280,0)</f>
        <v>0</v>
      </c>
      <c r="BG280" s="259">
        <f>IF(N280="zákl. prenesená",J280,0)</f>
        <v>0</v>
      </c>
      <c r="BH280" s="259">
        <f>IF(N280="zníž. prenesená",J280,0)</f>
        <v>0</v>
      </c>
      <c r="BI280" s="259">
        <f>IF(N280="nulová",J280,0)</f>
        <v>0</v>
      </c>
      <c r="BJ280" s="14" t="s">
        <v>92</v>
      </c>
      <c r="BK280" s="259">
        <f>ROUND(I280*H280,2)</f>
        <v>0</v>
      </c>
      <c r="BL280" s="14" t="s">
        <v>415</v>
      </c>
      <c r="BM280" s="258" t="s">
        <v>666</v>
      </c>
    </row>
    <row r="281" s="2" customFormat="1" ht="24.15" customHeight="1">
      <c r="A281" s="35"/>
      <c r="B281" s="36"/>
      <c r="C281" s="246" t="s">
        <v>667</v>
      </c>
      <c r="D281" s="246" t="s">
        <v>152</v>
      </c>
      <c r="E281" s="247" t="s">
        <v>668</v>
      </c>
      <c r="F281" s="248" t="s">
        <v>669</v>
      </c>
      <c r="G281" s="249" t="s">
        <v>165</v>
      </c>
      <c r="H281" s="250">
        <v>6</v>
      </c>
      <c r="I281" s="251"/>
      <c r="J281" s="252">
        <f>ROUND(I281*H281,2)</f>
        <v>0</v>
      </c>
      <c r="K281" s="253"/>
      <c r="L281" s="41"/>
      <c r="M281" s="254" t="s">
        <v>1</v>
      </c>
      <c r="N281" s="255" t="s">
        <v>45</v>
      </c>
      <c r="O281" s="94"/>
      <c r="P281" s="256">
        <f>O281*H281</f>
        <v>0</v>
      </c>
      <c r="Q281" s="256">
        <v>0.021250000000000002</v>
      </c>
      <c r="R281" s="256">
        <f>Q281*H281</f>
        <v>0.1275</v>
      </c>
      <c r="S281" s="256">
        <v>0</v>
      </c>
      <c r="T281" s="25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58" t="s">
        <v>214</v>
      </c>
      <c r="AT281" s="258" t="s">
        <v>152</v>
      </c>
      <c r="AU281" s="258" t="s">
        <v>92</v>
      </c>
      <c r="AY281" s="14" t="s">
        <v>149</v>
      </c>
      <c r="BE281" s="259">
        <f>IF(N281="základná",J281,0)</f>
        <v>0</v>
      </c>
      <c r="BF281" s="259">
        <f>IF(N281="znížená",J281,0)</f>
        <v>0</v>
      </c>
      <c r="BG281" s="259">
        <f>IF(N281="zákl. prenesená",J281,0)</f>
        <v>0</v>
      </c>
      <c r="BH281" s="259">
        <f>IF(N281="zníž. prenesená",J281,0)</f>
        <v>0</v>
      </c>
      <c r="BI281" s="259">
        <f>IF(N281="nulová",J281,0)</f>
        <v>0</v>
      </c>
      <c r="BJ281" s="14" t="s">
        <v>92</v>
      </c>
      <c r="BK281" s="259">
        <f>ROUND(I281*H281,2)</f>
        <v>0</v>
      </c>
      <c r="BL281" s="14" t="s">
        <v>214</v>
      </c>
      <c r="BM281" s="258" t="s">
        <v>670</v>
      </c>
    </row>
    <row r="282" s="2" customFormat="1" ht="24.15" customHeight="1">
      <c r="A282" s="35"/>
      <c r="B282" s="36"/>
      <c r="C282" s="260" t="s">
        <v>671</v>
      </c>
      <c r="D282" s="260" t="s">
        <v>284</v>
      </c>
      <c r="E282" s="261" t="s">
        <v>672</v>
      </c>
      <c r="F282" s="262" t="s">
        <v>673</v>
      </c>
      <c r="G282" s="263" t="s">
        <v>165</v>
      </c>
      <c r="H282" s="264">
        <v>6</v>
      </c>
      <c r="I282" s="265"/>
      <c r="J282" s="266">
        <f>ROUND(I282*H282,2)</f>
        <v>0</v>
      </c>
      <c r="K282" s="267"/>
      <c r="L282" s="268"/>
      <c r="M282" s="269" t="s">
        <v>1</v>
      </c>
      <c r="N282" s="270" t="s">
        <v>45</v>
      </c>
      <c r="O282" s="94"/>
      <c r="P282" s="256">
        <f>O282*H282</f>
        <v>0</v>
      </c>
      <c r="Q282" s="256">
        <v>0.030329999999999999</v>
      </c>
      <c r="R282" s="256">
        <f>Q282*H282</f>
        <v>0.18198</v>
      </c>
      <c r="S282" s="256">
        <v>0</v>
      </c>
      <c r="T282" s="25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58" t="s">
        <v>283</v>
      </c>
      <c r="AT282" s="258" t="s">
        <v>284</v>
      </c>
      <c r="AU282" s="258" t="s">
        <v>92</v>
      </c>
      <c r="AY282" s="14" t="s">
        <v>149</v>
      </c>
      <c r="BE282" s="259">
        <f>IF(N282="základná",J282,0)</f>
        <v>0</v>
      </c>
      <c r="BF282" s="259">
        <f>IF(N282="znížená",J282,0)</f>
        <v>0</v>
      </c>
      <c r="BG282" s="259">
        <f>IF(N282="zákl. prenesená",J282,0)</f>
        <v>0</v>
      </c>
      <c r="BH282" s="259">
        <f>IF(N282="zníž. prenesená",J282,0)</f>
        <v>0</v>
      </c>
      <c r="BI282" s="259">
        <f>IF(N282="nulová",J282,0)</f>
        <v>0</v>
      </c>
      <c r="BJ282" s="14" t="s">
        <v>92</v>
      </c>
      <c r="BK282" s="259">
        <f>ROUND(I282*H282,2)</f>
        <v>0</v>
      </c>
      <c r="BL282" s="14" t="s">
        <v>214</v>
      </c>
      <c r="BM282" s="258" t="s">
        <v>674</v>
      </c>
    </row>
    <row r="283" s="2" customFormat="1" ht="24.15" customHeight="1">
      <c r="A283" s="35"/>
      <c r="B283" s="36"/>
      <c r="C283" s="246" t="s">
        <v>675</v>
      </c>
      <c r="D283" s="246" t="s">
        <v>152</v>
      </c>
      <c r="E283" s="247" t="s">
        <v>676</v>
      </c>
      <c r="F283" s="248" t="s">
        <v>677</v>
      </c>
      <c r="G283" s="249" t="s">
        <v>165</v>
      </c>
      <c r="H283" s="250">
        <v>9</v>
      </c>
      <c r="I283" s="251"/>
      <c r="J283" s="252">
        <f>ROUND(I283*H283,2)</f>
        <v>0</v>
      </c>
      <c r="K283" s="253"/>
      <c r="L283" s="41"/>
      <c r="M283" s="254" t="s">
        <v>1</v>
      </c>
      <c r="N283" s="255" t="s">
        <v>45</v>
      </c>
      <c r="O283" s="94"/>
      <c r="P283" s="256">
        <f>O283*H283</f>
        <v>0</v>
      </c>
      <c r="Q283" s="256">
        <v>0.03863975</v>
      </c>
      <c r="R283" s="256">
        <f>Q283*H283</f>
        <v>0.34775774999999998</v>
      </c>
      <c r="S283" s="256">
        <v>0</v>
      </c>
      <c r="T283" s="257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58" t="s">
        <v>214</v>
      </c>
      <c r="AT283" s="258" t="s">
        <v>152</v>
      </c>
      <c r="AU283" s="258" t="s">
        <v>92</v>
      </c>
      <c r="AY283" s="14" t="s">
        <v>149</v>
      </c>
      <c r="BE283" s="259">
        <f>IF(N283="základná",J283,0)</f>
        <v>0</v>
      </c>
      <c r="BF283" s="259">
        <f>IF(N283="znížená",J283,0)</f>
        <v>0</v>
      </c>
      <c r="BG283" s="259">
        <f>IF(N283="zákl. prenesená",J283,0)</f>
        <v>0</v>
      </c>
      <c r="BH283" s="259">
        <f>IF(N283="zníž. prenesená",J283,0)</f>
        <v>0</v>
      </c>
      <c r="BI283" s="259">
        <f>IF(N283="nulová",J283,0)</f>
        <v>0</v>
      </c>
      <c r="BJ283" s="14" t="s">
        <v>92</v>
      </c>
      <c r="BK283" s="259">
        <f>ROUND(I283*H283,2)</f>
        <v>0</v>
      </c>
      <c r="BL283" s="14" t="s">
        <v>214</v>
      </c>
      <c r="BM283" s="258" t="s">
        <v>678</v>
      </c>
    </row>
    <row r="284" s="2" customFormat="1" ht="24.15" customHeight="1">
      <c r="A284" s="35"/>
      <c r="B284" s="36"/>
      <c r="C284" s="260" t="s">
        <v>679</v>
      </c>
      <c r="D284" s="260" t="s">
        <v>284</v>
      </c>
      <c r="E284" s="261" t="s">
        <v>680</v>
      </c>
      <c r="F284" s="262" t="s">
        <v>681</v>
      </c>
      <c r="G284" s="263" t="s">
        <v>165</v>
      </c>
      <c r="H284" s="264">
        <v>9</v>
      </c>
      <c r="I284" s="265"/>
      <c r="J284" s="266">
        <f>ROUND(I284*H284,2)</f>
        <v>0</v>
      </c>
      <c r="K284" s="267"/>
      <c r="L284" s="268"/>
      <c r="M284" s="269" t="s">
        <v>1</v>
      </c>
      <c r="N284" s="270" t="s">
        <v>45</v>
      </c>
      <c r="O284" s="94"/>
      <c r="P284" s="256">
        <f>O284*H284</f>
        <v>0</v>
      </c>
      <c r="Q284" s="256">
        <v>0.0070099999999999997</v>
      </c>
      <c r="R284" s="256">
        <f>Q284*H284</f>
        <v>0.063089999999999993</v>
      </c>
      <c r="S284" s="256">
        <v>0</v>
      </c>
      <c r="T284" s="25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58" t="s">
        <v>283</v>
      </c>
      <c r="AT284" s="258" t="s">
        <v>284</v>
      </c>
      <c r="AU284" s="258" t="s">
        <v>92</v>
      </c>
      <c r="AY284" s="14" t="s">
        <v>149</v>
      </c>
      <c r="BE284" s="259">
        <f>IF(N284="základná",J284,0)</f>
        <v>0</v>
      </c>
      <c r="BF284" s="259">
        <f>IF(N284="znížená",J284,0)</f>
        <v>0</v>
      </c>
      <c r="BG284" s="259">
        <f>IF(N284="zákl. prenesená",J284,0)</f>
        <v>0</v>
      </c>
      <c r="BH284" s="259">
        <f>IF(N284="zníž. prenesená",J284,0)</f>
        <v>0</v>
      </c>
      <c r="BI284" s="259">
        <f>IF(N284="nulová",J284,0)</f>
        <v>0</v>
      </c>
      <c r="BJ284" s="14" t="s">
        <v>92</v>
      </c>
      <c r="BK284" s="259">
        <f>ROUND(I284*H284,2)</f>
        <v>0</v>
      </c>
      <c r="BL284" s="14" t="s">
        <v>214</v>
      </c>
      <c r="BM284" s="258" t="s">
        <v>682</v>
      </c>
    </row>
    <row r="285" s="2" customFormat="1" ht="21.75" customHeight="1">
      <c r="A285" s="35"/>
      <c r="B285" s="36"/>
      <c r="C285" s="246" t="s">
        <v>683</v>
      </c>
      <c r="D285" s="246" t="s">
        <v>152</v>
      </c>
      <c r="E285" s="247" t="s">
        <v>684</v>
      </c>
      <c r="F285" s="248" t="s">
        <v>685</v>
      </c>
      <c r="G285" s="249" t="s">
        <v>155</v>
      </c>
      <c r="H285" s="250">
        <v>1</v>
      </c>
      <c r="I285" s="251"/>
      <c r="J285" s="252">
        <f>ROUND(I285*H285,2)</f>
        <v>0</v>
      </c>
      <c r="K285" s="253"/>
      <c r="L285" s="41"/>
      <c r="M285" s="254" t="s">
        <v>1</v>
      </c>
      <c r="N285" s="255" t="s">
        <v>45</v>
      </c>
      <c r="O285" s="94"/>
      <c r="P285" s="256">
        <f>O285*H285</f>
        <v>0</v>
      </c>
      <c r="Q285" s="256">
        <v>0.00029999999999999997</v>
      </c>
      <c r="R285" s="256">
        <f>Q285*H285</f>
        <v>0.00029999999999999997</v>
      </c>
      <c r="S285" s="256">
        <v>0</v>
      </c>
      <c r="T285" s="257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58" t="s">
        <v>156</v>
      </c>
      <c r="AT285" s="258" t="s">
        <v>152</v>
      </c>
      <c r="AU285" s="258" t="s">
        <v>92</v>
      </c>
      <c r="AY285" s="14" t="s">
        <v>149</v>
      </c>
      <c r="BE285" s="259">
        <f>IF(N285="základná",J285,0)</f>
        <v>0</v>
      </c>
      <c r="BF285" s="259">
        <f>IF(N285="znížená",J285,0)</f>
        <v>0</v>
      </c>
      <c r="BG285" s="259">
        <f>IF(N285="zákl. prenesená",J285,0)</f>
        <v>0</v>
      </c>
      <c r="BH285" s="259">
        <f>IF(N285="zníž. prenesená",J285,0)</f>
        <v>0</v>
      </c>
      <c r="BI285" s="259">
        <f>IF(N285="nulová",J285,0)</f>
        <v>0</v>
      </c>
      <c r="BJ285" s="14" t="s">
        <v>92</v>
      </c>
      <c r="BK285" s="259">
        <f>ROUND(I285*H285,2)</f>
        <v>0</v>
      </c>
      <c r="BL285" s="14" t="s">
        <v>156</v>
      </c>
      <c r="BM285" s="258" t="s">
        <v>686</v>
      </c>
    </row>
    <row r="286" s="2" customFormat="1" ht="16.5" customHeight="1">
      <c r="A286" s="35"/>
      <c r="B286" s="36"/>
      <c r="C286" s="260" t="s">
        <v>687</v>
      </c>
      <c r="D286" s="260" t="s">
        <v>284</v>
      </c>
      <c r="E286" s="261" t="s">
        <v>688</v>
      </c>
      <c r="F286" s="262" t="s">
        <v>689</v>
      </c>
      <c r="G286" s="263" t="s">
        <v>155</v>
      </c>
      <c r="H286" s="264">
        <v>1</v>
      </c>
      <c r="I286" s="265"/>
      <c r="J286" s="266">
        <f>ROUND(I286*H286,2)</f>
        <v>0</v>
      </c>
      <c r="K286" s="267"/>
      <c r="L286" s="268"/>
      <c r="M286" s="269" t="s">
        <v>1</v>
      </c>
      <c r="N286" s="270" t="s">
        <v>45</v>
      </c>
      <c r="O286" s="94"/>
      <c r="P286" s="256">
        <f>O286*H286</f>
        <v>0</v>
      </c>
      <c r="Q286" s="256">
        <v>0.00085999999999999998</v>
      </c>
      <c r="R286" s="256">
        <f>Q286*H286</f>
        <v>0.00085999999999999998</v>
      </c>
      <c r="S286" s="256">
        <v>0</v>
      </c>
      <c r="T286" s="25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58" t="s">
        <v>183</v>
      </c>
      <c r="AT286" s="258" t="s">
        <v>284</v>
      </c>
      <c r="AU286" s="258" t="s">
        <v>92</v>
      </c>
      <c r="AY286" s="14" t="s">
        <v>149</v>
      </c>
      <c r="BE286" s="259">
        <f>IF(N286="základná",J286,0)</f>
        <v>0</v>
      </c>
      <c r="BF286" s="259">
        <f>IF(N286="znížená",J286,0)</f>
        <v>0</v>
      </c>
      <c r="BG286" s="259">
        <f>IF(N286="zákl. prenesená",J286,0)</f>
        <v>0</v>
      </c>
      <c r="BH286" s="259">
        <f>IF(N286="zníž. prenesená",J286,0)</f>
        <v>0</v>
      </c>
      <c r="BI286" s="259">
        <f>IF(N286="nulová",J286,0)</f>
        <v>0</v>
      </c>
      <c r="BJ286" s="14" t="s">
        <v>92</v>
      </c>
      <c r="BK286" s="259">
        <f>ROUND(I286*H286,2)</f>
        <v>0</v>
      </c>
      <c r="BL286" s="14" t="s">
        <v>156</v>
      </c>
      <c r="BM286" s="258" t="s">
        <v>690</v>
      </c>
    </row>
    <row r="287" s="2" customFormat="1" ht="16.5" customHeight="1">
      <c r="A287" s="35"/>
      <c r="B287" s="36"/>
      <c r="C287" s="246" t="s">
        <v>691</v>
      </c>
      <c r="D287" s="246" t="s">
        <v>152</v>
      </c>
      <c r="E287" s="247" t="s">
        <v>692</v>
      </c>
      <c r="F287" s="248" t="s">
        <v>693</v>
      </c>
      <c r="G287" s="249" t="s">
        <v>173</v>
      </c>
      <c r="H287" s="250">
        <v>4</v>
      </c>
      <c r="I287" s="251"/>
      <c r="J287" s="252">
        <f>ROUND(I287*H287,2)</f>
        <v>0</v>
      </c>
      <c r="K287" s="253"/>
      <c r="L287" s="41"/>
      <c r="M287" s="254" t="s">
        <v>1</v>
      </c>
      <c r="N287" s="255" t="s">
        <v>45</v>
      </c>
      <c r="O287" s="94"/>
      <c r="P287" s="256">
        <f>O287*H287</f>
        <v>0</v>
      </c>
      <c r="Q287" s="256">
        <v>0.00029999999999999997</v>
      </c>
      <c r="R287" s="256">
        <f>Q287*H287</f>
        <v>0.0011999999999999999</v>
      </c>
      <c r="S287" s="256">
        <v>0</v>
      </c>
      <c r="T287" s="257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58" t="s">
        <v>156</v>
      </c>
      <c r="AT287" s="258" t="s">
        <v>152</v>
      </c>
      <c r="AU287" s="258" t="s">
        <v>92</v>
      </c>
      <c r="AY287" s="14" t="s">
        <v>149</v>
      </c>
      <c r="BE287" s="259">
        <f>IF(N287="základná",J287,0)</f>
        <v>0</v>
      </c>
      <c r="BF287" s="259">
        <f>IF(N287="znížená",J287,0)</f>
        <v>0</v>
      </c>
      <c r="BG287" s="259">
        <f>IF(N287="zákl. prenesená",J287,0)</f>
        <v>0</v>
      </c>
      <c r="BH287" s="259">
        <f>IF(N287="zníž. prenesená",J287,0)</f>
        <v>0</v>
      </c>
      <c r="BI287" s="259">
        <f>IF(N287="nulová",J287,0)</f>
        <v>0</v>
      </c>
      <c r="BJ287" s="14" t="s">
        <v>92</v>
      </c>
      <c r="BK287" s="259">
        <f>ROUND(I287*H287,2)</f>
        <v>0</v>
      </c>
      <c r="BL287" s="14" t="s">
        <v>156</v>
      </c>
      <c r="BM287" s="258" t="s">
        <v>694</v>
      </c>
    </row>
    <row r="288" s="2" customFormat="1" ht="24.15" customHeight="1">
      <c r="A288" s="35"/>
      <c r="B288" s="36"/>
      <c r="C288" s="260" t="s">
        <v>695</v>
      </c>
      <c r="D288" s="260" t="s">
        <v>284</v>
      </c>
      <c r="E288" s="261" t="s">
        <v>696</v>
      </c>
      <c r="F288" s="262" t="s">
        <v>697</v>
      </c>
      <c r="G288" s="263" t="s">
        <v>173</v>
      </c>
      <c r="H288" s="264">
        <v>4</v>
      </c>
      <c r="I288" s="265"/>
      <c r="J288" s="266">
        <f>ROUND(I288*H288,2)</f>
        <v>0</v>
      </c>
      <c r="K288" s="267"/>
      <c r="L288" s="268"/>
      <c r="M288" s="269" t="s">
        <v>1</v>
      </c>
      <c r="N288" s="270" t="s">
        <v>45</v>
      </c>
      <c r="O288" s="94"/>
      <c r="P288" s="256">
        <f>O288*H288</f>
        <v>0</v>
      </c>
      <c r="Q288" s="256">
        <v>0.00085999999999999998</v>
      </c>
      <c r="R288" s="256">
        <f>Q288*H288</f>
        <v>0.0034399999999999999</v>
      </c>
      <c r="S288" s="256">
        <v>0</v>
      </c>
      <c r="T288" s="25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58" t="s">
        <v>183</v>
      </c>
      <c r="AT288" s="258" t="s">
        <v>284</v>
      </c>
      <c r="AU288" s="258" t="s">
        <v>92</v>
      </c>
      <c r="AY288" s="14" t="s">
        <v>149</v>
      </c>
      <c r="BE288" s="259">
        <f>IF(N288="základná",J288,0)</f>
        <v>0</v>
      </c>
      <c r="BF288" s="259">
        <f>IF(N288="znížená",J288,0)</f>
        <v>0</v>
      </c>
      <c r="BG288" s="259">
        <f>IF(N288="zákl. prenesená",J288,0)</f>
        <v>0</v>
      </c>
      <c r="BH288" s="259">
        <f>IF(N288="zníž. prenesená",J288,0)</f>
        <v>0</v>
      </c>
      <c r="BI288" s="259">
        <f>IF(N288="nulová",J288,0)</f>
        <v>0</v>
      </c>
      <c r="BJ288" s="14" t="s">
        <v>92</v>
      </c>
      <c r="BK288" s="259">
        <f>ROUND(I288*H288,2)</f>
        <v>0</v>
      </c>
      <c r="BL288" s="14" t="s">
        <v>156</v>
      </c>
      <c r="BM288" s="258" t="s">
        <v>698</v>
      </c>
    </row>
    <row r="289" s="2" customFormat="1" ht="16.5" customHeight="1">
      <c r="A289" s="35"/>
      <c r="B289" s="36"/>
      <c r="C289" s="246" t="s">
        <v>699</v>
      </c>
      <c r="D289" s="246" t="s">
        <v>152</v>
      </c>
      <c r="E289" s="247" t="s">
        <v>700</v>
      </c>
      <c r="F289" s="248" t="s">
        <v>701</v>
      </c>
      <c r="G289" s="249" t="s">
        <v>173</v>
      </c>
      <c r="H289" s="250">
        <v>22</v>
      </c>
      <c r="I289" s="251"/>
      <c r="J289" s="252">
        <f>ROUND(I289*H289,2)</f>
        <v>0</v>
      </c>
      <c r="K289" s="253"/>
      <c r="L289" s="41"/>
      <c r="M289" s="254" t="s">
        <v>1</v>
      </c>
      <c r="N289" s="255" t="s">
        <v>45</v>
      </c>
      <c r="O289" s="94"/>
      <c r="P289" s="256">
        <f>O289*H289</f>
        <v>0</v>
      </c>
      <c r="Q289" s="256">
        <v>0.00056079999999999997</v>
      </c>
      <c r="R289" s="256">
        <f>Q289*H289</f>
        <v>0.012337599999999999</v>
      </c>
      <c r="S289" s="256">
        <v>0</v>
      </c>
      <c r="T289" s="257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58" t="s">
        <v>156</v>
      </c>
      <c r="AT289" s="258" t="s">
        <v>152</v>
      </c>
      <c r="AU289" s="258" t="s">
        <v>92</v>
      </c>
      <c r="AY289" s="14" t="s">
        <v>149</v>
      </c>
      <c r="BE289" s="259">
        <f>IF(N289="základná",J289,0)</f>
        <v>0</v>
      </c>
      <c r="BF289" s="259">
        <f>IF(N289="znížená",J289,0)</f>
        <v>0</v>
      </c>
      <c r="BG289" s="259">
        <f>IF(N289="zákl. prenesená",J289,0)</f>
        <v>0</v>
      </c>
      <c r="BH289" s="259">
        <f>IF(N289="zníž. prenesená",J289,0)</f>
        <v>0</v>
      </c>
      <c r="BI289" s="259">
        <f>IF(N289="nulová",J289,0)</f>
        <v>0</v>
      </c>
      <c r="BJ289" s="14" t="s">
        <v>92</v>
      </c>
      <c r="BK289" s="259">
        <f>ROUND(I289*H289,2)</f>
        <v>0</v>
      </c>
      <c r="BL289" s="14" t="s">
        <v>156</v>
      </c>
      <c r="BM289" s="258" t="s">
        <v>702</v>
      </c>
    </row>
    <row r="290" s="2" customFormat="1" ht="16.5" customHeight="1">
      <c r="A290" s="35"/>
      <c r="B290" s="36"/>
      <c r="C290" s="260" t="s">
        <v>703</v>
      </c>
      <c r="D290" s="260" t="s">
        <v>284</v>
      </c>
      <c r="E290" s="261" t="s">
        <v>704</v>
      </c>
      <c r="F290" s="262" t="s">
        <v>705</v>
      </c>
      <c r="G290" s="263" t="s">
        <v>173</v>
      </c>
      <c r="H290" s="264">
        <v>18</v>
      </c>
      <c r="I290" s="265"/>
      <c r="J290" s="266">
        <f>ROUND(I290*H290,2)</f>
        <v>0</v>
      </c>
      <c r="K290" s="267"/>
      <c r="L290" s="268"/>
      <c r="M290" s="269" t="s">
        <v>1</v>
      </c>
      <c r="N290" s="270" t="s">
        <v>45</v>
      </c>
      <c r="O290" s="94"/>
      <c r="P290" s="256">
        <f>O290*H290</f>
        <v>0</v>
      </c>
      <c r="Q290" s="256">
        <v>0.0229</v>
      </c>
      <c r="R290" s="256">
        <f>Q290*H290</f>
        <v>0.41220000000000001</v>
      </c>
      <c r="S290" s="256">
        <v>0</v>
      </c>
      <c r="T290" s="257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58" t="s">
        <v>183</v>
      </c>
      <c r="AT290" s="258" t="s">
        <v>284</v>
      </c>
      <c r="AU290" s="258" t="s">
        <v>92</v>
      </c>
      <c r="AY290" s="14" t="s">
        <v>149</v>
      </c>
      <c r="BE290" s="259">
        <f>IF(N290="základná",J290,0)</f>
        <v>0</v>
      </c>
      <c r="BF290" s="259">
        <f>IF(N290="znížená",J290,0)</f>
        <v>0</v>
      </c>
      <c r="BG290" s="259">
        <f>IF(N290="zákl. prenesená",J290,0)</f>
        <v>0</v>
      </c>
      <c r="BH290" s="259">
        <f>IF(N290="zníž. prenesená",J290,0)</f>
        <v>0</v>
      </c>
      <c r="BI290" s="259">
        <f>IF(N290="nulová",J290,0)</f>
        <v>0</v>
      </c>
      <c r="BJ290" s="14" t="s">
        <v>92</v>
      </c>
      <c r="BK290" s="259">
        <f>ROUND(I290*H290,2)</f>
        <v>0</v>
      </c>
      <c r="BL290" s="14" t="s">
        <v>156</v>
      </c>
      <c r="BM290" s="258" t="s">
        <v>706</v>
      </c>
    </row>
    <row r="291" s="2" customFormat="1" ht="24.15" customHeight="1">
      <c r="A291" s="35"/>
      <c r="B291" s="36"/>
      <c r="C291" s="260" t="s">
        <v>707</v>
      </c>
      <c r="D291" s="260" t="s">
        <v>284</v>
      </c>
      <c r="E291" s="261" t="s">
        <v>708</v>
      </c>
      <c r="F291" s="262" t="s">
        <v>709</v>
      </c>
      <c r="G291" s="263" t="s">
        <v>173</v>
      </c>
      <c r="H291" s="264">
        <v>4</v>
      </c>
      <c r="I291" s="265"/>
      <c r="J291" s="266">
        <f>ROUND(I291*H291,2)</f>
        <v>0</v>
      </c>
      <c r="K291" s="267"/>
      <c r="L291" s="268"/>
      <c r="M291" s="269" t="s">
        <v>1</v>
      </c>
      <c r="N291" s="270" t="s">
        <v>45</v>
      </c>
      <c r="O291" s="94"/>
      <c r="P291" s="256">
        <f>O291*H291</f>
        <v>0</v>
      </c>
      <c r="Q291" s="256">
        <v>0.00362</v>
      </c>
      <c r="R291" s="256">
        <f>Q291*H291</f>
        <v>0.01448</v>
      </c>
      <c r="S291" s="256">
        <v>0</v>
      </c>
      <c r="T291" s="25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58" t="s">
        <v>183</v>
      </c>
      <c r="AT291" s="258" t="s">
        <v>284</v>
      </c>
      <c r="AU291" s="258" t="s">
        <v>92</v>
      </c>
      <c r="AY291" s="14" t="s">
        <v>149</v>
      </c>
      <c r="BE291" s="259">
        <f>IF(N291="základná",J291,0)</f>
        <v>0</v>
      </c>
      <c r="BF291" s="259">
        <f>IF(N291="znížená",J291,0)</f>
        <v>0</v>
      </c>
      <c r="BG291" s="259">
        <f>IF(N291="zákl. prenesená",J291,0)</f>
        <v>0</v>
      </c>
      <c r="BH291" s="259">
        <f>IF(N291="zníž. prenesená",J291,0)</f>
        <v>0</v>
      </c>
      <c r="BI291" s="259">
        <f>IF(N291="nulová",J291,0)</f>
        <v>0</v>
      </c>
      <c r="BJ291" s="14" t="s">
        <v>92</v>
      </c>
      <c r="BK291" s="259">
        <f>ROUND(I291*H291,2)</f>
        <v>0</v>
      </c>
      <c r="BL291" s="14" t="s">
        <v>156</v>
      </c>
      <c r="BM291" s="258" t="s">
        <v>710</v>
      </c>
    </row>
    <row r="292" s="2" customFormat="1" ht="16.5" customHeight="1">
      <c r="A292" s="35"/>
      <c r="B292" s="36"/>
      <c r="C292" s="246" t="s">
        <v>711</v>
      </c>
      <c r="D292" s="246" t="s">
        <v>152</v>
      </c>
      <c r="E292" s="247" t="s">
        <v>712</v>
      </c>
      <c r="F292" s="248" t="s">
        <v>713</v>
      </c>
      <c r="G292" s="249" t="s">
        <v>173</v>
      </c>
      <c r="H292" s="250">
        <v>2</v>
      </c>
      <c r="I292" s="251"/>
      <c r="J292" s="252">
        <f>ROUND(I292*H292,2)</f>
        <v>0</v>
      </c>
      <c r="K292" s="253"/>
      <c r="L292" s="41"/>
      <c r="M292" s="254" t="s">
        <v>1</v>
      </c>
      <c r="N292" s="255" t="s">
        <v>45</v>
      </c>
      <c r="O292" s="94"/>
      <c r="P292" s="256">
        <f>O292*H292</f>
        <v>0</v>
      </c>
      <c r="Q292" s="256">
        <v>0.0006734</v>
      </c>
      <c r="R292" s="256">
        <f>Q292*H292</f>
        <v>0.0013468</v>
      </c>
      <c r="S292" s="256">
        <v>0</v>
      </c>
      <c r="T292" s="257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58" t="s">
        <v>156</v>
      </c>
      <c r="AT292" s="258" t="s">
        <v>152</v>
      </c>
      <c r="AU292" s="258" t="s">
        <v>92</v>
      </c>
      <c r="AY292" s="14" t="s">
        <v>149</v>
      </c>
      <c r="BE292" s="259">
        <f>IF(N292="základná",J292,0)</f>
        <v>0</v>
      </c>
      <c r="BF292" s="259">
        <f>IF(N292="znížená",J292,0)</f>
        <v>0</v>
      </c>
      <c r="BG292" s="259">
        <f>IF(N292="zákl. prenesená",J292,0)</f>
        <v>0</v>
      </c>
      <c r="BH292" s="259">
        <f>IF(N292="zníž. prenesená",J292,0)</f>
        <v>0</v>
      </c>
      <c r="BI292" s="259">
        <f>IF(N292="nulová",J292,0)</f>
        <v>0</v>
      </c>
      <c r="BJ292" s="14" t="s">
        <v>92</v>
      </c>
      <c r="BK292" s="259">
        <f>ROUND(I292*H292,2)</f>
        <v>0</v>
      </c>
      <c r="BL292" s="14" t="s">
        <v>156</v>
      </c>
      <c r="BM292" s="258" t="s">
        <v>714</v>
      </c>
    </row>
    <row r="293" s="2" customFormat="1" ht="24.15" customHeight="1">
      <c r="A293" s="35"/>
      <c r="B293" s="36"/>
      <c r="C293" s="260" t="s">
        <v>715</v>
      </c>
      <c r="D293" s="260" t="s">
        <v>284</v>
      </c>
      <c r="E293" s="261" t="s">
        <v>716</v>
      </c>
      <c r="F293" s="262" t="s">
        <v>717</v>
      </c>
      <c r="G293" s="263" t="s">
        <v>173</v>
      </c>
      <c r="H293" s="264">
        <v>2</v>
      </c>
      <c r="I293" s="265"/>
      <c r="J293" s="266">
        <f>ROUND(I293*H293,2)</f>
        <v>0</v>
      </c>
      <c r="K293" s="267"/>
      <c r="L293" s="268"/>
      <c r="M293" s="269" t="s">
        <v>1</v>
      </c>
      <c r="N293" s="270" t="s">
        <v>45</v>
      </c>
      <c r="O293" s="94"/>
      <c r="P293" s="256">
        <f>O293*H293</f>
        <v>0</v>
      </c>
      <c r="Q293" s="256">
        <v>0.0058199999999999997</v>
      </c>
      <c r="R293" s="256">
        <f>Q293*H293</f>
        <v>0.011639999999999999</v>
      </c>
      <c r="S293" s="256">
        <v>0</v>
      </c>
      <c r="T293" s="257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58" t="s">
        <v>183</v>
      </c>
      <c r="AT293" s="258" t="s">
        <v>284</v>
      </c>
      <c r="AU293" s="258" t="s">
        <v>92</v>
      </c>
      <c r="AY293" s="14" t="s">
        <v>149</v>
      </c>
      <c r="BE293" s="259">
        <f>IF(N293="základná",J293,0)</f>
        <v>0</v>
      </c>
      <c r="BF293" s="259">
        <f>IF(N293="znížená",J293,0)</f>
        <v>0</v>
      </c>
      <c r="BG293" s="259">
        <f>IF(N293="zákl. prenesená",J293,0)</f>
        <v>0</v>
      </c>
      <c r="BH293" s="259">
        <f>IF(N293="zníž. prenesená",J293,0)</f>
        <v>0</v>
      </c>
      <c r="BI293" s="259">
        <f>IF(N293="nulová",J293,0)</f>
        <v>0</v>
      </c>
      <c r="BJ293" s="14" t="s">
        <v>92</v>
      </c>
      <c r="BK293" s="259">
        <f>ROUND(I293*H293,2)</f>
        <v>0</v>
      </c>
      <c r="BL293" s="14" t="s">
        <v>156</v>
      </c>
      <c r="BM293" s="258" t="s">
        <v>718</v>
      </c>
    </row>
    <row r="294" s="2" customFormat="1" ht="16.5" customHeight="1">
      <c r="A294" s="35"/>
      <c r="B294" s="36"/>
      <c r="C294" s="246" t="s">
        <v>719</v>
      </c>
      <c r="D294" s="246" t="s">
        <v>152</v>
      </c>
      <c r="E294" s="247" t="s">
        <v>720</v>
      </c>
      <c r="F294" s="248" t="s">
        <v>721</v>
      </c>
      <c r="G294" s="249" t="s">
        <v>173</v>
      </c>
      <c r="H294" s="250">
        <v>7</v>
      </c>
      <c r="I294" s="251"/>
      <c r="J294" s="252">
        <f>ROUND(I294*H294,2)</f>
        <v>0</v>
      </c>
      <c r="K294" s="253"/>
      <c r="L294" s="41"/>
      <c r="M294" s="254" t="s">
        <v>1</v>
      </c>
      <c r="N294" s="255" t="s">
        <v>45</v>
      </c>
      <c r="O294" s="94"/>
      <c r="P294" s="256">
        <f>O294*H294</f>
        <v>0</v>
      </c>
      <c r="Q294" s="256">
        <v>0.0006734</v>
      </c>
      <c r="R294" s="256">
        <f>Q294*H294</f>
        <v>0.0047137999999999998</v>
      </c>
      <c r="S294" s="256">
        <v>0</v>
      </c>
      <c r="T294" s="25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58" t="s">
        <v>156</v>
      </c>
      <c r="AT294" s="258" t="s">
        <v>152</v>
      </c>
      <c r="AU294" s="258" t="s">
        <v>92</v>
      </c>
      <c r="AY294" s="14" t="s">
        <v>149</v>
      </c>
      <c r="BE294" s="259">
        <f>IF(N294="základná",J294,0)</f>
        <v>0</v>
      </c>
      <c r="BF294" s="259">
        <f>IF(N294="znížená",J294,0)</f>
        <v>0</v>
      </c>
      <c r="BG294" s="259">
        <f>IF(N294="zákl. prenesená",J294,0)</f>
        <v>0</v>
      </c>
      <c r="BH294" s="259">
        <f>IF(N294="zníž. prenesená",J294,0)</f>
        <v>0</v>
      </c>
      <c r="BI294" s="259">
        <f>IF(N294="nulová",J294,0)</f>
        <v>0</v>
      </c>
      <c r="BJ294" s="14" t="s">
        <v>92</v>
      </c>
      <c r="BK294" s="259">
        <f>ROUND(I294*H294,2)</f>
        <v>0</v>
      </c>
      <c r="BL294" s="14" t="s">
        <v>156</v>
      </c>
      <c r="BM294" s="258" t="s">
        <v>722</v>
      </c>
    </row>
    <row r="295" s="2" customFormat="1" ht="24.15" customHeight="1">
      <c r="A295" s="35"/>
      <c r="B295" s="36"/>
      <c r="C295" s="260" t="s">
        <v>723</v>
      </c>
      <c r="D295" s="260" t="s">
        <v>284</v>
      </c>
      <c r="E295" s="261" t="s">
        <v>724</v>
      </c>
      <c r="F295" s="262" t="s">
        <v>725</v>
      </c>
      <c r="G295" s="263" t="s">
        <v>173</v>
      </c>
      <c r="H295" s="264">
        <v>7</v>
      </c>
      <c r="I295" s="265"/>
      <c r="J295" s="266">
        <f>ROUND(I295*H295,2)</f>
        <v>0</v>
      </c>
      <c r="K295" s="267"/>
      <c r="L295" s="268"/>
      <c r="M295" s="269" t="s">
        <v>1</v>
      </c>
      <c r="N295" s="270" t="s">
        <v>45</v>
      </c>
      <c r="O295" s="94"/>
      <c r="P295" s="256">
        <f>O295*H295</f>
        <v>0</v>
      </c>
      <c r="Q295" s="256">
        <v>0.0058199999999999997</v>
      </c>
      <c r="R295" s="256">
        <f>Q295*H295</f>
        <v>0.040739999999999998</v>
      </c>
      <c r="S295" s="256">
        <v>0</v>
      </c>
      <c r="T295" s="257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58" t="s">
        <v>183</v>
      </c>
      <c r="AT295" s="258" t="s">
        <v>284</v>
      </c>
      <c r="AU295" s="258" t="s">
        <v>92</v>
      </c>
      <c r="AY295" s="14" t="s">
        <v>149</v>
      </c>
      <c r="BE295" s="259">
        <f>IF(N295="základná",J295,0)</f>
        <v>0</v>
      </c>
      <c r="BF295" s="259">
        <f>IF(N295="znížená",J295,0)</f>
        <v>0</v>
      </c>
      <c r="BG295" s="259">
        <f>IF(N295="zákl. prenesená",J295,0)</f>
        <v>0</v>
      </c>
      <c r="BH295" s="259">
        <f>IF(N295="zníž. prenesená",J295,0)</f>
        <v>0</v>
      </c>
      <c r="BI295" s="259">
        <f>IF(N295="nulová",J295,0)</f>
        <v>0</v>
      </c>
      <c r="BJ295" s="14" t="s">
        <v>92</v>
      </c>
      <c r="BK295" s="259">
        <f>ROUND(I295*H295,2)</f>
        <v>0</v>
      </c>
      <c r="BL295" s="14" t="s">
        <v>156</v>
      </c>
      <c r="BM295" s="258" t="s">
        <v>726</v>
      </c>
    </row>
    <row r="296" s="2" customFormat="1" ht="16.5" customHeight="1">
      <c r="A296" s="35"/>
      <c r="B296" s="36"/>
      <c r="C296" s="246" t="s">
        <v>727</v>
      </c>
      <c r="D296" s="246" t="s">
        <v>152</v>
      </c>
      <c r="E296" s="247" t="s">
        <v>728</v>
      </c>
      <c r="F296" s="248" t="s">
        <v>729</v>
      </c>
      <c r="G296" s="249" t="s">
        <v>173</v>
      </c>
      <c r="H296" s="250">
        <v>1</v>
      </c>
      <c r="I296" s="251"/>
      <c r="J296" s="252">
        <f>ROUND(I296*H296,2)</f>
        <v>0</v>
      </c>
      <c r="K296" s="253"/>
      <c r="L296" s="41"/>
      <c r="M296" s="254" t="s">
        <v>1</v>
      </c>
      <c r="N296" s="255" t="s">
        <v>45</v>
      </c>
      <c r="O296" s="94"/>
      <c r="P296" s="256">
        <f>O296*H296</f>
        <v>0</v>
      </c>
      <c r="Q296" s="256">
        <v>0.00029999999999999997</v>
      </c>
      <c r="R296" s="256">
        <f>Q296*H296</f>
        <v>0.00029999999999999997</v>
      </c>
      <c r="S296" s="256">
        <v>0</v>
      </c>
      <c r="T296" s="257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58" t="s">
        <v>156</v>
      </c>
      <c r="AT296" s="258" t="s">
        <v>152</v>
      </c>
      <c r="AU296" s="258" t="s">
        <v>92</v>
      </c>
      <c r="AY296" s="14" t="s">
        <v>149</v>
      </c>
      <c r="BE296" s="259">
        <f>IF(N296="základná",J296,0)</f>
        <v>0</v>
      </c>
      <c r="BF296" s="259">
        <f>IF(N296="znížená",J296,0)</f>
        <v>0</v>
      </c>
      <c r="BG296" s="259">
        <f>IF(N296="zákl. prenesená",J296,0)</f>
        <v>0</v>
      </c>
      <c r="BH296" s="259">
        <f>IF(N296="zníž. prenesená",J296,0)</f>
        <v>0</v>
      </c>
      <c r="BI296" s="259">
        <f>IF(N296="nulová",J296,0)</f>
        <v>0</v>
      </c>
      <c r="BJ296" s="14" t="s">
        <v>92</v>
      </c>
      <c r="BK296" s="259">
        <f>ROUND(I296*H296,2)</f>
        <v>0</v>
      </c>
      <c r="BL296" s="14" t="s">
        <v>156</v>
      </c>
      <c r="BM296" s="258" t="s">
        <v>730</v>
      </c>
    </row>
    <row r="297" s="2" customFormat="1" ht="24.15" customHeight="1">
      <c r="A297" s="35"/>
      <c r="B297" s="36"/>
      <c r="C297" s="260" t="s">
        <v>731</v>
      </c>
      <c r="D297" s="260" t="s">
        <v>284</v>
      </c>
      <c r="E297" s="261" t="s">
        <v>732</v>
      </c>
      <c r="F297" s="262" t="s">
        <v>733</v>
      </c>
      <c r="G297" s="263" t="s">
        <v>173</v>
      </c>
      <c r="H297" s="264">
        <v>1</v>
      </c>
      <c r="I297" s="265"/>
      <c r="J297" s="266">
        <f>ROUND(I297*H297,2)</f>
        <v>0</v>
      </c>
      <c r="K297" s="267"/>
      <c r="L297" s="268"/>
      <c r="M297" s="269" t="s">
        <v>1</v>
      </c>
      <c r="N297" s="270" t="s">
        <v>45</v>
      </c>
      <c r="O297" s="94"/>
      <c r="P297" s="256">
        <f>O297*H297</f>
        <v>0</v>
      </c>
      <c r="Q297" s="256">
        <v>0.0013500000000000001</v>
      </c>
      <c r="R297" s="256">
        <f>Q297*H297</f>
        <v>0.0013500000000000001</v>
      </c>
      <c r="S297" s="256">
        <v>0</v>
      </c>
      <c r="T297" s="257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58" t="s">
        <v>183</v>
      </c>
      <c r="AT297" s="258" t="s">
        <v>284</v>
      </c>
      <c r="AU297" s="258" t="s">
        <v>92</v>
      </c>
      <c r="AY297" s="14" t="s">
        <v>149</v>
      </c>
      <c r="BE297" s="259">
        <f>IF(N297="základná",J297,0)</f>
        <v>0</v>
      </c>
      <c r="BF297" s="259">
        <f>IF(N297="znížená",J297,0)</f>
        <v>0</v>
      </c>
      <c r="BG297" s="259">
        <f>IF(N297="zákl. prenesená",J297,0)</f>
        <v>0</v>
      </c>
      <c r="BH297" s="259">
        <f>IF(N297="zníž. prenesená",J297,0)</f>
        <v>0</v>
      </c>
      <c r="BI297" s="259">
        <f>IF(N297="nulová",J297,0)</f>
        <v>0</v>
      </c>
      <c r="BJ297" s="14" t="s">
        <v>92</v>
      </c>
      <c r="BK297" s="259">
        <f>ROUND(I297*H297,2)</f>
        <v>0</v>
      </c>
      <c r="BL297" s="14" t="s">
        <v>156</v>
      </c>
      <c r="BM297" s="258" t="s">
        <v>734</v>
      </c>
    </row>
    <row r="298" s="2" customFormat="1" ht="16.5" customHeight="1">
      <c r="A298" s="35"/>
      <c r="B298" s="36"/>
      <c r="C298" s="246" t="s">
        <v>735</v>
      </c>
      <c r="D298" s="246" t="s">
        <v>152</v>
      </c>
      <c r="E298" s="247" t="s">
        <v>736</v>
      </c>
      <c r="F298" s="248" t="s">
        <v>737</v>
      </c>
      <c r="G298" s="249" t="s">
        <v>173</v>
      </c>
      <c r="H298" s="250">
        <v>2</v>
      </c>
      <c r="I298" s="251"/>
      <c r="J298" s="252">
        <f>ROUND(I298*H298,2)</f>
        <v>0</v>
      </c>
      <c r="K298" s="253"/>
      <c r="L298" s="41"/>
      <c r="M298" s="254" t="s">
        <v>1</v>
      </c>
      <c r="N298" s="255" t="s">
        <v>45</v>
      </c>
      <c r="O298" s="94"/>
      <c r="P298" s="256">
        <f>O298*H298</f>
        <v>0</v>
      </c>
      <c r="Q298" s="256">
        <v>0.00056079999999999997</v>
      </c>
      <c r="R298" s="256">
        <f>Q298*H298</f>
        <v>0.0011215999999999999</v>
      </c>
      <c r="S298" s="256">
        <v>0</v>
      </c>
      <c r="T298" s="257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58" t="s">
        <v>156</v>
      </c>
      <c r="AT298" s="258" t="s">
        <v>152</v>
      </c>
      <c r="AU298" s="258" t="s">
        <v>92</v>
      </c>
      <c r="AY298" s="14" t="s">
        <v>149</v>
      </c>
      <c r="BE298" s="259">
        <f>IF(N298="základná",J298,0)</f>
        <v>0</v>
      </c>
      <c r="BF298" s="259">
        <f>IF(N298="znížená",J298,0)</f>
        <v>0</v>
      </c>
      <c r="BG298" s="259">
        <f>IF(N298="zákl. prenesená",J298,0)</f>
        <v>0</v>
      </c>
      <c r="BH298" s="259">
        <f>IF(N298="zníž. prenesená",J298,0)</f>
        <v>0</v>
      </c>
      <c r="BI298" s="259">
        <f>IF(N298="nulová",J298,0)</f>
        <v>0</v>
      </c>
      <c r="BJ298" s="14" t="s">
        <v>92</v>
      </c>
      <c r="BK298" s="259">
        <f>ROUND(I298*H298,2)</f>
        <v>0</v>
      </c>
      <c r="BL298" s="14" t="s">
        <v>156</v>
      </c>
      <c r="BM298" s="258" t="s">
        <v>738</v>
      </c>
    </row>
    <row r="299" s="2" customFormat="1" ht="37.8" customHeight="1">
      <c r="A299" s="35"/>
      <c r="B299" s="36"/>
      <c r="C299" s="260" t="s">
        <v>739</v>
      </c>
      <c r="D299" s="260" t="s">
        <v>284</v>
      </c>
      <c r="E299" s="261" t="s">
        <v>740</v>
      </c>
      <c r="F299" s="262" t="s">
        <v>741</v>
      </c>
      <c r="G299" s="263" t="s">
        <v>173</v>
      </c>
      <c r="H299" s="264">
        <v>2</v>
      </c>
      <c r="I299" s="265"/>
      <c r="J299" s="266">
        <f>ROUND(I299*H299,2)</f>
        <v>0</v>
      </c>
      <c r="K299" s="267"/>
      <c r="L299" s="268"/>
      <c r="M299" s="269" t="s">
        <v>1</v>
      </c>
      <c r="N299" s="270" t="s">
        <v>45</v>
      </c>
      <c r="O299" s="94"/>
      <c r="P299" s="256">
        <f>O299*H299</f>
        <v>0</v>
      </c>
      <c r="Q299" s="256">
        <v>0.0045999999999999999</v>
      </c>
      <c r="R299" s="256">
        <f>Q299*H299</f>
        <v>0.0091999999999999998</v>
      </c>
      <c r="S299" s="256">
        <v>0</v>
      </c>
      <c r="T299" s="257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58" t="s">
        <v>183</v>
      </c>
      <c r="AT299" s="258" t="s">
        <v>284</v>
      </c>
      <c r="AU299" s="258" t="s">
        <v>92</v>
      </c>
      <c r="AY299" s="14" t="s">
        <v>149</v>
      </c>
      <c r="BE299" s="259">
        <f>IF(N299="základná",J299,0)</f>
        <v>0</v>
      </c>
      <c r="BF299" s="259">
        <f>IF(N299="znížená",J299,0)</f>
        <v>0</v>
      </c>
      <c r="BG299" s="259">
        <f>IF(N299="zákl. prenesená",J299,0)</f>
        <v>0</v>
      </c>
      <c r="BH299" s="259">
        <f>IF(N299="zníž. prenesená",J299,0)</f>
        <v>0</v>
      </c>
      <c r="BI299" s="259">
        <f>IF(N299="nulová",J299,0)</f>
        <v>0</v>
      </c>
      <c r="BJ299" s="14" t="s">
        <v>92</v>
      </c>
      <c r="BK299" s="259">
        <f>ROUND(I299*H299,2)</f>
        <v>0</v>
      </c>
      <c r="BL299" s="14" t="s">
        <v>156</v>
      </c>
      <c r="BM299" s="258" t="s">
        <v>742</v>
      </c>
    </row>
    <row r="300" s="2" customFormat="1" ht="16.5" customHeight="1">
      <c r="A300" s="35"/>
      <c r="B300" s="36"/>
      <c r="C300" s="246" t="s">
        <v>743</v>
      </c>
      <c r="D300" s="246" t="s">
        <v>152</v>
      </c>
      <c r="E300" s="247" t="s">
        <v>744</v>
      </c>
      <c r="F300" s="248" t="s">
        <v>745</v>
      </c>
      <c r="G300" s="249" t="s">
        <v>173</v>
      </c>
      <c r="H300" s="250">
        <v>1</v>
      </c>
      <c r="I300" s="251"/>
      <c r="J300" s="252">
        <f>ROUND(I300*H300,2)</f>
        <v>0</v>
      </c>
      <c r="K300" s="253"/>
      <c r="L300" s="41"/>
      <c r="M300" s="254" t="s">
        <v>1</v>
      </c>
      <c r="N300" s="255" t="s">
        <v>45</v>
      </c>
      <c r="O300" s="94"/>
      <c r="P300" s="256">
        <f>O300*H300</f>
        <v>0</v>
      </c>
      <c r="Q300" s="256">
        <v>0.00083520000000000003</v>
      </c>
      <c r="R300" s="256">
        <f>Q300*H300</f>
        <v>0.00083520000000000003</v>
      </c>
      <c r="S300" s="256">
        <v>0</v>
      </c>
      <c r="T300" s="257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58" t="s">
        <v>156</v>
      </c>
      <c r="AT300" s="258" t="s">
        <v>152</v>
      </c>
      <c r="AU300" s="258" t="s">
        <v>92</v>
      </c>
      <c r="AY300" s="14" t="s">
        <v>149</v>
      </c>
      <c r="BE300" s="259">
        <f>IF(N300="základná",J300,0)</f>
        <v>0</v>
      </c>
      <c r="BF300" s="259">
        <f>IF(N300="znížená",J300,0)</f>
        <v>0</v>
      </c>
      <c r="BG300" s="259">
        <f>IF(N300="zákl. prenesená",J300,0)</f>
        <v>0</v>
      </c>
      <c r="BH300" s="259">
        <f>IF(N300="zníž. prenesená",J300,0)</f>
        <v>0</v>
      </c>
      <c r="BI300" s="259">
        <f>IF(N300="nulová",J300,0)</f>
        <v>0</v>
      </c>
      <c r="BJ300" s="14" t="s">
        <v>92</v>
      </c>
      <c r="BK300" s="259">
        <f>ROUND(I300*H300,2)</f>
        <v>0</v>
      </c>
      <c r="BL300" s="14" t="s">
        <v>156</v>
      </c>
      <c r="BM300" s="258" t="s">
        <v>746</v>
      </c>
    </row>
    <row r="301" s="2" customFormat="1" ht="37.8" customHeight="1">
      <c r="A301" s="35"/>
      <c r="B301" s="36"/>
      <c r="C301" s="260" t="s">
        <v>747</v>
      </c>
      <c r="D301" s="260" t="s">
        <v>284</v>
      </c>
      <c r="E301" s="261" t="s">
        <v>748</v>
      </c>
      <c r="F301" s="262" t="s">
        <v>749</v>
      </c>
      <c r="G301" s="263" t="s">
        <v>173</v>
      </c>
      <c r="H301" s="264">
        <v>1</v>
      </c>
      <c r="I301" s="265"/>
      <c r="J301" s="266">
        <f>ROUND(I301*H301,2)</f>
        <v>0</v>
      </c>
      <c r="K301" s="267"/>
      <c r="L301" s="268"/>
      <c r="M301" s="269" t="s">
        <v>1</v>
      </c>
      <c r="N301" s="270" t="s">
        <v>45</v>
      </c>
      <c r="O301" s="94"/>
      <c r="P301" s="256">
        <f>O301*H301</f>
        <v>0</v>
      </c>
      <c r="Q301" s="256">
        <v>0.017999999999999999</v>
      </c>
      <c r="R301" s="256">
        <f>Q301*H301</f>
        <v>0.017999999999999999</v>
      </c>
      <c r="S301" s="256">
        <v>0</v>
      </c>
      <c r="T301" s="257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58" t="s">
        <v>183</v>
      </c>
      <c r="AT301" s="258" t="s">
        <v>284</v>
      </c>
      <c r="AU301" s="258" t="s">
        <v>92</v>
      </c>
      <c r="AY301" s="14" t="s">
        <v>149</v>
      </c>
      <c r="BE301" s="259">
        <f>IF(N301="základná",J301,0)</f>
        <v>0</v>
      </c>
      <c r="BF301" s="259">
        <f>IF(N301="znížená",J301,0)</f>
        <v>0</v>
      </c>
      <c r="BG301" s="259">
        <f>IF(N301="zákl. prenesená",J301,0)</f>
        <v>0</v>
      </c>
      <c r="BH301" s="259">
        <f>IF(N301="zníž. prenesená",J301,0)</f>
        <v>0</v>
      </c>
      <c r="BI301" s="259">
        <f>IF(N301="nulová",J301,0)</f>
        <v>0</v>
      </c>
      <c r="BJ301" s="14" t="s">
        <v>92</v>
      </c>
      <c r="BK301" s="259">
        <f>ROUND(I301*H301,2)</f>
        <v>0</v>
      </c>
      <c r="BL301" s="14" t="s">
        <v>156</v>
      </c>
      <c r="BM301" s="258" t="s">
        <v>750</v>
      </c>
    </row>
    <row r="302" s="2" customFormat="1" ht="16.5" customHeight="1">
      <c r="A302" s="35"/>
      <c r="B302" s="36"/>
      <c r="C302" s="246" t="s">
        <v>751</v>
      </c>
      <c r="D302" s="246" t="s">
        <v>152</v>
      </c>
      <c r="E302" s="247" t="s">
        <v>752</v>
      </c>
      <c r="F302" s="248" t="s">
        <v>753</v>
      </c>
      <c r="G302" s="249" t="s">
        <v>173</v>
      </c>
      <c r="H302" s="250">
        <v>2</v>
      </c>
      <c r="I302" s="251"/>
      <c r="J302" s="252">
        <f>ROUND(I302*H302,2)</f>
        <v>0</v>
      </c>
      <c r="K302" s="253"/>
      <c r="L302" s="41"/>
      <c r="M302" s="254" t="s">
        <v>1</v>
      </c>
      <c r="N302" s="255" t="s">
        <v>45</v>
      </c>
      <c r="O302" s="94"/>
      <c r="P302" s="256">
        <f>O302*H302</f>
        <v>0</v>
      </c>
      <c r="Q302" s="256">
        <v>0.00029999999999999997</v>
      </c>
      <c r="R302" s="256">
        <f>Q302*H302</f>
        <v>0.00059999999999999995</v>
      </c>
      <c r="S302" s="256">
        <v>0</v>
      </c>
      <c r="T302" s="25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58" t="s">
        <v>156</v>
      </c>
      <c r="AT302" s="258" t="s">
        <v>152</v>
      </c>
      <c r="AU302" s="258" t="s">
        <v>92</v>
      </c>
      <c r="AY302" s="14" t="s">
        <v>149</v>
      </c>
      <c r="BE302" s="259">
        <f>IF(N302="základná",J302,0)</f>
        <v>0</v>
      </c>
      <c r="BF302" s="259">
        <f>IF(N302="znížená",J302,0)</f>
        <v>0</v>
      </c>
      <c r="BG302" s="259">
        <f>IF(N302="zákl. prenesená",J302,0)</f>
        <v>0</v>
      </c>
      <c r="BH302" s="259">
        <f>IF(N302="zníž. prenesená",J302,0)</f>
        <v>0</v>
      </c>
      <c r="BI302" s="259">
        <f>IF(N302="nulová",J302,0)</f>
        <v>0</v>
      </c>
      <c r="BJ302" s="14" t="s">
        <v>92</v>
      </c>
      <c r="BK302" s="259">
        <f>ROUND(I302*H302,2)</f>
        <v>0</v>
      </c>
      <c r="BL302" s="14" t="s">
        <v>156</v>
      </c>
      <c r="BM302" s="258" t="s">
        <v>754</v>
      </c>
    </row>
    <row r="303" s="2" customFormat="1" ht="24.15" customHeight="1">
      <c r="A303" s="35"/>
      <c r="B303" s="36"/>
      <c r="C303" s="260" t="s">
        <v>755</v>
      </c>
      <c r="D303" s="260" t="s">
        <v>284</v>
      </c>
      <c r="E303" s="261" t="s">
        <v>756</v>
      </c>
      <c r="F303" s="262" t="s">
        <v>757</v>
      </c>
      <c r="G303" s="263" t="s">
        <v>173</v>
      </c>
      <c r="H303" s="264">
        <v>2</v>
      </c>
      <c r="I303" s="265"/>
      <c r="J303" s="266">
        <f>ROUND(I303*H303,2)</f>
        <v>0</v>
      </c>
      <c r="K303" s="267"/>
      <c r="L303" s="268"/>
      <c r="M303" s="269" t="s">
        <v>1</v>
      </c>
      <c r="N303" s="270" t="s">
        <v>45</v>
      </c>
      <c r="O303" s="94"/>
      <c r="P303" s="256">
        <f>O303*H303</f>
        <v>0</v>
      </c>
      <c r="Q303" s="256">
        <v>0.00048000000000000001</v>
      </c>
      <c r="R303" s="256">
        <f>Q303*H303</f>
        <v>0.00096000000000000002</v>
      </c>
      <c r="S303" s="256">
        <v>0</v>
      </c>
      <c r="T303" s="257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58" t="s">
        <v>183</v>
      </c>
      <c r="AT303" s="258" t="s">
        <v>284</v>
      </c>
      <c r="AU303" s="258" t="s">
        <v>92</v>
      </c>
      <c r="AY303" s="14" t="s">
        <v>149</v>
      </c>
      <c r="BE303" s="259">
        <f>IF(N303="základná",J303,0)</f>
        <v>0</v>
      </c>
      <c r="BF303" s="259">
        <f>IF(N303="znížená",J303,0)</f>
        <v>0</v>
      </c>
      <c r="BG303" s="259">
        <f>IF(N303="zákl. prenesená",J303,0)</f>
        <v>0</v>
      </c>
      <c r="BH303" s="259">
        <f>IF(N303="zníž. prenesená",J303,0)</f>
        <v>0</v>
      </c>
      <c r="BI303" s="259">
        <f>IF(N303="nulová",J303,0)</f>
        <v>0</v>
      </c>
      <c r="BJ303" s="14" t="s">
        <v>92</v>
      </c>
      <c r="BK303" s="259">
        <f>ROUND(I303*H303,2)</f>
        <v>0</v>
      </c>
      <c r="BL303" s="14" t="s">
        <v>156</v>
      </c>
      <c r="BM303" s="258" t="s">
        <v>758</v>
      </c>
    </row>
    <row r="304" s="2" customFormat="1" ht="16.5" customHeight="1">
      <c r="A304" s="35"/>
      <c r="B304" s="36"/>
      <c r="C304" s="246" t="s">
        <v>759</v>
      </c>
      <c r="D304" s="246" t="s">
        <v>152</v>
      </c>
      <c r="E304" s="247" t="s">
        <v>760</v>
      </c>
      <c r="F304" s="248" t="s">
        <v>761</v>
      </c>
      <c r="G304" s="249" t="s">
        <v>173</v>
      </c>
      <c r="H304" s="250">
        <v>2</v>
      </c>
      <c r="I304" s="251"/>
      <c r="J304" s="252">
        <f>ROUND(I304*H304,2)</f>
        <v>0</v>
      </c>
      <c r="K304" s="253"/>
      <c r="L304" s="41"/>
      <c r="M304" s="254" t="s">
        <v>1</v>
      </c>
      <c r="N304" s="255" t="s">
        <v>45</v>
      </c>
      <c r="O304" s="94"/>
      <c r="P304" s="256">
        <f>O304*H304</f>
        <v>0</v>
      </c>
      <c r="Q304" s="256">
        <v>0.00056079999999999997</v>
      </c>
      <c r="R304" s="256">
        <f>Q304*H304</f>
        <v>0.0011215999999999999</v>
      </c>
      <c r="S304" s="256">
        <v>0</v>
      </c>
      <c r="T304" s="25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58" t="s">
        <v>156</v>
      </c>
      <c r="AT304" s="258" t="s">
        <v>152</v>
      </c>
      <c r="AU304" s="258" t="s">
        <v>92</v>
      </c>
      <c r="AY304" s="14" t="s">
        <v>149</v>
      </c>
      <c r="BE304" s="259">
        <f>IF(N304="základná",J304,0)</f>
        <v>0</v>
      </c>
      <c r="BF304" s="259">
        <f>IF(N304="znížená",J304,0)</f>
        <v>0</v>
      </c>
      <c r="BG304" s="259">
        <f>IF(N304="zákl. prenesená",J304,0)</f>
        <v>0</v>
      </c>
      <c r="BH304" s="259">
        <f>IF(N304="zníž. prenesená",J304,0)</f>
        <v>0</v>
      </c>
      <c r="BI304" s="259">
        <f>IF(N304="nulová",J304,0)</f>
        <v>0</v>
      </c>
      <c r="BJ304" s="14" t="s">
        <v>92</v>
      </c>
      <c r="BK304" s="259">
        <f>ROUND(I304*H304,2)</f>
        <v>0</v>
      </c>
      <c r="BL304" s="14" t="s">
        <v>156</v>
      </c>
      <c r="BM304" s="258" t="s">
        <v>762</v>
      </c>
    </row>
    <row r="305" s="2" customFormat="1" ht="24.15" customHeight="1">
      <c r="A305" s="35"/>
      <c r="B305" s="36"/>
      <c r="C305" s="260" t="s">
        <v>763</v>
      </c>
      <c r="D305" s="260" t="s">
        <v>284</v>
      </c>
      <c r="E305" s="261" t="s">
        <v>764</v>
      </c>
      <c r="F305" s="262" t="s">
        <v>765</v>
      </c>
      <c r="G305" s="263" t="s">
        <v>173</v>
      </c>
      <c r="H305" s="264">
        <v>2</v>
      </c>
      <c r="I305" s="265"/>
      <c r="J305" s="266">
        <f>ROUND(I305*H305,2)</f>
        <v>0</v>
      </c>
      <c r="K305" s="267"/>
      <c r="L305" s="268"/>
      <c r="M305" s="269" t="s">
        <v>1</v>
      </c>
      <c r="N305" s="270" t="s">
        <v>45</v>
      </c>
      <c r="O305" s="94"/>
      <c r="P305" s="256">
        <f>O305*H305</f>
        <v>0</v>
      </c>
      <c r="Q305" s="256">
        <v>0.0016299999999999999</v>
      </c>
      <c r="R305" s="256">
        <f>Q305*H305</f>
        <v>0.0032599999999999999</v>
      </c>
      <c r="S305" s="256">
        <v>0</v>
      </c>
      <c r="T305" s="257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58" t="s">
        <v>183</v>
      </c>
      <c r="AT305" s="258" t="s">
        <v>284</v>
      </c>
      <c r="AU305" s="258" t="s">
        <v>92</v>
      </c>
      <c r="AY305" s="14" t="s">
        <v>149</v>
      </c>
      <c r="BE305" s="259">
        <f>IF(N305="základná",J305,0)</f>
        <v>0</v>
      </c>
      <c r="BF305" s="259">
        <f>IF(N305="znížená",J305,0)</f>
        <v>0</v>
      </c>
      <c r="BG305" s="259">
        <f>IF(N305="zákl. prenesená",J305,0)</f>
        <v>0</v>
      </c>
      <c r="BH305" s="259">
        <f>IF(N305="zníž. prenesená",J305,0)</f>
        <v>0</v>
      </c>
      <c r="BI305" s="259">
        <f>IF(N305="nulová",J305,0)</f>
        <v>0</v>
      </c>
      <c r="BJ305" s="14" t="s">
        <v>92</v>
      </c>
      <c r="BK305" s="259">
        <f>ROUND(I305*H305,2)</f>
        <v>0</v>
      </c>
      <c r="BL305" s="14" t="s">
        <v>156</v>
      </c>
      <c r="BM305" s="258" t="s">
        <v>766</v>
      </c>
    </row>
    <row r="306" s="2" customFormat="1" ht="16.5" customHeight="1">
      <c r="A306" s="35"/>
      <c r="B306" s="36"/>
      <c r="C306" s="246" t="s">
        <v>767</v>
      </c>
      <c r="D306" s="246" t="s">
        <v>152</v>
      </c>
      <c r="E306" s="247" t="s">
        <v>768</v>
      </c>
      <c r="F306" s="248" t="s">
        <v>769</v>
      </c>
      <c r="G306" s="249" t="s">
        <v>173</v>
      </c>
      <c r="H306" s="250">
        <v>4</v>
      </c>
      <c r="I306" s="251"/>
      <c r="J306" s="252">
        <f>ROUND(I306*H306,2)</f>
        <v>0</v>
      </c>
      <c r="K306" s="253"/>
      <c r="L306" s="41"/>
      <c r="M306" s="254" t="s">
        <v>1</v>
      </c>
      <c r="N306" s="255" t="s">
        <v>45</v>
      </c>
      <c r="O306" s="94"/>
      <c r="P306" s="256">
        <f>O306*H306</f>
        <v>0</v>
      </c>
      <c r="Q306" s="256">
        <v>0.00083520000000000003</v>
      </c>
      <c r="R306" s="256">
        <f>Q306*H306</f>
        <v>0.0033408000000000001</v>
      </c>
      <c r="S306" s="256">
        <v>0</v>
      </c>
      <c r="T306" s="257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58" t="s">
        <v>156</v>
      </c>
      <c r="AT306" s="258" t="s">
        <v>152</v>
      </c>
      <c r="AU306" s="258" t="s">
        <v>92</v>
      </c>
      <c r="AY306" s="14" t="s">
        <v>149</v>
      </c>
      <c r="BE306" s="259">
        <f>IF(N306="základná",J306,0)</f>
        <v>0</v>
      </c>
      <c r="BF306" s="259">
        <f>IF(N306="znížená",J306,0)</f>
        <v>0</v>
      </c>
      <c r="BG306" s="259">
        <f>IF(N306="zákl. prenesená",J306,0)</f>
        <v>0</v>
      </c>
      <c r="BH306" s="259">
        <f>IF(N306="zníž. prenesená",J306,0)</f>
        <v>0</v>
      </c>
      <c r="BI306" s="259">
        <f>IF(N306="nulová",J306,0)</f>
        <v>0</v>
      </c>
      <c r="BJ306" s="14" t="s">
        <v>92</v>
      </c>
      <c r="BK306" s="259">
        <f>ROUND(I306*H306,2)</f>
        <v>0</v>
      </c>
      <c r="BL306" s="14" t="s">
        <v>156</v>
      </c>
      <c r="BM306" s="258" t="s">
        <v>770</v>
      </c>
    </row>
    <row r="307" s="2" customFormat="1" ht="24.15" customHeight="1">
      <c r="A307" s="35"/>
      <c r="B307" s="36"/>
      <c r="C307" s="260" t="s">
        <v>771</v>
      </c>
      <c r="D307" s="260" t="s">
        <v>284</v>
      </c>
      <c r="E307" s="261" t="s">
        <v>772</v>
      </c>
      <c r="F307" s="262" t="s">
        <v>773</v>
      </c>
      <c r="G307" s="263" t="s">
        <v>173</v>
      </c>
      <c r="H307" s="264">
        <v>2</v>
      </c>
      <c r="I307" s="265"/>
      <c r="J307" s="266">
        <f>ROUND(I307*H307,2)</f>
        <v>0</v>
      </c>
      <c r="K307" s="267"/>
      <c r="L307" s="268"/>
      <c r="M307" s="269" t="s">
        <v>1</v>
      </c>
      <c r="N307" s="270" t="s">
        <v>45</v>
      </c>
      <c r="O307" s="94"/>
      <c r="P307" s="256">
        <f>O307*H307</f>
        <v>0</v>
      </c>
      <c r="Q307" s="256">
        <v>0.0050000000000000001</v>
      </c>
      <c r="R307" s="256">
        <f>Q307*H307</f>
        <v>0.01</v>
      </c>
      <c r="S307" s="256">
        <v>0</v>
      </c>
      <c r="T307" s="25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58" t="s">
        <v>183</v>
      </c>
      <c r="AT307" s="258" t="s">
        <v>284</v>
      </c>
      <c r="AU307" s="258" t="s">
        <v>92</v>
      </c>
      <c r="AY307" s="14" t="s">
        <v>149</v>
      </c>
      <c r="BE307" s="259">
        <f>IF(N307="základná",J307,0)</f>
        <v>0</v>
      </c>
      <c r="BF307" s="259">
        <f>IF(N307="znížená",J307,0)</f>
        <v>0</v>
      </c>
      <c r="BG307" s="259">
        <f>IF(N307="zákl. prenesená",J307,0)</f>
        <v>0</v>
      </c>
      <c r="BH307" s="259">
        <f>IF(N307="zníž. prenesená",J307,0)</f>
        <v>0</v>
      </c>
      <c r="BI307" s="259">
        <f>IF(N307="nulová",J307,0)</f>
        <v>0</v>
      </c>
      <c r="BJ307" s="14" t="s">
        <v>92</v>
      </c>
      <c r="BK307" s="259">
        <f>ROUND(I307*H307,2)</f>
        <v>0</v>
      </c>
      <c r="BL307" s="14" t="s">
        <v>156</v>
      </c>
      <c r="BM307" s="258" t="s">
        <v>774</v>
      </c>
    </row>
    <row r="308" s="2" customFormat="1" ht="24.15" customHeight="1">
      <c r="A308" s="35"/>
      <c r="B308" s="36"/>
      <c r="C308" s="260" t="s">
        <v>775</v>
      </c>
      <c r="D308" s="260" t="s">
        <v>284</v>
      </c>
      <c r="E308" s="261" t="s">
        <v>776</v>
      </c>
      <c r="F308" s="262" t="s">
        <v>777</v>
      </c>
      <c r="G308" s="263" t="s">
        <v>173</v>
      </c>
      <c r="H308" s="264">
        <v>2</v>
      </c>
      <c r="I308" s="265"/>
      <c r="J308" s="266">
        <f>ROUND(I308*H308,2)</f>
        <v>0</v>
      </c>
      <c r="K308" s="267"/>
      <c r="L308" s="268"/>
      <c r="M308" s="269" t="s">
        <v>1</v>
      </c>
      <c r="N308" s="270" t="s">
        <v>45</v>
      </c>
      <c r="O308" s="94"/>
      <c r="P308" s="256">
        <f>O308*H308</f>
        <v>0</v>
      </c>
      <c r="Q308" s="256">
        <v>0.0050000000000000001</v>
      </c>
      <c r="R308" s="256">
        <f>Q308*H308</f>
        <v>0.01</v>
      </c>
      <c r="S308" s="256">
        <v>0</v>
      </c>
      <c r="T308" s="257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58" t="s">
        <v>183</v>
      </c>
      <c r="AT308" s="258" t="s">
        <v>284</v>
      </c>
      <c r="AU308" s="258" t="s">
        <v>92</v>
      </c>
      <c r="AY308" s="14" t="s">
        <v>149</v>
      </c>
      <c r="BE308" s="259">
        <f>IF(N308="základná",J308,0)</f>
        <v>0</v>
      </c>
      <c r="BF308" s="259">
        <f>IF(N308="znížená",J308,0)</f>
        <v>0</v>
      </c>
      <c r="BG308" s="259">
        <f>IF(N308="zákl. prenesená",J308,0)</f>
        <v>0</v>
      </c>
      <c r="BH308" s="259">
        <f>IF(N308="zníž. prenesená",J308,0)</f>
        <v>0</v>
      </c>
      <c r="BI308" s="259">
        <f>IF(N308="nulová",J308,0)</f>
        <v>0</v>
      </c>
      <c r="BJ308" s="14" t="s">
        <v>92</v>
      </c>
      <c r="BK308" s="259">
        <f>ROUND(I308*H308,2)</f>
        <v>0</v>
      </c>
      <c r="BL308" s="14" t="s">
        <v>156</v>
      </c>
      <c r="BM308" s="258" t="s">
        <v>778</v>
      </c>
    </row>
    <row r="309" s="2" customFormat="1" ht="16.5" customHeight="1">
      <c r="A309" s="35"/>
      <c r="B309" s="36"/>
      <c r="C309" s="246" t="s">
        <v>779</v>
      </c>
      <c r="D309" s="246" t="s">
        <v>152</v>
      </c>
      <c r="E309" s="247" t="s">
        <v>780</v>
      </c>
      <c r="F309" s="248" t="s">
        <v>781</v>
      </c>
      <c r="G309" s="249" t="s">
        <v>173</v>
      </c>
      <c r="H309" s="250">
        <v>74</v>
      </c>
      <c r="I309" s="251"/>
      <c r="J309" s="252">
        <f>ROUND(I309*H309,2)</f>
        <v>0</v>
      </c>
      <c r="K309" s="253"/>
      <c r="L309" s="41"/>
      <c r="M309" s="254" t="s">
        <v>1</v>
      </c>
      <c r="N309" s="255" t="s">
        <v>45</v>
      </c>
      <c r="O309" s="94"/>
      <c r="P309" s="256">
        <f>O309*H309</f>
        <v>0</v>
      </c>
      <c r="Q309" s="256">
        <v>0</v>
      </c>
      <c r="R309" s="256">
        <f>Q309*H309</f>
        <v>0</v>
      </c>
      <c r="S309" s="256">
        <v>0</v>
      </c>
      <c r="T309" s="25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58" t="s">
        <v>214</v>
      </c>
      <c r="AT309" s="258" t="s">
        <v>152</v>
      </c>
      <c r="AU309" s="258" t="s">
        <v>92</v>
      </c>
      <c r="AY309" s="14" t="s">
        <v>149</v>
      </c>
      <c r="BE309" s="259">
        <f>IF(N309="základná",J309,0)</f>
        <v>0</v>
      </c>
      <c r="BF309" s="259">
        <f>IF(N309="znížená",J309,0)</f>
        <v>0</v>
      </c>
      <c r="BG309" s="259">
        <f>IF(N309="zákl. prenesená",J309,0)</f>
        <v>0</v>
      </c>
      <c r="BH309" s="259">
        <f>IF(N309="zníž. prenesená",J309,0)</f>
        <v>0</v>
      </c>
      <c r="BI309" s="259">
        <f>IF(N309="nulová",J309,0)</f>
        <v>0</v>
      </c>
      <c r="BJ309" s="14" t="s">
        <v>92</v>
      </c>
      <c r="BK309" s="259">
        <f>ROUND(I309*H309,2)</f>
        <v>0</v>
      </c>
      <c r="BL309" s="14" t="s">
        <v>214</v>
      </c>
      <c r="BM309" s="258" t="s">
        <v>782</v>
      </c>
    </row>
    <row r="310" s="2" customFormat="1" ht="24.15" customHeight="1">
      <c r="A310" s="35"/>
      <c r="B310" s="36"/>
      <c r="C310" s="260" t="s">
        <v>783</v>
      </c>
      <c r="D310" s="260" t="s">
        <v>284</v>
      </c>
      <c r="E310" s="261" t="s">
        <v>784</v>
      </c>
      <c r="F310" s="262" t="s">
        <v>785</v>
      </c>
      <c r="G310" s="263" t="s">
        <v>173</v>
      </c>
      <c r="H310" s="264">
        <v>2</v>
      </c>
      <c r="I310" s="265"/>
      <c r="J310" s="266">
        <f>ROUND(I310*H310,2)</f>
        <v>0</v>
      </c>
      <c r="K310" s="267"/>
      <c r="L310" s="268"/>
      <c r="M310" s="269" t="s">
        <v>1</v>
      </c>
      <c r="N310" s="270" t="s">
        <v>45</v>
      </c>
      <c r="O310" s="94"/>
      <c r="P310" s="256">
        <f>O310*H310</f>
        <v>0</v>
      </c>
      <c r="Q310" s="256">
        <v>0.00019000000000000001</v>
      </c>
      <c r="R310" s="256">
        <f>Q310*H310</f>
        <v>0.00038000000000000002</v>
      </c>
      <c r="S310" s="256">
        <v>0</v>
      </c>
      <c r="T310" s="25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58" t="s">
        <v>283</v>
      </c>
      <c r="AT310" s="258" t="s">
        <v>284</v>
      </c>
      <c r="AU310" s="258" t="s">
        <v>92</v>
      </c>
      <c r="AY310" s="14" t="s">
        <v>149</v>
      </c>
      <c r="BE310" s="259">
        <f>IF(N310="základná",J310,0)</f>
        <v>0</v>
      </c>
      <c r="BF310" s="259">
        <f>IF(N310="znížená",J310,0)</f>
        <v>0</v>
      </c>
      <c r="BG310" s="259">
        <f>IF(N310="zákl. prenesená",J310,0)</f>
        <v>0</v>
      </c>
      <c r="BH310" s="259">
        <f>IF(N310="zníž. prenesená",J310,0)</f>
        <v>0</v>
      </c>
      <c r="BI310" s="259">
        <f>IF(N310="nulová",J310,0)</f>
        <v>0</v>
      </c>
      <c r="BJ310" s="14" t="s">
        <v>92</v>
      </c>
      <c r="BK310" s="259">
        <f>ROUND(I310*H310,2)</f>
        <v>0</v>
      </c>
      <c r="BL310" s="14" t="s">
        <v>214</v>
      </c>
      <c r="BM310" s="258" t="s">
        <v>786</v>
      </c>
    </row>
    <row r="311" s="2" customFormat="1" ht="24.15" customHeight="1">
      <c r="A311" s="35"/>
      <c r="B311" s="36"/>
      <c r="C311" s="260" t="s">
        <v>787</v>
      </c>
      <c r="D311" s="260" t="s">
        <v>284</v>
      </c>
      <c r="E311" s="261" t="s">
        <v>788</v>
      </c>
      <c r="F311" s="262" t="s">
        <v>789</v>
      </c>
      <c r="G311" s="263" t="s">
        <v>173</v>
      </c>
      <c r="H311" s="264">
        <v>12</v>
      </c>
      <c r="I311" s="265"/>
      <c r="J311" s="266">
        <f>ROUND(I311*H311,2)</f>
        <v>0</v>
      </c>
      <c r="K311" s="267"/>
      <c r="L311" s="268"/>
      <c r="M311" s="269" t="s">
        <v>1</v>
      </c>
      <c r="N311" s="270" t="s">
        <v>45</v>
      </c>
      <c r="O311" s="94"/>
      <c r="P311" s="256">
        <f>O311*H311</f>
        <v>0</v>
      </c>
      <c r="Q311" s="256">
        <v>0.00019000000000000001</v>
      </c>
      <c r="R311" s="256">
        <f>Q311*H311</f>
        <v>0.0022799999999999999</v>
      </c>
      <c r="S311" s="256">
        <v>0</v>
      </c>
      <c r="T311" s="257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58" t="s">
        <v>283</v>
      </c>
      <c r="AT311" s="258" t="s">
        <v>284</v>
      </c>
      <c r="AU311" s="258" t="s">
        <v>92</v>
      </c>
      <c r="AY311" s="14" t="s">
        <v>149</v>
      </c>
      <c r="BE311" s="259">
        <f>IF(N311="základná",J311,0)</f>
        <v>0</v>
      </c>
      <c r="BF311" s="259">
        <f>IF(N311="znížená",J311,0)</f>
        <v>0</v>
      </c>
      <c r="BG311" s="259">
        <f>IF(N311="zákl. prenesená",J311,0)</f>
        <v>0</v>
      </c>
      <c r="BH311" s="259">
        <f>IF(N311="zníž. prenesená",J311,0)</f>
        <v>0</v>
      </c>
      <c r="BI311" s="259">
        <f>IF(N311="nulová",J311,0)</f>
        <v>0</v>
      </c>
      <c r="BJ311" s="14" t="s">
        <v>92</v>
      </c>
      <c r="BK311" s="259">
        <f>ROUND(I311*H311,2)</f>
        <v>0</v>
      </c>
      <c r="BL311" s="14" t="s">
        <v>214</v>
      </c>
      <c r="BM311" s="258" t="s">
        <v>790</v>
      </c>
    </row>
    <row r="312" s="2" customFormat="1" ht="24.15" customHeight="1">
      <c r="A312" s="35"/>
      <c r="B312" s="36"/>
      <c r="C312" s="260" t="s">
        <v>791</v>
      </c>
      <c r="D312" s="260" t="s">
        <v>284</v>
      </c>
      <c r="E312" s="261" t="s">
        <v>792</v>
      </c>
      <c r="F312" s="262" t="s">
        <v>793</v>
      </c>
      <c r="G312" s="263" t="s">
        <v>173</v>
      </c>
      <c r="H312" s="264">
        <v>8</v>
      </c>
      <c r="I312" s="265"/>
      <c r="J312" s="266">
        <f>ROUND(I312*H312,2)</f>
        <v>0</v>
      </c>
      <c r="K312" s="267"/>
      <c r="L312" s="268"/>
      <c r="M312" s="269" t="s">
        <v>1</v>
      </c>
      <c r="N312" s="270" t="s">
        <v>45</v>
      </c>
      <c r="O312" s="94"/>
      <c r="P312" s="256">
        <f>O312*H312</f>
        <v>0</v>
      </c>
      <c r="Q312" s="256">
        <v>0.00019000000000000001</v>
      </c>
      <c r="R312" s="256">
        <f>Q312*H312</f>
        <v>0.0015200000000000001</v>
      </c>
      <c r="S312" s="256">
        <v>0</v>
      </c>
      <c r="T312" s="25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58" t="s">
        <v>283</v>
      </c>
      <c r="AT312" s="258" t="s">
        <v>284</v>
      </c>
      <c r="AU312" s="258" t="s">
        <v>92</v>
      </c>
      <c r="AY312" s="14" t="s">
        <v>149</v>
      </c>
      <c r="BE312" s="259">
        <f>IF(N312="základná",J312,0)</f>
        <v>0</v>
      </c>
      <c r="BF312" s="259">
        <f>IF(N312="znížená",J312,0)</f>
        <v>0</v>
      </c>
      <c r="BG312" s="259">
        <f>IF(N312="zákl. prenesená",J312,0)</f>
        <v>0</v>
      </c>
      <c r="BH312" s="259">
        <f>IF(N312="zníž. prenesená",J312,0)</f>
        <v>0</v>
      </c>
      <c r="BI312" s="259">
        <f>IF(N312="nulová",J312,0)</f>
        <v>0</v>
      </c>
      <c r="BJ312" s="14" t="s">
        <v>92</v>
      </c>
      <c r="BK312" s="259">
        <f>ROUND(I312*H312,2)</f>
        <v>0</v>
      </c>
      <c r="BL312" s="14" t="s">
        <v>214</v>
      </c>
      <c r="BM312" s="258" t="s">
        <v>794</v>
      </c>
    </row>
    <row r="313" s="2" customFormat="1" ht="24.15" customHeight="1">
      <c r="A313" s="35"/>
      <c r="B313" s="36"/>
      <c r="C313" s="260" t="s">
        <v>795</v>
      </c>
      <c r="D313" s="260" t="s">
        <v>284</v>
      </c>
      <c r="E313" s="261" t="s">
        <v>796</v>
      </c>
      <c r="F313" s="262" t="s">
        <v>797</v>
      </c>
      <c r="G313" s="263" t="s">
        <v>173</v>
      </c>
      <c r="H313" s="264">
        <v>5</v>
      </c>
      <c r="I313" s="265"/>
      <c r="J313" s="266">
        <f>ROUND(I313*H313,2)</f>
        <v>0</v>
      </c>
      <c r="K313" s="267"/>
      <c r="L313" s="268"/>
      <c r="M313" s="269" t="s">
        <v>1</v>
      </c>
      <c r="N313" s="270" t="s">
        <v>45</v>
      </c>
      <c r="O313" s="94"/>
      <c r="P313" s="256">
        <f>O313*H313</f>
        <v>0</v>
      </c>
      <c r="Q313" s="256">
        <v>0.00059000000000000003</v>
      </c>
      <c r="R313" s="256">
        <f>Q313*H313</f>
        <v>0.0029500000000000004</v>
      </c>
      <c r="S313" s="256">
        <v>0</v>
      </c>
      <c r="T313" s="257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58" t="s">
        <v>283</v>
      </c>
      <c r="AT313" s="258" t="s">
        <v>284</v>
      </c>
      <c r="AU313" s="258" t="s">
        <v>92</v>
      </c>
      <c r="AY313" s="14" t="s">
        <v>149</v>
      </c>
      <c r="BE313" s="259">
        <f>IF(N313="základná",J313,0)</f>
        <v>0</v>
      </c>
      <c r="BF313" s="259">
        <f>IF(N313="znížená",J313,0)</f>
        <v>0</v>
      </c>
      <c r="BG313" s="259">
        <f>IF(N313="zákl. prenesená",J313,0)</f>
        <v>0</v>
      </c>
      <c r="BH313" s="259">
        <f>IF(N313="zníž. prenesená",J313,0)</f>
        <v>0</v>
      </c>
      <c r="BI313" s="259">
        <f>IF(N313="nulová",J313,0)</f>
        <v>0</v>
      </c>
      <c r="BJ313" s="14" t="s">
        <v>92</v>
      </c>
      <c r="BK313" s="259">
        <f>ROUND(I313*H313,2)</f>
        <v>0</v>
      </c>
      <c r="BL313" s="14" t="s">
        <v>214</v>
      </c>
      <c r="BM313" s="258" t="s">
        <v>798</v>
      </c>
    </row>
    <row r="314" s="2" customFormat="1" ht="21.75" customHeight="1">
      <c r="A314" s="35"/>
      <c r="B314" s="36"/>
      <c r="C314" s="260" t="s">
        <v>799</v>
      </c>
      <c r="D314" s="260" t="s">
        <v>284</v>
      </c>
      <c r="E314" s="261" t="s">
        <v>800</v>
      </c>
      <c r="F314" s="262" t="s">
        <v>801</v>
      </c>
      <c r="G314" s="263" t="s">
        <v>173</v>
      </c>
      <c r="H314" s="264">
        <v>8</v>
      </c>
      <c r="I314" s="265"/>
      <c r="J314" s="266">
        <f>ROUND(I314*H314,2)</f>
        <v>0</v>
      </c>
      <c r="K314" s="267"/>
      <c r="L314" s="268"/>
      <c r="M314" s="269" t="s">
        <v>1</v>
      </c>
      <c r="N314" s="270" t="s">
        <v>45</v>
      </c>
      <c r="O314" s="94"/>
      <c r="P314" s="256">
        <f>O314*H314</f>
        <v>0</v>
      </c>
      <c r="Q314" s="256">
        <v>0.00059000000000000003</v>
      </c>
      <c r="R314" s="256">
        <f>Q314*H314</f>
        <v>0.0047200000000000002</v>
      </c>
      <c r="S314" s="256">
        <v>0</v>
      </c>
      <c r="T314" s="257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58" t="s">
        <v>283</v>
      </c>
      <c r="AT314" s="258" t="s">
        <v>284</v>
      </c>
      <c r="AU314" s="258" t="s">
        <v>92</v>
      </c>
      <c r="AY314" s="14" t="s">
        <v>149</v>
      </c>
      <c r="BE314" s="259">
        <f>IF(N314="základná",J314,0)</f>
        <v>0</v>
      </c>
      <c r="BF314" s="259">
        <f>IF(N314="znížená",J314,0)</f>
        <v>0</v>
      </c>
      <c r="BG314" s="259">
        <f>IF(N314="zákl. prenesená",J314,0)</f>
        <v>0</v>
      </c>
      <c r="BH314" s="259">
        <f>IF(N314="zníž. prenesená",J314,0)</f>
        <v>0</v>
      </c>
      <c r="BI314" s="259">
        <f>IF(N314="nulová",J314,0)</f>
        <v>0</v>
      </c>
      <c r="BJ314" s="14" t="s">
        <v>92</v>
      </c>
      <c r="BK314" s="259">
        <f>ROUND(I314*H314,2)</f>
        <v>0</v>
      </c>
      <c r="BL314" s="14" t="s">
        <v>214</v>
      </c>
      <c r="BM314" s="258" t="s">
        <v>802</v>
      </c>
    </row>
    <row r="315" s="2" customFormat="1" ht="24.15" customHeight="1">
      <c r="A315" s="35"/>
      <c r="B315" s="36"/>
      <c r="C315" s="260" t="s">
        <v>803</v>
      </c>
      <c r="D315" s="260" t="s">
        <v>284</v>
      </c>
      <c r="E315" s="261" t="s">
        <v>804</v>
      </c>
      <c r="F315" s="262" t="s">
        <v>805</v>
      </c>
      <c r="G315" s="263" t="s">
        <v>173</v>
      </c>
      <c r="H315" s="264">
        <v>3</v>
      </c>
      <c r="I315" s="265"/>
      <c r="J315" s="266">
        <f>ROUND(I315*H315,2)</f>
        <v>0</v>
      </c>
      <c r="K315" s="267"/>
      <c r="L315" s="268"/>
      <c r="M315" s="269" t="s">
        <v>1</v>
      </c>
      <c r="N315" s="270" t="s">
        <v>45</v>
      </c>
      <c r="O315" s="94"/>
      <c r="P315" s="256">
        <f>O315*H315</f>
        <v>0</v>
      </c>
      <c r="Q315" s="256">
        <v>0.00059000000000000003</v>
      </c>
      <c r="R315" s="256">
        <f>Q315*H315</f>
        <v>0.0017700000000000001</v>
      </c>
      <c r="S315" s="256">
        <v>0</v>
      </c>
      <c r="T315" s="25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58" t="s">
        <v>283</v>
      </c>
      <c r="AT315" s="258" t="s">
        <v>284</v>
      </c>
      <c r="AU315" s="258" t="s">
        <v>92</v>
      </c>
      <c r="AY315" s="14" t="s">
        <v>149</v>
      </c>
      <c r="BE315" s="259">
        <f>IF(N315="základná",J315,0)</f>
        <v>0</v>
      </c>
      <c r="BF315" s="259">
        <f>IF(N315="znížená",J315,0)</f>
        <v>0</v>
      </c>
      <c r="BG315" s="259">
        <f>IF(N315="zákl. prenesená",J315,0)</f>
        <v>0</v>
      </c>
      <c r="BH315" s="259">
        <f>IF(N315="zníž. prenesená",J315,0)</f>
        <v>0</v>
      </c>
      <c r="BI315" s="259">
        <f>IF(N315="nulová",J315,0)</f>
        <v>0</v>
      </c>
      <c r="BJ315" s="14" t="s">
        <v>92</v>
      </c>
      <c r="BK315" s="259">
        <f>ROUND(I315*H315,2)</f>
        <v>0</v>
      </c>
      <c r="BL315" s="14" t="s">
        <v>214</v>
      </c>
      <c r="BM315" s="258" t="s">
        <v>806</v>
      </c>
    </row>
    <row r="316" s="2" customFormat="1" ht="24.15" customHeight="1">
      <c r="A316" s="35"/>
      <c r="B316" s="36"/>
      <c r="C316" s="260" t="s">
        <v>807</v>
      </c>
      <c r="D316" s="260" t="s">
        <v>284</v>
      </c>
      <c r="E316" s="261" t="s">
        <v>808</v>
      </c>
      <c r="F316" s="262" t="s">
        <v>809</v>
      </c>
      <c r="G316" s="263" t="s">
        <v>173</v>
      </c>
      <c r="H316" s="264">
        <v>6</v>
      </c>
      <c r="I316" s="265"/>
      <c r="J316" s="266">
        <f>ROUND(I316*H316,2)</f>
        <v>0</v>
      </c>
      <c r="K316" s="267"/>
      <c r="L316" s="268"/>
      <c r="M316" s="269" t="s">
        <v>1</v>
      </c>
      <c r="N316" s="270" t="s">
        <v>45</v>
      </c>
      <c r="O316" s="94"/>
      <c r="P316" s="256">
        <f>O316*H316</f>
        <v>0</v>
      </c>
      <c r="Q316" s="256">
        <v>0.00019000000000000001</v>
      </c>
      <c r="R316" s="256">
        <f>Q316*H316</f>
        <v>0.00114</v>
      </c>
      <c r="S316" s="256">
        <v>0</v>
      </c>
      <c r="T316" s="257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58" t="s">
        <v>283</v>
      </c>
      <c r="AT316" s="258" t="s">
        <v>284</v>
      </c>
      <c r="AU316" s="258" t="s">
        <v>92</v>
      </c>
      <c r="AY316" s="14" t="s">
        <v>149</v>
      </c>
      <c r="BE316" s="259">
        <f>IF(N316="základná",J316,0)</f>
        <v>0</v>
      </c>
      <c r="BF316" s="259">
        <f>IF(N316="znížená",J316,0)</f>
        <v>0</v>
      </c>
      <c r="BG316" s="259">
        <f>IF(N316="zákl. prenesená",J316,0)</f>
        <v>0</v>
      </c>
      <c r="BH316" s="259">
        <f>IF(N316="zníž. prenesená",J316,0)</f>
        <v>0</v>
      </c>
      <c r="BI316" s="259">
        <f>IF(N316="nulová",J316,0)</f>
        <v>0</v>
      </c>
      <c r="BJ316" s="14" t="s">
        <v>92</v>
      </c>
      <c r="BK316" s="259">
        <f>ROUND(I316*H316,2)</f>
        <v>0</v>
      </c>
      <c r="BL316" s="14" t="s">
        <v>214</v>
      </c>
      <c r="BM316" s="258" t="s">
        <v>810</v>
      </c>
    </row>
    <row r="317" s="2" customFormat="1" ht="24.15" customHeight="1">
      <c r="A317" s="35"/>
      <c r="B317" s="36"/>
      <c r="C317" s="260" t="s">
        <v>811</v>
      </c>
      <c r="D317" s="260" t="s">
        <v>284</v>
      </c>
      <c r="E317" s="261" t="s">
        <v>812</v>
      </c>
      <c r="F317" s="262" t="s">
        <v>813</v>
      </c>
      <c r="G317" s="263" t="s">
        <v>173</v>
      </c>
      <c r="H317" s="264">
        <v>10</v>
      </c>
      <c r="I317" s="265"/>
      <c r="J317" s="266">
        <f>ROUND(I317*H317,2)</f>
        <v>0</v>
      </c>
      <c r="K317" s="267"/>
      <c r="L317" s="268"/>
      <c r="M317" s="269" t="s">
        <v>1</v>
      </c>
      <c r="N317" s="270" t="s">
        <v>45</v>
      </c>
      <c r="O317" s="94"/>
      <c r="P317" s="256">
        <f>O317*H317</f>
        <v>0</v>
      </c>
      <c r="Q317" s="256">
        <v>0.00019000000000000001</v>
      </c>
      <c r="R317" s="256">
        <f>Q317*H317</f>
        <v>0.0019000000000000002</v>
      </c>
      <c r="S317" s="256">
        <v>0</v>
      </c>
      <c r="T317" s="25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58" t="s">
        <v>283</v>
      </c>
      <c r="AT317" s="258" t="s">
        <v>284</v>
      </c>
      <c r="AU317" s="258" t="s">
        <v>92</v>
      </c>
      <c r="AY317" s="14" t="s">
        <v>149</v>
      </c>
      <c r="BE317" s="259">
        <f>IF(N317="základná",J317,0)</f>
        <v>0</v>
      </c>
      <c r="BF317" s="259">
        <f>IF(N317="znížená",J317,0)</f>
        <v>0</v>
      </c>
      <c r="BG317" s="259">
        <f>IF(N317="zákl. prenesená",J317,0)</f>
        <v>0</v>
      </c>
      <c r="BH317" s="259">
        <f>IF(N317="zníž. prenesená",J317,0)</f>
        <v>0</v>
      </c>
      <c r="BI317" s="259">
        <f>IF(N317="nulová",J317,0)</f>
        <v>0</v>
      </c>
      <c r="BJ317" s="14" t="s">
        <v>92</v>
      </c>
      <c r="BK317" s="259">
        <f>ROUND(I317*H317,2)</f>
        <v>0</v>
      </c>
      <c r="BL317" s="14" t="s">
        <v>214</v>
      </c>
      <c r="BM317" s="258" t="s">
        <v>814</v>
      </c>
    </row>
    <row r="318" s="2" customFormat="1" ht="24.15" customHeight="1">
      <c r="A318" s="35"/>
      <c r="B318" s="36"/>
      <c r="C318" s="260" t="s">
        <v>815</v>
      </c>
      <c r="D318" s="260" t="s">
        <v>284</v>
      </c>
      <c r="E318" s="261" t="s">
        <v>816</v>
      </c>
      <c r="F318" s="262" t="s">
        <v>817</v>
      </c>
      <c r="G318" s="263" t="s">
        <v>173</v>
      </c>
      <c r="H318" s="264">
        <v>20</v>
      </c>
      <c r="I318" s="265"/>
      <c r="J318" s="266">
        <f>ROUND(I318*H318,2)</f>
        <v>0</v>
      </c>
      <c r="K318" s="267"/>
      <c r="L318" s="268"/>
      <c r="M318" s="269" t="s">
        <v>1</v>
      </c>
      <c r="N318" s="270" t="s">
        <v>45</v>
      </c>
      <c r="O318" s="94"/>
      <c r="P318" s="256">
        <f>O318*H318</f>
        <v>0</v>
      </c>
      <c r="Q318" s="256">
        <v>0.00019000000000000001</v>
      </c>
      <c r="R318" s="256">
        <f>Q318*H318</f>
        <v>0.0038000000000000004</v>
      </c>
      <c r="S318" s="256">
        <v>0</v>
      </c>
      <c r="T318" s="257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58" t="s">
        <v>283</v>
      </c>
      <c r="AT318" s="258" t="s">
        <v>284</v>
      </c>
      <c r="AU318" s="258" t="s">
        <v>92</v>
      </c>
      <c r="AY318" s="14" t="s">
        <v>149</v>
      </c>
      <c r="BE318" s="259">
        <f>IF(N318="základná",J318,0)</f>
        <v>0</v>
      </c>
      <c r="BF318" s="259">
        <f>IF(N318="znížená",J318,0)</f>
        <v>0</v>
      </c>
      <c r="BG318" s="259">
        <f>IF(N318="zákl. prenesená",J318,0)</f>
        <v>0</v>
      </c>
      <c r="BH318" s="259">
        <f>IF(N318="zníž. prenesená",J318,0)</f>
        <v>0</v>
      </c>
      <c r="BI318" s="259">
        <f>IF(N318="nulová",J318,0)</f>
        <v>0</v>
      </c>
      <c r="BJ318" s="14" t="s">
        <v>92</v>
      </c>
      <c r="BK318" s="259">
        <f>ROUND(I318*H318,2)</f>
        <v>0</v>
      </c>
      <c r="BL318" s="14" t="s">
        <v>214</v>
      </c>
      <c r="BM318" s="258" t="s">
        <v>818</v>
      </c>
    </row>
    <row r="319" s="2" customFormat="1" ht="16.5" customHeight="1">
      <c r="A319" s="35"/>
      <c r="B319" s="36"/>
      <c r="C319" s="246" t="s">
        <v>819</v>
      </c>
      <c r="D319" s="246" t="s">
        <v>152</v>
      </c>
      <c r="E319" s="247" t="s">
        <v>820</v>
      </c>
      <c r="F319" s="248" t="s">
        <v>821</v>
      </c>
      <c r="G319" s="249" t="s">
        <v>173</v>
      </c>
      <c r="H319" s="250">
        <v>1</v>
      </c>
      <c r="I319" s="251"/>
      <c r="J319" s="252">
        <f>ROUND(I319*H319,2)</f>
        <v>0</v>
      </c>
      <c r="K319" s="253"/>
      <c r="L319" s="41"/>
      <c r="M319" s="254" t="s">
        <v>1</v>
      </c>
      <c r="N319" s="255" t="s">
        <v>45</v>
      </c>
      <c r="O319" s="94"/>
      <c r="P319" s="256">
        <f>O319*H319</f>
        <v>0</v>
      </c>
      <c r="Q319" s="256">
        <v>0.0090114099999999992</v>
      </c>
      <c r="R319" s="256">
        <f>Q319*H319</f>
        <v>0.0090114099999999992</v>
      </c>
      <c r="S319" s="256">
        <v>0</v>
      </c>
      <c r="T319" s="257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58" t="s">
        <v>214</v>
      </c>
      <c r="AT319" s="258" t="s">
        <v>152</v>
      </c>
      <c r="AU319" s="258" t="s">
        <v>92</v>
      </c>
      <c r="AY319" s="14" t="s">
        <v>149</v>
      </c>
      <c r="BE319" s="259">
        <f>IF(N319="základná",J319,0)</f>
        <v>0</v>
      </c>
      <c r="BF319" s="259">
        <f>IF(N319="znížená",J319,0)</f>
        <v>0</v>
      </c>
      <c r="BG319" s="259">
        <f>IF(N319="zákl. prenesená",J319,0)</f>
        <v>0</v>
      </c>
      <c r="BH319" s="259">
        <f>IF(N319="zníž. prenesená",J319,0)</f>
        <v>0</v>
      </c>
      <c r="BI319" s="259">
        <f>IF(N319="nulová",J319,0)</f>
        <v>0</v>
      </c>
      <c r="BJ319" s="14" t="s">
        <v>92</v>
      </c>
      <c r="BK319" s="259">
        <f>ROUND(I319*H319,2)</f>
        <v>0</v>
      </c>
      <c r="BL319" s="14" t="s">
        <v>214</v>
      </c>
      <c r="BM319" s="258" t="s">
        <v>822</v>
      </c>
    </row>
    <row r="320" s="2" customFormat="1" ht="24.15" customHeight="1">
      <c r="A320" s="35"/>
      <c r="B320" s="36"/>
      <c r="C320" s="260" t="s">
        <v>823</v>
      </c>
      <c r="D320" s="260" t="s">
        <v>284</v>
      </c>
      <c r="E320" s="261" t="s">
        <v>824</v>
      </c>
      <c r="F320" s="262" t="s">
        <v>641</v>
      </c>
      <c r="G320" s="263" t="s">
        <v>165</v>
      </c>
      <c r="H320" s="264">
        <v>3.1000000000000001</v>
      </c>
      <c r="I320" s="265"/>
      <c r="J320" s="266">
        <f>ROUND(I320*H320,2)</f>
        <v>0</v>
      </c>
      <c r="K320" s="267"/>
      <c r="L320" s="268"/>
      <c r="M320" s="269" t="s">
        <v>1</v>
      </c>
      <c r="N320" s="270" t="s">
        <v>45</v>
      </c>
      <c r="O320" s="94"/>
      <c r="P320" s="256">
        <f>O320*H320</f>
        <v>0</v>
      </c>
      <c r="Q320" s="256">
        <v>0.0041099999999999999</v>
      </c>
      <c r="R320" s="256">
        <f>Q320*H320</f>
        <v>0.012741000000000001</v>
      </c>
      <c r="S320" s="256">
        <v>0</v>
      </c>
      <c r="T320" s="25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58" t="s">
        <v>183</v>
      </c>
      <c r="AT320" s="258" t="s">
        <v>284</v>
      </c>
      <c r="AU320" s="258" t="s">
        <v>92</v>
      </c>
      <c r="AY320" s="14" t="s">
        <v>149</v>
      </c>
      <c r="BE320" s="259">
        <f>IF(N320="základná",J320,0)</f>
        <v>0</v>
      </c>
      <c r="BF320" s="259">
        <f>IF(N320="znížená",J320,0)</f>
        <v>0</v>
      </c>
      <c r="BG320" s="259">
        <f>IF(N320="zákl. prenesená",J320,0)</f>
        <v>0</v>
      </c>
      <c r="BH320" s="259">
        <f>IF(N320="zníž. prenesená",J320,0)</f>
        <v>0</v>
      </c>
      <c r="BI320" s="259">
        <f>IF(N320="nulová",J320,0)</f>
        <v>0</v>
      </c>
      <c r="BJ320" s="14" t="s">
        <v>92</v>
      </c>
      <c r="BK320" s="259">
        <f>ROUND(I320*H320,2)</f>
        <v>0</v>
      </c>
      <c r="BL320" s="14" t="s">
        <v>156</v>
      </c>
      <c r="BM320" s="258" t="s">
        <v>825</v>
      </c>
    </row>
    <row r="321" s="2" customFormat="1" ht="24.15" customHeight="1">
      <c r="A321" s="35"/>
      <c r="B321" s="36"/>
      <c r="C321" s="260" t="s">
        <v>826</v>
      </c>
      <c r="D321" s="260" t="s">
        <v>284</v>
      </c>
      <c r="E321" s="261" t="s">
        <v>827</v>
      </c>
      <c r="F321" s="262" t="s">
        <v>828</v>
      </c>
      <c r="G321" s="263" t="s">
        <v>173</v>
      </c>
      <c r="H321" s="264">
        <v>1</v>
      </c>
      <c r="I321" s="265"/>
      <c r="J321" s="266">
        <f>ROUND(I321*H321,2)</f>
        <v>0</v>
      </c>
      <c r="K321" s="267"/>
      <c r="L321" s="268"/>
      <c r="M321" s="269" t="s">
        <v>1</v>
      </c>
      <c r="N321" s="270" t="s">
        <v>45</v>
      </c>
      <c r="O321" s="94"/>
      <c r="P321" s="256">
        <f>O321*H321</f>
        <v>0</v>
      </c>
      <c r="Q321" s="256">
        <v>1</v>
      </c>
      <c r="R321" s="256">
        <f>Q321*H321</f>
        <v>1</v>
      </c>
      <c r="S321" s="256">
        <v>0</v>
      </c>
      <c r="T321" s="257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58" t="s">
        <v>183</v>
      </c>
      <c r="AT321" s="258" t="s">
        <v>284</v>
      </c>
      <c r="AU321" s="258" t="s">
        <v>92</v>
      </c>
      <c r="AY321" s="14" t="s">
        <v>149</v>
      </c>
      <c r="BE321" s="259">
        <f>IF(N321="základná",J321,0)</f>
        <v>0</v>
      </c>
      <c r="BF321" s="259">
        <f>IF(N321="znížená",J321,0)</f>
        <v>0</v>
      </c>
      <c r="BG321" s="259">
        <f>IF(N321="zákl. prenesená",J321,0)</f>
        <v>0</v>
      </c>
      <c r="BH321" s="259">
        <f>IF(N321="zníž. prenesená",J321,0)</f>
        <v>0</v>
      </c>
      <c r="BI321" s="259">
        <f>IF(N321="nulová",J321,0)</f>
        <v>0</v>
      </c>
      <c r="BJ321" s="14" t="s">
        <v>92</v>
      </c>
      <c r="BK321" s="259">
        <f>ROUND(I321*H321,2)</f>
        <v>0</v>
      </c>
      <c r="BL321" s="14" t="s">
        <v>156</v>
      </c>
      <c r="BM321" s="258" t="s">
        <v>829</v>
      </c>
    </row>
    <row r="322" s="2" customFormat="1" ht="16.5" customHeight="1">
      <c r="A322" s="35"/>
      <c r="B322" s="36"/>
      <c r="C322" s="246" t="s">
        <v>830</v>
      </c>
      <c r="D322" s="246" t="s">
        <v>152</v>
      </c>
      <c r="E322" s="247" t="s">
        <v>831</v>
      </c>
      <c r="F322" s="248" t="s">
        <v>832</v>
      </c>
      <c r="G322" s="249" t="s">
        <v>173</v>
      </c>
      <c r="H322" s="250">
        <v>2</v>
      </c>
      <c r="I322" s="251"/>
      <c r="J322" s="252">
        <f>ROUND(I322*H322,2)</f>
        <v>0</v>
      </c>
      <c r="K322" s="253"/>
      <c r="L322" s="41"/>
      <c r="M322" s="254" t="s">
        <v>1</v>
      </c>
      <c r="N322" s="255" t="s">
        <v>45</v>
      </c>
      <c r="O322" s="94"/>
      <c r="P322" s="256">
        <f>O322*H322</f>
        <v>0</v>
      </c>
      <c r="Q322" s="256">
        <v>0.0001494</v>
      </c>
      <c r="R322" s="256">
        <f>Q322*H322</f>
        <v>0.0002988</v>
      </c>
      <c r="S322" s="256">
        <v>0</v>
      </c>
      <c r="T322" s="25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58" t="s">
        <v>214</v>
      </c>
      <c r="AT322" s="258" t="s">
        <v>152</v>
      </c>
      <c r="AU322" s="258" t="s">
        <v>92</v>
      </c>
      <c r="AY322" s="14" t="s">
        <v>149</v>
      </c>
      <c r="BE322" s="259">
        <f>IF(N322="základná",J322,0)</f>
        <v>0</v>
      </c>
      <c r="BF322" s="259">
        <f>IF(N322="znížená",J322,0)</f>
        <v>0</v>
      </c>
      <c r="BG322" s="259">
        <f>IF(N322="zákl. prenesená",J322,0)</f>
        <v>0</v>
      </c>
      <c r="BH322" s="259">
        <f>IF(N322="zníž. prenesená",J322,0)</f>
        <v>0</v>
      </c>
      <c r="BI322" s="259">
        <f>IF(N322="nulová",J322,0)</f>
        <v>0</v>
      </c>
      <c r="BJ322" s="14" t="s">
        <v>92</v>
      </c>
      <c r="BK322" s="259">
        <f>ROUND(I322*H322,2)</f>
        <v>0</v>
      </c>
      <c r="BL322" s="14" t="s">
        <v>214</v>
      </c>
      <c r="BM322" s="258" t="s">
        <v>833</v>
      </c>
    </row>
    <row r="323" s="2" customFormat="1" ht="16.5" customHeight="1">
      <c r="A323" s="35"/>
      <c r="B323" s="36"/>
      <c r="C323" s="260" t="s">
        <v>834</v>
      </c>
      <c r="D323" s="260" t="s">
        <v>284</v>
      </c>
      <c r="E323" s="261" t="s">
        <v>416</v>
      </c>
      <c r="F323" s="262" t="s">
        <v>417</v>
      </c>
      <c r="G323" s="263" t="s">
        <v>173</v>
      </c>
      <c r="H323" s="264">
        <v>2</v>
      </c>
      <c r="I323" s="265"/>
      <c r="J323" s="266">
        <f>ROUND(I323*H323,2)</f>
        <v>0</v>
      </c>
      <c r="K323" s="267"/>
      <c r="L323" s="268"/>
      <c r="M323" s="269" t="s">
        <v>1</v>
      </c>
      <c r="N323" s="270" t="s">
        <v>45</v>
      </c>
      <c r="O323" s="94"/>
      <c r="P323" s="256">
        <f>O323*H323</f>
        <v>0</v>
      </c>
      <c r="Q323" s="256">
        <v>0.00010000000000000001</v>
      </c>
      <c r="R323" s="256">
        <f>Q323*H323</f>
        <v>0.00020000000000000001</v>
      </c>
      <c r="S323" s="256">
        <v>0</v>
      </c>
      <c r="T323" s="257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58" t="s">
        <v>283</v>
      </c>
      <c r="AT323" s="258" t="s">
        <v>284</v>
      </c>
      <c r="AU323" s="258" t="s">
        <v>92</v>
      </c>
      <c r="AY323" s="14" t="s">
        <v>149</v>
      </c>
      <c r="BE323" s="259">
        <f>IF(N323="základná",J323,0)</f>
        <v>0</v>
      </c>
      <c r="BF323" s="259">
        <f>IF(N323="znížená",J323,0)</f>
        <v>0</v>
      </c>
      <c r="BG323" s="259">
        <f>IF(N323="zákl. prenesená",J323,0)</f>
        <v>0</v>
      </c>
      <c r="BH323" s="259">
        <f>IF(N323="zníž. prenesená",J323,0)</f>
        <v>0</v>
      </c>
      <c r="BI323" s="259">
        <f>IF(N323="nulová",J323,0)</f>
        <v>0</v>
      </c>
      <c r="BJ323" s="14" t="s">
        <v>92</v>
      </c>
      <c r="BK323" s="259">
        <f>ROUND(I323*H323,2)</f>
        <v>0</v>
      </c>
      <c r="BL323" s="14" t="s">
        <v>214</v>
      </c>
      <c r="BM323" s="258" t="s">
        <v>835</v>
      </c>
    </row>
    <row r="324" s="2" customFormat="1" ht="16.5" customHeight="1">
      <c r="A324" s="35"/>
      <c r="B324" s="36"/>
      <c r="C324" s="260" t="s">
        <v>836</v>
      </c>
      <c r="D324" s="260" t="s">
        <v>284</v>
      </c>
      <c r="E324" s="261" t="s">
        <v>837</v>
      </c>
      <c r="F324" s="262" t="s">
        <v>838</v>
      </c>
      <c r="G324" s="263" t="s">
        <v>173</v>
      </c>
      <c r="H324" s="264">
        <v>2</v>
      </c>
      <c r="I324" s="265"/>
      <c r="J324" s="266">
        <f>ROUND(I324*H324,2)</f>
        <v>0</v>
      </c>
      <c r="K324" s="267"/>
      <c r="L324" s="268"/>
      <c r="M324" s="269" t="s">
        <v>1</v>
      </c>
      <c r="N324" s="270" t="s">
        <v>45</v>
      </c>
      <c r="O324" s="94"/>
      <c r="P324" s="256">
        <f>O324*H324</f>
        <v>0</v>
      </c>
      <c r="Q324" s="256">
        <v>0.00010000000000000001</v>
      </c>
      <c r="R324" s="256">
        <f>Q324*H324</f>
        <v>0.00020000000000000001</v>
      </c>
      <c r="S324" s="256">
        <v>0</v>
      </c>
      <c r="T324" s="25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58" t="s">
        <v>283</v>
      </c>
      <c r="AT324" s="258" t="s">
        <v>284</v>
      </c>
      <c r="AU324" s="258" t="s">
        <v>92</v>
      </c>
      <c r="AY324" s="14" t="s">
        <v>149</v>
      </c>
      <c r="BE324" s="259">
        <f>IF(N324="základná",J324,0)</f>
        <v>0</v>
      </c>
      <c r="BF324" s="259">
        <f>IF(N324="znížená",J324,0)</f>
        <v>0</v>
      </c>
      <c r="BG324" s="259">
        <f>IF(N324="zákl. prenesená",J324,0)</f>
        <v>0</v>
      </c>
      <c r="BH324" s="259">
        <f>IF(N324="zníž. prenesená",J324,0)</f>
        <v>0</v>
      </c>
      <c r="BI324" s="259">
        <f>IF(N324="nulová",J324,0)</f>
        <v>0</v>
      </c>
      <c r="BJ324" s="14" t="s">
        <v>92</v>
      </c>
      <c r="BK324" s="259">
        <f>ROUND(I324*H324,2)</f>
        <v>0</v>
      </c>
      <c r="BL324" s="14" t="s">
        <v>214</v>
      </c>
      <c r="BM324" s="258" t="s">
        <v>839</v>
      </c>
    </row>
    <row r="325" s="2" customFormat="1" ht="24.15" customHeight="1">
      <c r="A325" s="35"/>
      <c r="B325" s="36"/>
      <c r="C325" s="246" t="s">
        <v>840</v>
      </c>
      <c r="D325" s="246" t="s">
        <v>152</v>
      </c>
      <c r="E325" s="247" t="s">
        <v>841</v>
      </c>
      <c r="F325" s="248" t="s">
        <v>842</v>
      </c>
      <c r="G325" s="249" t="s">
        <v>173</v>
      </c>
      <c r="H325" s="250">
        <v>2</v>
      </c>
      <c r="I325" s="251"/>
      <c r="J325" s="252">
        <f>ROUND(I325*H325,2)</f>
        <v>0</v>
      </c>
      <c r="K325" s="253"/>
      <c r="L325" s="41"/>
      <c r="M325" s="254" t="s">
        <v>1</v>
      </c>
      <c r="N325" s="255" t="s">
        <v>45</v>
      </c>
      <c r="O325" s="94"/>
      <c r="P325" s="256">
        <f>O325*H325</f>
        <v>0</v>
      </c>
      <c r="Q325" s="256">
        <v>0.00019249999999999999</v>
      </c>
      <c r="R325" s="256">
        <f>Q325*H325</f>
        <v>0.00038499999999999998</v>
      </c>
      <c r="S325" s="256">
        <v>0</v>
      </c>
      <c r="T325" s="25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58" t="s">
        <v>214</v>
      </c>
      <c r="AT325" s="258" t="s">
        <v>152</v>
      </c>
      <c r="AU325" s="258" t="s">
        <v>92</v>
      </c>
      <c r="AY325" s="14" t="s">
        <v>149</v>
      </c>
      <c r="BE325" s="259">
        <f>IF(N325="základná",J325,0)</f>
        <v>0</v>
      </c>
      <c r="BF325" s="259">
        <f>IF(N325="znížená",J325,0)</f>
        <v>0</v>
      </c>
      <c r="BG325" s="259">
        <f>IF(N325="zákl. prenesená",J325,0)</f>
        <v>0</v>
      </c>
      <c r="BH325" s="259">
        <f>IF(N325="zníž. prenesená",J325,0)</f>
        <v>0</v>
      </c>
      <c r="BI325" s="259">
        <f>IF(N325="nulová",J325,0)</f>
        <v>0</v>
      </c>
      <c r="BJ325" s="14" t="s">
        <v>92</v>
      </c>
      <c r="BK325" s="259">
        <f>ROUND(I325*H325,2)</f>
        <v>0</v>
      </c>
      <c r="BL325" s="14" t="s">
        <v>214</v>
      </c>
      <c r="BM325" s="258" t="s">
        <v>843</v>
      </c>
    </row>
    <row r="326" s="2" customFormat="1" ht="33" customHeight="1">
      <c r="A326" s="35"/>
      <c r="B326" s="36"/>
      <c r="C326" s="260" t="s">
        <v>844</v>
      </c>
      <c r="D326" s="260" t="s">
        <v>284</v>
      </c>
      <c r="E326" s="261" t="s">
        <v>845</v>
      </c>
      <c r="F326" s="262" t="s">
        <v>846</v>
      </c>
      <c r="G326" s="263" t="s">
        <v>173</v>
      </c>
      <c r="H326" s="264">
        <v>2</v>
      </c>
      <c r="I326" s="265"/>
      <c r="J326" s="266">
        <f>ROUND(I326*H326,2)</f>
        <v>0</v>
      </c>
      <c r="K326" s="267"/>
      <c r="L326" s="268"/>
      <c r="M326" s="269" t="s">
        <v>1</v>
      </c>
      <c r="N326" s="270" t="s">
        <v>45</v>
      </c>
      <c r="O326" s="94"/>
      <c r="P326" s="256">
        <f>O326*H326</f>
        <v>0</v>
      </c>
      <c r="Q326" s="256">
        <v>0.00058</v>
      </c>
      <c r="R326" s="256">
        <f>Q326*H326</f>
        <v>0.00116</v>
      </c>
      <c r="S326" s="256">
        <v>0</v>
      </c>
      <c r="T326" s="257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58" t="s">
        <v>283</v>
      </c>
      <c r="AT326" s="258" t="s">
        <v>284</v>
      </c>
      <c r="AU326" s="258" t="s">
        <v>92</v>
      </c>
      <c r="AY326" s="14" t="s">
        <v>149</v>
      </c>
      <c r="BE326" s="259">
        <f>IF(N326="základná",J326,0)</f>
        <v>0</v>
      </c>
      <c r="BF326" s="259">
        <f>IF(N326="znížená",J326,0)</f>
        <v>0</v>
      </c>
      <c r="BG326" s="259">
        <f>IF(N326="zákl. prenesená",J326,0)</f>
        <v>0</v>
      </c>
      <c r="BH326" s="259">
        <f>IF(N326="zníž. prenesená",J326,0)</f>
        <v>0</v>
      </c>
      <c r="BI326" s="259">
        <f>IF(N326="nulová",J326,0)</f>
        <v>0</v>
      </c>
      <c r="BJ326" s="14" t="s">
        <v>92</v>
      </c>
      <c r="BK326" s="259">
        <f>ROUND(I326*H326,2)</f>
        <v>0</v>
      </c>
      <c r="BL326" s="14" t="s">
        <v>214</v>
      </c>
      <c r="BM326" s="258" t="s">
        <v>847</v>
      </c>
    </row>
    <row r="327" s="2" customFormat="1" ht="24.15" customHeight="1">
      <c r="A327" s="35"/>
      <c r="B327" s="36"/>
      <c r="C327" s="246" t="s">
        <v>848</v>
      </c>
      <c r="D327" s="246" t="s">
        <v>152</v>
      </c>
      <c r="E327" s="247" t="s">
        <v>849</v>
      </c>
      <c r="F327" s="248" t="s">
        <v>850</v>
      </c>
      <c r="G327" s="249" t="s">
        <v>241</v>
      </c>
      <c r="H327" s="250">
        <v>5</v>
      </c>
      <c r="I327" s="251"/>
      <c r="J327" s="252">
        <f>ROUND(I327*H327,2)</f>
        <v>0</v>
      </c>
      <c r="K327" s="253"/>
      <c r="L327" s="41"/>
      <c r="M327" s="254" t="s">
        <v>1</v>
      </c>
      <c r="N327" s="255" t="s">
        <v>45</v>
      </c>
      <c r="O327" s="94"/>
      <c r="P327" s="256">
        <f>O327*H327</f>
        <v>0</v>
      </c>
      <c r="Q327" s="256">
        <v>0</v>
      </c>
      <c r="R327" s="256">
        <f>Q327*H327</f>
        <v>0</v>
      </c>
      <c r="S327" s="256">
        <v>0</v>
      </c>
      <c r="T327" s="25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58" t="s">
        <v>214</v>
      </c>
      <c r="AT327" s="258" t="s">
        <v>152</v>
      </c>
      <c r="AU327" s="258" t="s">
        <v>92</v>
      </c>
      <c r="AY327" s="14" t="s">
        <v>149</v>
      </c>
      <c r="BE327" s="259">
        <f>IF(N327="základná",J327,0)</f>
        <v>0</v>
      </c>
      <c r="BF327" s="259">
        <f>IF(N327="znížená",J327,0)</f>
        <v>0</v>
      </c>
      <c r="BG327" s="259">
        <f>IF(N327="zákl. prenesená",J327,0)</f>
        <v>0</v>
      </c>
      <c r="BH327" s="259">
        <f>IF(N327="zníž. prenesená",J327,0)</f>
        <v>0</v>
      </c>
      <c r="BI327" s="259">
        <f>IF(N327="nulová",J327,0)</f>
        <v>0</v>
      </c>
      <c r="BJ327" s="14" t="s">
        <v>92</v>
      </c>
      <c r="BK327" s="259">
        <f>ROUND(I327*H327,2)</f>
        <v>0</v>
      </c>
      <c r="BL327" s="14" t="s">
        <v>214</v>
      </c>
      <c r="BM327" s="258" t="s">
        <v>851</v>
      </c>
    </row>
    <row r="328" s="12" customFormat="1" ht="22.8" customHeight="1">
      <c r="A328" s="12"/>
      <c r="B328" s="231"/>
      <c r="C328" s="232"/>
      <c r="D328" s="233" t="s">
        <v>78</v>
      </c>
      <c r="E328" s="244" t="s">
        <v>852</v>
      </c>
      <c r="F328" s="244" t="s">
        <v>853</v>
      </c>
      <c r="G328" s="232"/>
      <c r="H328" s="232"/>
      <c r="I328" s="235"/>
      <c r="J328" s="245">
        <f>BK328</f>
        <v>0</v>
      </c>
      <c r="K328" s="232"/>
      <c r="L328" s="236"/>
      <c r="M328" s="237"/>
      <c r="N328" s="238"/>
      <c r="O328" s="238"/>
      <c r="P328" s="239">
        <f>SUM(P329:P341)</f>
        <v>0</v>
      </c>
      <c r="Q328" s="238"/>
      <c r="R328" s="239">
        <f>SUM(R329:R341)</f>
        <v>0.22632975</v>
      </c>
      <c r="S328" s="238"/>
      <c r="T328" s="240">
        <f>SUM(T329:T341)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41" t="s">
        <v>162</v>
      </c>
      <c r="AT328" s="242" t="s">
        <v>78</v>
      </c>
      <c r="AU328" s="242" t="s">
        <v>86</v>
      </c>
      <c r="AY328" s="241" t="s">
        <v>149</v>
      </c>
      <c r="BK328" s="243">
        <f>SUM(BK329:BK341)</f>
        <v>0</v>
      </c>
    </row>
    <row r="329" s="2" customFormat="1" ht="24.15" customHeight="1">
      <c r="A329" s="35"/>
      <c r="B329" s="36"/>
      <c r="C329" s="246" t="s">
        <v>854</v>
      </c>
      <c r="D329" s="246" t="s">
        <v>152</v>
      </c>
      <c r="E329" s="247" t="s">
        <v>855</v>
      </c>
      <c r="F329" s="248" t="s">
        <v>856</v>
      </c>
      <c r="G329" s="249" t="s">
        <v>165</v>
      </c>
      <c r="H329" s="250">
        <v>15</v>
      </c>
      <c r="I329" s="251"/>
      <c r="J329" s="252">
        <f>ROUND(I329*H329,2)</f>
        <v>0</v>
      </c>
      <c r="K329" s="253"/>
      <c r="L329" s="41"/>
      <c r="M329" s="254" t="s">
        <v>1</v>
      </c>
      <c r="N329" s="255" t="s">
        <v>45</v>
      </c>
      <c r="O329" s="94"/>
      <c r="P329" s="256">
        <f>O329*H329</f>
        <v>0</v>
      </c>
      <c r="Q329" s="256">
        <v>0.00060577000000000005</v>
      </c>
      <c r="R329" s="256">
        <f>Q329*H329</f>
        <v>0.0090865500000000005</v>
      </c>
      <c r="S329" s="256">
        <v>0</v>
      </c>
      <c r="T329" s="257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58" t="s">
        <v>415</v>
      </c>
      <c r="AT329" s="258" t="s">
        <v>152</v>
      </c>
      <c r="AU329" s="258" t="s">
        <v>92</v>
      </c>
      <c r="AY329" s="14" t="s">
        <v>149</v>
      </c>
      <c r="BE329" s="259">
        <f>IF(N329="základná",J329,0)</f>
        <v>0</v>
      </c>
      <c r="BF329" s="259">
        <f>IF(N329="znížená",J329,0)</f>
        <v>0</v>
      </c>
      <c r="BG329" s="259">
        <f>IF(N329="zákl. prenesená",J329,0)</f>
        <v>0</v>
      </c>
      <c r="BH329" s="259">
        <f>IF(N329="zníž. prenesená",J329,0)</f>
        <v>0</v>
      </c>
      <c r="BI329" s="259">
        <f>IF(N329="nulová",J329,0)</f>
        <v>0</v>
      </c>
      <c r="BJ329" s="14" t="s">
        <v>92</v>
      </c>
      <c r="BK329" s="259">
        <f>ROUND(I329*H329,2)</f>
        <v>0</v>
      </c>
      <c r="BL329" s="14" t="s">
        <v>415</v>
      </c>
      <c r="BM329" s="258" t="s">
        <v>857</v>
      </c>
    </row>
    <row r="330" s="2" customFormat="1" ht="16.5" customHeight="1">
      <c r="A330" s="35"/>
      <c r="B330" s="36"/>
      <c r="C330" s="260" t="s">
        <v>858</v>
      </c>
      <c r="D330" s="260" t="s">
        <v>284</v>
      </c>
      <c r="E330" s="261" t="s">
        <v>859</v>
      </c>
      <c r="F330" s="262" t="s">
        <v>860</v>
      </c>
      <c r="G330" s="263" t="s">
        <v>165</v>
      </c>
      <c r="H330" s="264">
        <v>15</v>
      </c>
      <c r="I330" s="265"/>
      <c r="J330" s="266">
        <f>ROUND(I330*H330,2)</f>
        <v>0</v>
      </c>
      <c r="K330" s="267"/>
      <c r="L330" s="268"/>
      <c r="M330" s="269" t="s">
        <v>1</v>
      </c>
      <c r="N330" s="270" t="s">
        <v>45</v>
      </c>
      <c r="O330" s="94"/>
      <c r="P330" s="256">
        <f>O330*H330</f>
        <v>0</v>
      </c>
      <c r="Q330" s="256">
        <v>0.00029999999999999997</v>
      </c>
      <c r="R330" s="256">
        <f>Q330*H330</f>
        <v>0.0044999999999999997</v>
      </c>
      <c r="S330" s="256">
        <v>0</v>
      </c>
      <c r="T330" s="257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58" t="s">
        <v>501</v>
      </c>
      <c r="AT330" s="258" t="s">
        <v>284</v>
      </c>
      <c r="AU330" s="258" t="s">
        <v>92</v>
      </c>
      <c r="AY330" s="14" t="s">
        <v>149</v>
      </c>
      <c r="BE330" s="259">
        <f>IF(N330="základná",J330,0)</f>
        <v>0</v>
      </c>
      <c r="BF330" s="259">
        <f>IF(N330="znížená",J330,0)</f>
        <v>0</v>
      </c>
      <c r="BG330" s="259">
        <f>IF(N330="zákl. prenesená",J330,0)</f>
        <v>0</v>
      </c>
      <c r="BH330" s="259">
        <f>IF(N330="zníž. prenesená",J330,0)</f>
        <v>0</v>
      </c>
      <c r="BI330" s="259">
        <f>IF(N330="nulová",J330,0)</f>
        <v>0</v>
      </c>
      <c r="BJ330" s="14" t="s">
        <v>92</v>
      </c>
      <c r="BK330" s="259">
        <f>ROUND(I330*H330,2)</f>
        <v>0</v>
      </c>
      <c r="BL330" s="14" t="s">
        <v>415</v>
      </c>
      <c r="BM330" s="258" t="s">
        <v>861</v>
      </c>
    </row>
    <row r="331" s="2" customFormat="1" ht="24.15" customHeight="1">
      <c r="A331" s="35"/>
      <c r="B331" s="36"/>
      <c r="C331" s="246" t="s">
        <v>862</v>
      </c>
      <c r="D331" s="246" t="s">
        <v>152</v>
      </c>
      <c r="E331" s="247" t="s">
        <v>863</v>
      </c>
      <c r="F331" s="248" t="s">
        <v>864</v>
      </c>
      <c r="G331" s="249" t="s">
        <v>165</v>
      </c>
      <c r="H331" s="250">
        <v>15</v>
      </c>
      <c r="I331" s="251"/>
      <c r="J331" s="252">
        <f>ROUND(I331*H331,2)</f>
        <v>0</v>
      </c>
      <c r="K331" s="253"/>
      <c r="L331" s="41"/>
      <c r="M331" s="254" t="s">
        <v>1</v>
      </c>
      <c r="N331" s="255" t="s">
        <v>45</v>
      </c>
      <c r="O331" s="94"/>
      <c r="P331" s="256">
        <f>O331*H331</f>
        <v>0</v>
      </c>
      <c r="Q331" s="256">
        <v>0.00190288</v>
      </c>
      <c r="R331" s="256">
        <f>Q331*H331</f>
        <v>0.028543200000000001</v>
      </c>
      <c r="S331" s="256">
        <v>0</v>
      </c>
      <c r="T331" s="25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58" t="s">
        <v>415</v>
      </c>
      <c r="AT331" s="258" t="s">
        <v>152</v>
      </c>
      <c r="AU331" s="258" t="s">
        <v>92</v>
      </c>
      <c r="AY331" s="14" t="s">
        <v>149</v>
      </c>
      <c r="BE331" s="259">
        <f>IF(N331="základná",J331,0)</f>
        <v>0</v>
      </c>
      <c r="BF331" s="259">
        <f>IF(N331="znížená",J331,0)</f>
        <v>0</v>
      </c>
      <c r="BG331" s="259">
        <f>IF(N331="zákl. prenesená",J331,0)</f>
        <v>0</v>
      </c>
      <c r="BH331" s="259">
        <f>IF(N331="zníž. prenesená",J331,0)</f>
        <v>0</v>
      </c>
      <c r="BI331" s="259">
        <f>IF(N331="nulová",J331,0)</f>
        <v>0</v>
      </c>
      <c r="BJ331" s="14" t="s">
        <v>92</v>
      </c>
      <c r="BK331" s="259">
        <f>ROUND(I331*H331,2)</f>
        <v>0</v>
      </c>
      <c r="BL331" s="14" t="s">
        <v>415</v>
      </c>
      <c r="BM331" s="258" t="s">
        <v>865</v>
      </c>
    </row>
    <row r="332" s="2" customFormat="1" ht="16.5" customHeight="1">
      <c r="A332" s="35"/>
      <c r="B332" s="36"/>
      <c r="C332" s="260" t="s">
        <v>866</v>
      </c>
      <c r="D332" s="260" t="s">
        <v>284</v>
      </c>
      <c r="E332" s="261" t="s">
        <v>867</v>
      </c>
      <c r="F332" s="262" t="s">
        <v>868</v>
      </c>
      <c r="G332" s="263" t="s">
        <v>165</v>
      </c>
      <c r="H332" s="264">
        <v>15</v>
      </c>
      <c r="I332" s="265"/>
      <c r="J332" s="266">
        <f>ROUND(I332*H332,2)</f>
        <v>0</v>
      </c>
      <c r="K332" s="267"/>
      <c r="L332" s="268"/>
      <c r="M332" s="269" t="s">
        <v>1</v>
      </c>
      <c r="N332" s="270" t="s">
        <v>45</v>
      </c>
      <c r="O332" s="94"/>
      <c r="P332" s="256">
        <f>O332*H332</f>
        <v>0</v>
      </c>
      <c r="Q332" s="256">
        <v>0.0011299999999999999</v>
      </c>
      <c r="R332" s="256">
        <f>Q332*H332</f>
        <v>0.01695</v>
      </c>
      <c r="S332" s="256">
        <v>0</v>
      </c>
      <c r="T332" s="257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58" t="s">
        <v>501</v>
      </c>
      <c r="AT332" s="258" t="s">
        <v>284</v>
      </c>
      <c r="AU332" s="258" t="s">
        <v>92</v>
      </c>
      <c r="AY332" s="14" t="s">
        <v>149</v>
      </c>
      <c r="BE332" s="259">
        <f>IF(N332="základná",J332,0)</f>
        <v>0</v>
      </c>
      <c r="BF332" s="259">
        <f>IF(N332="znížená",J332,0)</f>
        <v>0</v>
      </c>
      <c r="BG332" s="259">
        <f>IF(N332="zákl. prenesená",J332,0)</f>
        <v>0</v>
      </c>
      <c r="BH332" s="259">
        <f>IF(N332="zníž. prenesená",J332,0)</f>
        <v>0</v>
      </c>
      <c r="BI332" s="259">
        <f>IF(N332="nulová",J332,0)</f>
        <v>0</v>
      </c>
      <c r="BJ332" s="14" t="s">
        <v>92</v>
      </c>
      <c r="BK332" s="259">
        <f>ROUND(I332*H332,2)</f>
        <v>0</v>
      </c>
      <c r="BL332" s="14" t="s">
        <v>415</v>
      </c>
      <c r="BM332" s="258" t="s">
        <v>869</v>
      </c>
    </row>
    <row r="333" s="2" customFormat="1" ht="24.15" customHeight="1">
      <c r="A333" s="35"/>
      <c r="B333" s="36"/>
      <c r="C333" s="246" t="s">
        <v>870</v>
      </c>
      <c r="D333" s="246" t="s">
        <v>152</v>
      </c>
      <c r="E333" s="247" t="s">
        <v>871</v>
      </c>
      <c r="F333" s="248" t="s">
        <v>872</v>
      </c>
      <c r="G333" s="249" t="s">
        <v>165</v>
      </c>
      <c r="H333" s="250">
        <v>25</v>
      </c>
      <c r="I333" s="251"/>
      <c r="J333" s="252">
        <f>ROUND(I333*H333,2)</f>
        <v>0</v>
      </c>
      <c r="K333" s="253"/>
      <c r="L333" s="41"/>
      <c r="M333" s="254" t="s">
        <v>1</v>
      </c>
      <c r="N333" s="255" t="s">
        <v>45</v>
      </c>
      <c r="O333" s="94"/>
      <c r="P333" s="256">
        <f>O333*H333</f>
        <v>0</v>
      </c>
      <c r="Q333" s="256">
        <v>0.0019927999999999999</v>
      </c>
      <c r="R333" s="256">
        <f>Q333*H333</f>
        <v>0.049819999999999996</v>
      </c>
      <c r="S333" s="256">
        <v>0</v>
      </c>
      <c r="T333" s="25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58" t="s">
        <v>415</v>
      </c>
      <c r="AT333" s="258" t="s">
        <v>152</v>
      </c>
      <c r="AU333" s="258" t="s">
        <v>92</v>
      </c>
      <c r="AY333" s="14" t="s">
        <v>149</v>
      </c>
      <c r="BE333" s="259">
        <f>IF(N333="základná",J333,0)</f>
        <v>0</v>
      </c>
      <c r="BF333" s="259">
        <f>IF(N333="znížená",J333,0)</f>
        <v>0</v>
      </c>
      <c r="BG333" s="259">
        <f>IF(N333="zákl. prenesená",J333,0)</f>
        <v>0</v>
      </c>
      <c r="BH333" s="259">
        <f>IF(N333="zníž. prenesená",J333,0)</f>
        <v>0</v>
      </c>
      <c r="BI333" s="259">
        <f>IF(N333="nulová",J333,0)</f>
        <v>0</v>
      </c>
      <c r="BJ333" s="14" t="s">
        <v>92</v>
      </c>
      <c r="BK333" s="259">
        <f>ROUND(I333*H333,2)</f>
        <v>0</v>
      </c>
      <c r="BL333" s="14" t="s">
        <v>415</v>
      </c>
      <c r="BM333" s="258" t="s">
        <v>873</v>
      </c>
    </row>
    <row r="334" s="2" customFormat="1" ht="16.5" customHeight="1">
      <c r="A334" s="35"/>
      <c r="B334" s="36"/>
      <c r="C334" s="260" t="s">
        <v>874</v>
      </c>
      <c r="D334" s="260" t="s">
        <v>284</v>
      </c>
      <c r="E334" s="261" t="s">
        <v>875</v>
      </c>
      <c r="F334" s="262" t="s">
        <v>876</v>
      </c>
      <c r="G334" s="263" t="s">
        <v>165</v>
      </c>
      <c r="H334" s="264">
        <v>25</v>
      </c>
      <c r="I334" s="265"/>
      <c r="J334" s="266">
        <f>ROUND(I334*H334,2)</f>
        <v>0</v>
      </c>
      <c r="K334" s="267"/>
      <c r="L334" s="268"/>
      <c r="M334" s="269" t="s">
        <v>1</v>
      </c>
      <c r="N334" s="270" t="s">
        <v>45</v>
      </c>
      <c r="O334" s="94"/>
      <c r="P334" s="256">
        <f>O334*H334</f>
        <v>0</v>
      </c>
      <c r="Q334" s="256">
        <v>0.0013500000000000001</v>
      </c>
      <c r="R334" s="256">
        <f>Q334*H334</f>
        <v>0.033750000000000002</v>
      </c>
      <c r="S334" s="256">
        <v>0</v>
      </c>
      <c r="T334" s="257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58" t="s">
        <v>501</v>
      </c>
      <c r="AT334" s="258" t="s">
        <v>284</v>
      </c>
      <c r="AU334" s="258" t="s">
        <v>92</v>
      </c>
      <c r="AY334" s="14" t="s">
        <v>149</v>
      </c>
      <c r="BE334" s="259">
        <f>IF(N334="základná",J334,0)</f>
        <v>0</v>
      </c>
      <c r="BF334" s="259">
        <f>IF(N334="znížená",J334,0)</f>
        <v>0</v>
      </c>
      <c r="BG334" s="259">
        <f>IF(N334="zákl. prenesená",J334,0)</f>
        <v>0</v>
      </c>
      <c r="BH334" s="259">
        <f>IF(N334="zníž. prenesená",J334,0)</f>
        <v>0</v>
      </c>
      <c r="BI334" s="259">
        <f>IF(N334="nulová",J334,0)</f>
        <v>0</v>
      </c>
      <c r="BJ334" s="14" t="s">
        <v>92</v>
      </c>
      <c r="BK334" s="259">
        <f>ROUND(I334*H334,2)</f>
        <v>0</v>
      </c>
      <c r="BL334" s="14" t="s">
        <v>415</v>
      </c>
      <c r="BM334" s="258" t="s">
        <v>877</v>
      </c>
    </row>
    <row r="335" s="2" customFormat="1" ht="24.15" customHeight="1">
      <c r="A335" s="35"/>
      <c r="B335" s="36"/>
      <c r="C335" s="246" t="s">
        <v>878</v>
      </c>
      <c r="D335" s="246" t="s">
        <v>152</v>
      </c>
      <c r="E335" s="247" t="s">
        <v>879</v>
      </c>
      <c r="F335" s="248" t="s">
        <v>880</v>
      </c>
      <c r="G335" s="249" t="s">
        <v>165</v>
      </c>
      <c r="H335" s="250">
        <v>25</v>
      </c>
      <c r="I335" s="251"/>
      <c r="J335" s="252">
        <f>ROUND(I335*H335,2)</f>
        <v>0</v>
      </c>
      <c r="K335" s="253"/>
      <c r="L335" s="41"/>
      <c r="M335" s="254" t="s">
        <v>1</v>
      </c>
      <c r="N335" s="255" t="s">
        <v>45</v>
      </c>
      <c r="O335" s="94"/>
      <c r="P335" s="256">
        <f>O335*H335</f>
        <v>0</v>
      </c>
      <c r="Q335" s="256">
        <v>0.0019927999999999999</v>
      </c>
      <c r="R335" s="256">
        <f>Q335*H335</f>
        <v>0.049819999999999996</v>
      </c>
      <c r="S335" s="256">
        <v>0</v>
      </c>
      <c r="T335" s="257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58" t="s">
        <v>415</v>
      </c>
      <c r="AT335" s="258" t="s">
        <v>152</v>
      </c>
      <c r="AU335" s="258" t="s">
        <v>92</v>
      </c>
      <c r="AY335" s="14" t="s">
        <v>149</v>
      </c>
      <c r="BE335" s="259">
        <f>IF(N335="základná",J335,0)</f>
        <v>0</v>
      </c>
      <c r="BF335" s="259">
        <f>IF(N335="znížená",J335,0)</f>
        <v>0</v>
      </c>
      <c r="BG335" s="259">
        <f>IF(N335="zákl. prenesená",J335,0)</f>
        <v>0</v>
      </c>
      <c r="BH335" s="259">
        <f>IF(N335="zníž. prenesená",J335,0)</f>
        <v>0</v>
      </c>
      <c r="BI335" s="259">
        <f>IF(N335="nulová",J335,0)</f>
        <v>0</v>
      </c>
      <c r="BJ335" s="14" t="s">
        <v>92</v>
      </c>
      <c r="BK335" s="259">
        <f>ROUND(I335*H335,2)</f>
        <v>0</v>
      </c>
      <c r="BL335" s="14" t="s">
        <v>415</v>
      </c>
      <c r="BM335" s="258" t="s">
        <v>881</v>
      </c>
    </row>
    <row r="336" s="2" customFormat="1" ht="16.5" customHeight="1">
      <c r="A336" s="35"/>
      <c r="B336" s="36"/>
      <c r="C336" s="260" t="s">
        <v>882</v>
      </c>
      <c r="D336" s="260" t="s">
        <v>284</v>
      </c>
      <c r="E336" s="261" t="s">
        <v>883</v>
      </c>
      <c r="F336" s="262" t="s">
        <v>884</v>
      </c>
      <c r="G336" s="263" t="s">
        <v>165</v>
      </c>
      <c r="H336" s="264">
        <v>25</v>
      </c>
      <c r="I336" s="265"/>
      <c r="J336" s="266">
        <f>ROUND(I336*H336,2)</f>
        <v>0</v>
      </c>
      <c r="K336" s="267"/>
      <c r="L336" s="268"/>
      <c r="M336" s="269" t="s">
        <v>1</v>
      </c>
      <c r="N336" s="270" t="s">
        <v>45</v>
      </c>
      <c r="O336" s="94"/>
      <c r="P336" s="256">
        <f>O336*H336</f>
        <v>0</v>
      </c>
      <c r="Q336" s="256">
        <v>0.0013500000000000001</v>
      </c>
      <c r="R336" s="256">
        <f>Q336*H336</f>
        <v>0.033750000000000002</v>
      </c>
      <c r="S336" s="256">
        <v>0</v>
      </c>
      <c r="T336" s="257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58" t="s">
        <v>501</v>
      </c>
      <c r="AT336" s="258" t="s">
        <v>284</v>
      </c>
      <c r="AU336" s="258" t="s">
        <v>92</v>
      </c>
      <c r="AY336" s="14" t="s">
        <v>149</v>
      </c>
      <c r="BE336" s="259">
        <f>IF(N336="základná",J336,0)</f>
        <v>0</v>
      </c>
      <c r="BF336" s="259">
        <f>IF(N336="znížená",J336,0)</f>
        <v>0</v>
      </c>
      <c r="BG336" s="259">
        <f>IF(N336="zákl. prenesená",J336,0)</f>
        <v>0</v>
      </c>
      <c r="BH336" s="259">
        <f>IF(N336="zníž. prenesená",J336,0)</f>
        <v>0</v>
      </c>
      <c r="BI336" s="259">
        <f>IF(N336="nulová",J336,0)</f>
        <v>0</v>
      </c>
      <c r="BJ336" s="14" t="s">
        <v>92</v>
      </c>
      <c r="BK336" s="259">
        <f>ROUND(I336*H336,2)</f>
        <v>0</v>
      </c>
      <c r="BL336" s="14" t="s">
        <v>415</v>
      </c>
      <c r="BM336" s="258" t="s">
        <v>885</v>
      </c>
    </row>
    <row r="337" s="2" customFormat="1" ht="33" customHeight="1">
      <c r="A337" s="35"/>
      <c r="B337" s="36"/>
      <c r="C337" s="246" t="s">
        <v>886</v>
      </c>
      <c r="D337" s="246" t="s">
        <v>152</v>
      </c>
      <c r="E337" s="247" t="s">
        <v>887</v>
      </c>
      <c r="F337" s="248" t="s">
        <v>888</v>
      </c>
      <c r="G337" s="249" t="s">
        <v>155</v>
      </c>
      <c r="H337" s="250">
        <v>1</v>
      </c>
      <c r="I337" s="251"/>
      <c r="J337" s="252">
        <f>ROUND(I337*H337,2)</f>
        <v>0</v>
      </c>
      <c r="K337" s="253"/>
      <c r="L337" s="41"/>
      <c r="M337" s="254" t="s">
        <v>1</v>
      </c>
      <c r="N337" s="255" t="s">
        <v>45</v>
      </c>
      <c r="O337" s="94"/>
      <c r="P337" s="256">
        <f>O337*H337</f>
        <v>0</v>
      </c>
      <c r="Q337" s="256">
        <v>0</v>
      </c>
      <c r="R337" s="256">
        <f>Q337*H337</f>
        <v>0</v>
      </c>
      <c r="S337" s="256">
        <v>0</v>
      </c>
      <c r="T337" s="257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58" t="s">
        <v>415</v>
      </c>
      <c r="AT337" s="258" t="s">
        <v>152</v>
      </c>
      <c r="AU337" s="258" t="s">
        <v>92</v>
      </c>
      <c r="AY337" s="14" t="s">
        <v>149</v>
      </c>
      <c r="BE337" s="259">
        <f>IF(N337="základná",J337,0)</f>
        <v>0</v>
      </c>
      <c r="BF337" s="259">
        <f>IF(N337="znížená",J337,0)</f>
        <v>0</v>
      </c>
      <c r="BG337" s="259">
        <f>IF(N337="zákl. prenesená",J337,0)</f>
        <v>0</v>
      </c>
      <c r="BH337" s="259">
        <f>IF(N337="zníž. prenesená",J337,0)</f>
        <v>0</v>
      </c>
      <c r="BI337" s="259">
        <f>IF(N337="nulová",J337,0)</f>
        <v>0</v>
      </c>
      <c r="BJ337" s="14" t="s">
        <v>92</v>
      </c>
      <c r="BK337" s="259">
        <f>ROUND(I337*H337,2)</f>
        <v>0</v>
      </c>
      <c r="BL337" s="14" t="s">
        <v>415</v>
      </c>
      <c r="BM337" s="258" t="s">
        <v>889</v>
      </c>
    </row>
    <row r="338" s="2" customFormat="1" ht="24.15" customHeight="1">
      <c r="A338" s="35"/>
      <c r="B338" s="36"/>
      <c r="C338" s="260" t="s">
        <v>890</v>
      </c>
      <c r="D338" s="260" t="s">
        <v>284</v>
      </c>
      <c r="E338" s="261" t="s">
        <v>891</v>
      </c>
      <c r="F338" s="262" t="s">
        <v>892</v>
      </c>
      <c r="G338" s="263" t="s">
        <v>155</v>
      </c>
      <c r="H338" s="264">
        <v>1</v>
      </c>
      <c r="I338" s="265"/>
      <c r="J338" s="266">
        <f>ROUND(I338*H338,2)</f>
        <v>0</v>
      </c>
      <c r="K338" s="267"/>
      <c r="L338" s="268"/>
      <c r="M338" s="269" t="s">
        <v>1</v>
      </c>
      <c r="N338" s="270" t="s">
        <v>45</v>
      </c>
      <c r="O338" s="94"/>
      <c r="P338" s="256">
        <f>O338*H338</f>
        <v>0</v>
      </c>
      <c r="Q338" s="256">
        <v>0.00011</v>
      </c>
      <c r="R338" s="256">
        <f>Q338*H338</f>
        <v>0.00011</v>
      </c>
      <c r="S338" s="256">
        <v>0</v>
      </c>
      <c r="T338" s="25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58" t="s">
        <v>501</v>
      </c>
      <c r="AT338" s="258" t="s">
        <v>284</v>
      </c>
      <c r="AU338" s="258" t="s">
        <v>92</v>
      </c>
      <c r="AY338" s="14" t="s">
        <v>149</v>
      </c>
      <c r="BE338" s="259">
        <f>IF(N338="základná",J338,0)</f>
        <v>0</v>
      </c>
      <c r="BF338" s="259">
        <f>IF(N338="znížená",J338,0)</f>
        <v>0</v>
      </c>
      <c r="BG338" s="259">
        <f>IF(N338="zákl. prenesená",J338,0)</f>
        <v>0</v>
      </c>
      <c r="BH338" s="259">
        <f>IF(N338="zníž. prenesená",J338,0)</f>
        <v>0</v>
      </c>
      <c r="BI338" s="259">
        <f>IF(N338="nulová",J338,0)</f>
        <v>0</v>
      </c>
      <c r="BJ338" s="14" t="s">
        <v>92</v>
      </c>
      <c r="BK338" s="259">
        <f>ROUND(I338*H338,2)</f>
        <v>0</v>
      </c>
      <c r="BL338" s="14" t="s">
        <v>415</v>
      </c>
      <c r="BM338" s="258" t="s">
        <v>893</v>
      </c>
    </row>
    <row r="339" s="2" customFormat="1" ht="21.75" customHeight="1">
      <c r="A339" s="35"/>
      <c r="B339" s="36"/>
      <c r="C339" s="246" t="s">
        <v>894</v>
      </c>
      <c r="D339" s="246" t="s">
        <v>152</v>
      </c>
      <c r="E339" s="247" t="s">
        <v>895</v>
      </c>
      <c r="F339" s="248" t="s">
        <v>896</v>
      </c>
      <c r="G339" s="249" t="s">
        <v>173</v>
      </c>
      <c r="H339" s="250">
        <v>2</v>
      </c>
      <c r="I339" s="251"/>
      <c r="J339" s="252">
        <f>ROUND(I339*H339,2)</f>
        <v>0</v>
      </c>
      <c r="K339" s="253"/>
      <c r="L339" s="41"/>
      <c r="M339" s="254" t="s">
        <v>1</v>
      </c>
      <c r="N339" s="255" t="s">
        <v>45</v>
      </c>
      <c r="O339" s="94"/>
      <c r="P339" s="256">
        <f>O339*H339</f>
        <v>0</v>
      </c>
      <c r="Q339" s="256">
        <v>0</v>
      </c>
      <c r="R339" s="256">
        <f>Q339*H339</f>
        <v>0</v>
      </c>
      <c r="S339" s="256">
        <v>0</v>
      </c>
      <c r="T339" s="257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58" t="s">
        <v>214</v>
      </c>
      <c r="AT339" s="258" t="s">
        <v>152</v>
      </c>
      <c r="AU339" s="258" t="s">
        <v>92</v>
      </c>
      <c r="AY339" s="14" t="s">
        <v>149</v>
      </c>
      <c r="BE339" s="259">
        <f>IF(N339="základná",J339,0)</f>
        <v>0</v>
      </c>
      <c r="BF339" s="259">
        <f>IF(N339="znížená",J339,0)</f>
        <v>0</v>
      </c>
      <c r="BG339" s="259">
        <f>IF(N339="zákl. prenesená",J339,0)</f>
        <v>0</v>
      </c>
      <c r="BH339" s="259">
        <f>IF(N339="zníž. prenesená",J339,0)</f>
        <v>0</v>
      </c>
      <c r="BI339" s="259">
        <f>IF(N339="nulová",J339,0)</f>
        <v>0</v>
      </c>
      <c r="BJ339" s="14" t="s">
        <v>92</v>
      </c>
      <c r="BK339" s="259">
        <f>ROUND(I339*H339,2)</f>
        <v>0</v>
      </c>
      <c r="BL339" s="14" t="s">
        <v>214</v>
      </c>
      <c r="BM339" s="258" t="s">
        <v>897</v>
      </c>
    </row>
    <row r="340" s="2" customFormat="1" ht="37.8" customHeight="1">
      <c r="A340" s="35"/>
      <c r="B340" s="36"/>
      <c r="C340" s="260" t="s">
        <v>898</v>
      </c>
      <c r="D340" s="260" t="s">
        <v>284</v>
      </c>
      <c r="E340" s="261" t="s">
        <v>899</v>
      </c>
      <c r="F340" s="262" t="s">
        <v>900</v>
      </c>
      <c r="G340" s="263" t="s">
        <v>173</v>
      </c>
      <c r="H340" s="264">
        <v>1</v>
      </c>
      <c r="I340" s="265"/>
      <c r="J340" s="266">
        <f>ROUND(I340*H340,2)</f>
        <v>0</v>
      </c>
      <c r="K340" s="267"/>
      <c r="L340" s="268"/>
      <c r="M340" s="269" t="s">
        <v>1</v>
      </c>
      <c r="N340" s="270" t="s">
        <v>45</v>
      </c>
      <c r="O340" s="94"/>
      <c r="P340" s="256">
        <f>O340*H340</f>
        <v>0</v>
      </c>
      <c r="Q340" s="256">
        <v>0</v>
      </c>
      <c r="R340" s="256">
        <f>Q340*H340</f>
        <v>0</v>
      </c>
      <c r="S340" s="256">
        <v>0</v>
      </c>
      <c r="T340" s="257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58" t="s">
        <v>283</v>
      </c>
      <c r="AT340" s="258" t="s">
        <v>284</v>
      </c>
      <c r="AU340" s="258" t="s">
        <v>92</v>
      </c>
      <c r="AY340" s="14" t="s">
        <v>149</v>
      </c>
      <c r="BE340" s="259">
        <f>IF(N340="základná",J340,0)</f>
        <v>0</v>
      </c>
      <c r="BF340" s="259">
        <f>IF(N340="znížená",J340,0)</f>
        <v>0</v>
      </c>
      <c r="BG340" s="259">
        <f>IF(N340="zákl. prenesená",J340,0)</f>
        <v>0</v>
      </c>
      <c r="BH340" s="259">
        <f>IF(N340="zníž. prenesená",J340,0)</f>
        <v>0</v>
      </c>
      <c r="BI340" s="259">
        <f>IF(N340="nulová",J340,0)</f>
        <v>0</v>
      </c>
      <c r="BJ340" s="14" t="s">
        <v>92</v>
      </c>
      <c r="BK340" s="259">
        <f>ROUND(I340*H340,2)</f>
        <v>0</v>
      </c>
      <c r="BL340" s="14" t="s">
        <v>214</v>
      </c>
      <c r="BM340" s="258" t="s">
        <v>901</v>
      </c>
    </row>
    <row r="341" s="2" customFormat="1" ht="37.8" customHeight="1">
      <c r="A341" s="35"/>
      <c r="B341" s="36"/>
      <c r="C341" s="260" t="s">
        <v>902</v>
      </c>
      <c r="D341" s="260" t="s">
        <v>284</v>
      </c>
      <c r="E341" s="261" t="s">
        <v>903</v>
      </c>
      <c r="F341" s="262" t="s">
        <v>904</v>
      </c>
      <c r="G341" s="263" t="s">
        <v>173</v>
      </c>
      <c r="H341" s="264">
        <v>1</v>
      </c>
      <c r="I341" s="265"/>
      <c r="J341" s="266">
        <f>ROUND(I341*H341,2)</f>
        <v>0</v>
      </c>
      <c r="K341" s="267"/>
      <c r="L341" s="268"/>
      <c r="M341" s="269" t="s">
        <v>1</v>
      </c>
      <c r="N341" s="270" t="s">
        <v>45</v>
      </c>
      <c r="O341" s="94"/>
      <c r="P341" s="256">
        <f>O341*H341</f>
        <v>0</v>
      </c>
      <c r="Q341" s="256">
        <v>0</v>
      </c>
      <c r="R341" s="256">
        <f>Q341*H341</f>
        <v>0</v>
      </c>
      <c r="S341" s="256">
        <v>0</v>
      </c>
      <c r="T341" s="257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58" t="s">
        <v>283</v>
      </c>
      <c r="AT341" s="258" t="s">
        <v>284</v>
      </c>
      <c r="AU341" s="258" t="s">
        <v>92</v>
      </c>
      <c r="AY341" s="14" t="s">
        <v>149</v>
      </c>
      <c r="BE341" s="259">
        <f>IF(N341="základná",J341,0)</f>
        <v>0</v>
      </c>
      <c r="BF341" s="259">
        <f>IF(N341="znížená",J341,0)</f>
        <v>0</v>
      </c>
      <c r="BG341" s="259">
        <f>IF(N341="zákl. prenesená",J341,0)</f>
        <v>0</v>
      </c>
      <c r="BH341" s="259">
        <f>IF(N341="zníž. prenesená",J341,0)</f>
        <v>0</v>
      </c>
      <c r="BI341" s="259">
        <f>IF(N341="nulová",J341,0)</f>
        <v>0</v>
      </c>
      <c r="BJ341" s="14" t="s">
        <v>92</v>
      </c>
      <c r="BK341" s="259">
        <f>ROUND(I341*H341,2)</f>
        <v>0</v>
      </c>
      <c r="BL341" s="14" t="s">
        <v>214</v>
      </c>
      <c r="BM341" s="258" t="s">
        <v>905</v>
      </c>
    </row>
    <row r="342" s="12" customFormat="1" ht="22.8" customHeight="1">
      <c r="A342" s="12"/>
      <c r="B342" s="231"/>
      <c r="C342" s="232"/>
      <c r="D342" s="233" t="s">
        <v>78</v>
      </c>
      <c r="E342" s="244" t="s">
        <v>906</v>
      </c>
      <c r="F342" s="244" t="s">
        <v>907</v>
      </c>
      <c r="G342" s="232"/>
      <c r="H342" s="232"/>
      <c r="I342" s="235"/>
      <c r="J342" s="245">
        <f>BK342</f>
        <v>0</v>
      </c>
      <c r="K342" s="232"/>
      <c r="L342" s="236"/>
      <c r="M342" s="237"/>
      <c r="N342" s="238"/>
      <c r="O342" s="238"/>
      <c r="P342" s="239">
        <f>SUM(P343:P348)</f>
        <v>0</v>
      </c>
      <c r="Q342" s="238"/>
      <c r="R342" s="239">
        <f>SUM(R343:R348)</f>
        <v>0.039709999999999995</v>
      </c>
      <c r="S342" s="238"/>
      <c r="T342" s="240">
        <f>SUM(T343:T348)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41" t="s">
        <v>92</v>
      </c>
      <c r="AT342" s="242" t="s">
        <v>78</v>
      </c>
      <c r="AU342" s="242" t="s">
        <v>86</v>
      </c>
      <c r="AY342" s="241" t="s">
        <v>149</v>
      </c>
      <c r="BK342" s="243">
        <f>SUM(BK343:BK348)</f>
        <v>0</v>
      </c>
    </row>
    <row r="343" s="2" customFormat="1" ht="33" customHeight="1">
      <c r="A343" s="35"/>
      <c r="B343" s="36"/>
      <c r="C343" s="246" t="s">
        <v>908</v>
      </c>
      <c r="D343" s="246" t="s">
        <v>152</v>
      </c>
      <c r="E343" s="247" t="s">
        <v>909</v>
      </c>
      <c r="F343" s="248" t="s">
        <v>910</v>
      </c>
      <c r="G343" s="249" t="s">
        <v>165</v>
      </c>
      <c r="H343" s="250">
        <v>73</v>
      </c>
      <c r="I343" s="251"/>
      <c r="J343" s="252">
        <f>ROUND(I343*H343,2)</f>
        <v>0</v>
      </c>
      <c r="K343" s="253"/>
      <c r="L343" s="41"/>
      <c r="M343" s="254" t="s">
        <v>1</v>
      </c>
      <c r="N343" s="255" t="s">
        <v>45</v>
      </c>
      <c r="O343" s="94"/>
      <c r="P343" s="256">
        <f>O343*H343</f>
        <v>0</v>
      </c>
      <c r="Q343" s="256">
        <v>6.9999999999999994E-05</v>
      </c>
      <c r="R343" s="256">
        <f>Q343*H343</f>
        <v>0.00511</v>
      </c>
      <c r="S343" s="256">
        <v>0</v>
      </c>
      <c r="T343" s="257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58" t="s">
        <v>214</v>
      </c>
      <c r="AT343" s="258" t="s">
        <v>152</v>
      </c>
      <c r="AU343" s="258" t="s">
        <v>92</v>
      </c>
      <c r="AY343" s="14" t="s">
        <v>149</v>
      </c>
      <c r="BE343" s="259">
        <f>IF(N343="základná",J343,0)</f>
        <v>0</v>
      </c>
      <c r="BF343" s="259">
        <f>IF(N343="znížená",J343,0)</f>
        <v>0</v>
      </c>
      <c r="BG343" s="259">
        <f>IF(N343="zákl. prenesená",J343,0)</f>
        <v>0</v>
      </c>
      <c r="BH343" s="259">
        <f>IF(N343="zníž. prenesená",J343,0)</f>
        <v>0</v>
      </c>
      <c r="BI343" s="259">
        <f>IF(N343="nulová",J343,0)</f>
        <v>0</v>
      </c>
      <c r="BJ343" s="14" t="s">
        <v>92</v>
      </c>
      <c r="BK343" s="259">
        <f>ROUND(I343*H343,2)</f>
        <v>0</v>
      </c>
      <c r="BL343" s="14" t="s">
        <v>214</v>
      </c>
      <c r="BM343" s="258" t="s">
        <v>911</v>
      </c>
    </row>
    <row r="344" s="2" customFormat="1" ht="16.5" customHeight="1">
      <c r="A344" s="35"/>
      <c r="B344" s="36"/>
      <c r="C344" s="260" t="s">
        <v>912</v>
      </c>
      <c r="D344" s="260" t="s">
        <v>284</v>
      </c>
      <c r="E344" s="261" t="s">
        <v>913</v>
      </c>
      <c r="F344" s="262" t="s">
        <v>914</v>
      </c>
      <c r="G344" s="263" t="s">
        <v>236</v>
      </c>
      <c r="H344" s="264">
        <v>10</v>
      </c>
      <c r="I344" s="265"/>
      <c r="J344" s="266">
        <f>ROUND(I344*H344,2)</f>
        <v>0</v>
      </c>
      <c r="K344" s="267"/>
      <c r="L344" s="268"/>
      <c r="M344" s="269" t="s">
        <v>1</v>
      </c>
      <c r="N344" s="270" t="s">
        <v>45</v>
      </c>
      <c r="O344" s="94"/>
      <c r="P344" s="256">
        <f>O344*H344</f>
        <v>0</v>
      </c>
      <c r="Q344" s="256">
        <v>0.001</v>
      </c>
      <c r="R344" s="256">
        <f>Q344*H344</f>
        <v>0.01</v>
      </c>
      <c r="S344" s="256">
        <v>0</v>
      </c>
      <c r="T344" s="257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58" t="s">
        <v>283</v>
      </c>
      <c r="AT344" s="258" t="s">
        <v>284</v>
      </c>
      <c r="AU344" s="258" t="s">
        <v>92</v>
      </c>
      <c r="AY344" s="14" t="s">
        <v>149</v>
      </c>
      <c r="BE344" s="259">
        <f>IF(N344="základná",J344,0)</f>
        <v>0</v>
      </c>
      <c r="BF344" s="259">
        <f>IF(N344="znížená",J344,0)</f>
        <v>0</v>
      </c>
      <c r="BG344" s="259">
        <f>IF(N344="zákl. prenesená",J344,0)</f>
        <v>0</v>
      </c>
      <c r="BH344" s="259">
        <f>IF(N344="zníž. prenesená",J344,0)</f>
        <v>0</v>
      </c>
      <c r="BI344" s="259">
        <f>IF(N344="nulová",J344,0)</f>
        <v>0</v>
      </c>
      <c r="BJ344" s="14" t="s">
        <v>92</v>
      </c>
      <c r="BK344" s="259">
        <f>ROUND(I344*H344,2)</f>
        <v>0</v>
      </c>
      <c r="BL344" s="14" t="s">
        <v>214</v>
      </c>
      <c r="BM344" s="258" t="s">
        <v>915</v>
      </c>
    </row>
    <row r="345" s="2" customFormat="1" ht="33" customHeight="1">
      <c r="A345" s="35"/>
      <c r="B345" s="36"/>
      <c r="C345" s="246" t="s">
        <v>916</v>
      </c>
      <c r="D345" s="246" t="s">
        <v>152</v>
      </c>
      <c r="E345" s="247" t="s">
        <v>917</v>
      </c>
      <c r="F345" s="248" t="s">
        <v>918</v>
      </c>
      <c r="G345" s="249" t="s">
        <v>165</v>
      </c>
      <c r="H345" s="250">
        <v>80</v>
      </c>
      <c r="I345" s="251"/>
      <c r="J345" s="252">
        <f>ROUND(I345*H345,2)</f>
        <v>0</v>
      </c>
      <c r="K345" s="253"/>
      <c r="L345" s="41"/>
      <c r="M345" s="254" t="s">
        <v>1</v>
      </c>
      <c r="N345" s="255" t="s">
        <v>45</v>
      </c>
      <c r="O345" s="94"/>
      <c r="P345" s="256">
        <f>O345*H345</f>
        <v>0</v>
      </c>
      <c r="Q345" s="256">
        <v>9.0000000000000006E-05</v>
      </c>
      <c r="R345" s="256">
        <f>Q345*H345</f>
        <v>0.0072000000000000007</v>
      </c>
      <c r="S345" s="256">
        <v>0</v>
      </c>
      <c r="T345" s="257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58" t="s">
        <v>214</v>
      </c>
      <c r="AT345" s="258" t="s">
        <v>152</v>
      </c>
      <c r="AU345" s="258" t="s">
        <v>92</v>
      </c>
      <c r="AY345" s="14" t="s">
        <v>149</v>
      </c>
      <c r="BE345" s="259">
        <f>IF(N345="základná",J345,0)</f>
        <v>0</v>
      </c>
      <c r="BF345" s="259">
        <f>IF(N345="znížená",J345,0)</f>
        <v>0</v>
      </c>
      <c r="BG345" s="259">
        <f>IF(N345="zákl. prenesená",J345,0)</f>
        <v>0</v>
      </c>
      <c r="BH345" s="259">
        <f>IF(N345="zníž. prenesená",J345,0)</f>
        <v>0</v>
      </c>
      <c r="BI345" s="259">
        <f>IF(N345="nulová",J345,0)</f>
        <v>0</v>
      </c>
      <c r="BJ345" s="14" t="s">
        <v>92</v>
      </c>
      <c r="BK345" s="259">
        <f>ROUND(I345*H345,2)</f>
        <v>0</v>
      </c>
      <c r="BL345" s="14" t="s">
        <v>214</v>
      </c>
      <c r="BM345" s="258" t="s">
        <v>919</v>
      </c>
    </row>
    <row r="346" s="2" customFormat="1" ht="16.5" customHeight="1">
      <c r="A346" s="35"/>
      <c r="B346" s="36"/>
      <c r="C346" s="260" t="s">
        <v>920</v>
      </c>
      <c r="D346" s="260" t="s">
        <v>284</v>
      </c>
      <c r="E346" s="261" t="s">
        <v>921</v>
      </c>
      <c r="F346" s="262" t="s">
        <v>914</v>
      </c>
      <c r="G346" s="263" t="s">
        <v>236</v>
      </c>
      <c r="H346" s="264">
        <v>10</v>
      </c>
      <c r="I346" s="265"/>
      <c r="J346" s="266">
        <f>ROUND(I346*H346,2)</f>
        <v>0</v>
      </c>
      <c r="K346" s="267"/>
      <c r="L346" s="268"/>
      <c r="M346" s="269" t="s">
        <v>1</v>
      </c>
      <c r="N346" s="270" t="s">
        <v>45</v>
      </c>
      <c r="O346" s="94"/>
      <c r="P346" s="256">
        <f>O346*H346</f>
        <v>0</v>
      </c>
      <c r="Q346" s="256">
        <v>0.001</v>
      </c>
      <c r="R346" s="256">
        <f>Q346*H346</f>
        <v>0.01</v>
      </c>
      <c r="S346" s="256">
        <v>0</v>
      </c>
      <c r="T346" s="257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58" t="s">
        <v>283</v>
      </c>
      <c r="AT346" s="258" t="s">
        <v>284</v>
      </c>
      <c r="AU346" s="258" t="s">
        <v>92</v>
      </c>
      <c r="AY346" s="14" t="s">
        <v>149</v>
      </c>
      <c r="BE346" s="259">
        <f>IF(N346="základná",J346,0)</f>
        <v>0</v>
      </c>
      <c r="BF346" s="259">
        <f>IF(N346="znížená",J346,0)</f>
        <v>0</v>
      </c>
      <c r="BG346" s="259">
        <f>IF(N346="zákl. prenesená",J346,0)</f>
        <v>0</v>
      </c>
      <c r="BH346" s="259">
        <f>IF(N346="zníž. prenesená",J346,0)</f>
        <v>0</v>
      </c>
      <c r="BI346" s="259">
        <f>IF(N346="nulová",J346,0)</f>
        <v>0</v>
      </c>
      <c r="BJ346" s="14" t="s">
        <v>92</v>
      </c>
      <c r="BK346" s="259">
        <f>ROUND(I346*H346,2)</f>
        <v>0</v>
      </c>
      <c r="BL346" s="14" t="s">
        <v>214</v>
      </c>
      <c r="BM346" s="258" t="s">
        <v>922</v>
      </c>
    </row>
    <row r="347" s="2" customFormat="1" ht="33" customHeight="1">
      <c r="A347" s="35"/>
      <c r="B347" s="36"/>
      <c r="C347" s="246" t="s">
        <v>923</v>
      </c>
      <c r="D347" s="246" t="s">
        <v>152</v>
      </c>
      <c r="E347" s="247" t="s">
        <v>924</v>
      </c>
      <c r="F347" s="248" t="s">
        <v>925</v>
      </c>
      <c r="G347" s="249" t="s">
        <v>165</v>
      </c>
      <c r="H347" s="250">
        <v>20</v>
      </c>
      <c r="I347" s="251"/>
      <c r="J347" s="252">
        <f>ROUND(I347*H347,2)</f>
        <v>0</v>
      </c>
      <c r="K347" s="253"/>
      <c r="L347" s="41"/>
      <c r="M347" s="254" t="s">
        <v>1</v>
      </c>
      <c r="N347" s="255" t="s">
        <v>45</v>
      </c>
      <c r="O347" s="94"/>
      <c r="P347" s="256">
        <f>O347*H347</f>
        <v>0</v>
      </c>
      <c r="Q347" s="256">
        <v>0.00012</v>
      </c>
      <c r="R347" s="256">
        <f>Q347*H347</f>
        <v>0.0024000000000000002</v>
      </c>
      <c r="S347" s="256">
        <v>0</v>
      </c>
      <c r="T347" s="257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58" t="s">
        <v>214</v>
      </c>
      <c r="AT347" s="258" t="s">
        <v>152</v>
      </c>
      <c r="AU347" s="258" t="s">
        <v>92</v>
      </c>
      <c r="AY347" s="14" t="s">
        <v>149</v>
      </c>
      <c r="BE347" s="259">
        <f>IF(N347="základná",J347,0)</f>
        <v>0</v>
      </c>
      <c r="BF347" s="259">
        <f>IF(N347="znížená",J347,0)</f>
        <v>0</v>
      </c>
      <c r="BG347" s="259">
        <f>IF(N347="zákl. prenesená",J347,0)</f>
        <v>0</v>
      </c>
      <c r="BH347" s="259">
        <f>IF(N347="zníž. prenesená",J347,0)</f>
        <v>0</v>
      </c>
      <c r="BI347" s="259">
        <f>IF(N347="nulová",J347,0)</f>
        <v>0</v>
      </c>
      <c r="BJ347" s="14" t="s">
        <v>92</v>
      </c>
      <c r="BK347" s="259">
        <f>ROUND(I347*H347,2)</f>
        <v>0</v>
      </c>
      <c r="BL347" s="14" t="s">
        <v>214</v>
      </c>
      <c r="BM347" s="258" t="s">
        <v>926</v>
      </c>
    </row>
    <row r="348" s="2" customFormat="1" ht="16.5" customHeight="1">
      <c r="A348" s="35"/>
      <c r="B348" s="36"/>
      <c r="C348" s="260" t="s">
        <v>927</v>
      </c>
      <c r="D348" s="260" t="s">
        <v>284</v>
      </c>
      <c r="E348" s="261" t="s">
        <v>928</v>
      </c>
      <c r="F348" s="262" t="s">
        <v>929</v>
      </c>
      <c r="G348" s="263" t="s">
        <v>236</v>
      </c>
      <c r="H348" s="264">
        <v>5</v>
      </c>
      <c r="I348" s="265"/>
      <c r="J348" s="266">
        <f>ROUND(I348*H348,2)</f>
        <v>0</v>
      </c>
      <c r="K348" s="267"/>
      <c r="L348" s="268"/>
      <c r="M348" s="269" t="s">
        <v>1</v>
      </c>
      <c r="N348" s="270" t="s">
        <v>45</v>
      </c>
      <c r="O348" s="94"/>
      <c r="P348" s="256">
        <f>O348*H348</f>
        <v>0</v>
      </c>
      <c r="Q348" s="256">
        <v>0.001</v>
      </c>
      <c r="R348" s="256">
        <f>Q348*H348</f>
        <v>0.0050000000000000001</v>
      </c>
      <c r="S348" s="256">
        <v>0</v>
      </c>
      <c r="T348" s="257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58" t="s">
        <v>283</v>
      </c>
      <c r="AT348" s="258" t="s">
        <v>284</v>
      </c>
      <c r="AU348" s="258" t="s">
        <v>92</v>
      </c>
      <c r="AY348" s="14" t="s">
        <v>149</v>
      </c>
      <c r="BE348" s="259">
        <f>IF(N348="základná",J348,0)</f>
        <v>0</v>
      </c>
      <c r="BF348" s="259">
        <f>IF(N348="znížená",J348,0)</f>
        <v>0</v>
      </c>
      <c r="BG348" s="259">
        <f>IF(N348="zákl. prenesená",J348,0)</f>
        <v>0</v>
      </c>
      <c r="BH348" s="259">
        <f>IF(N348="zníž. prenesená",J348,0)</f>
        <v>0</v>
      </c>
      <c r="BI348" s="259">
        <f>IF(N348="nulová",J348,0)</f>
        <v>0</v>
      </c>
      <c r="BJ348" s="14" t="s">
        <v>92</v>
      </c>
      <c r="BK348" s="259">
        <f>ROUND(I348*H348,2)</f>
        <v>0</v>
      </c>
      <c r="BL348" s="14" t="s">
        <v>214</v>
      </c>
      <c r="BM348" s="258" t="s">
        <v>930</v>
      </c>
    </row>
    <row r="349" s="12" customFormat="1" ht="22.8" customHeight="1">
      <c r="A349" s="12"/>
      <c r="B349" s="231"/>
      <c r="C349" s="232"/>
      <c r="D349" s="233" t="s">
        <v>78</v>
      </c>
      <c r="E349" s="244" t="s">
        <v>931</v>
      </c>
      <c r="F349" s="244" t="s">
        <v>932</v>
      </c>
      <c r="G349" s="232"/>
      <c r="H349" s="232"/>
      <c r="I349" s="235"/>
      <c r="J349" s="245">
        <f>BK349</f>
        <v>0</v>
      </c>
      <c r="K349" s="232"/>
      <c r="L349" s="236"/>
      <c r="M349" s="237"/>
      <c r="N349" s="238"/>
      <c r="O349" s="238"/>
      <c r="P349" s="239">
        <f>SUM(P350:P370)</f>
        <v>0</v>
      </c>
      <c r="Q349" s="238"/>
      <c r="R349" s="239">
        <f>SUM(R350:R370)</f>
        <v>1.3702800000000002</v>
      </c>
      <c r="S349" s="238"/>
      <c r="T349" s="240">
        <f>SUM(T350:T370)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41" t="s">
        <v>92</v>
      </c>
      <c r="AT349" s="242" t="s">
        <v>78</v>
      </c>
      <c r="AU349" s="242" t="s">
        <v>86</v>
      </c>
      <c r="AY349" s="241" t="s">
        <v>149</v>
      </c>
      <c r="BK349" s="243">
        <f>SUM(BK350:BK370)</f>
        <v>0</v>
      </c>
    </row>
    <row r="350" s="2" customFormat="1" ht="24.15" customHeight="1">
      <c r="A350" s="35"/>
      <c r="B350" s="36"/>
      <c r="C350" s="246" t="s">
        <v>933</v>
      </c>
      <c r="D350" s="246" t="s">
        <v>152</v>
      </c>
      <c r="E350" s="247" t="s">
        <v>934</v>
      </c>
      <c r="F350" s="248" t="s">
        <v>935</v>
      </c>
      <c r="G350" s="249" t="s">
        <v>160</v>
      </c>
      <c r="H350" s="250">
        <v>15</v>
      </c>
      <c r="I350" s="251"/>
      <c r="J350" s="252">
        <f>ROUND(I350*H350,2)</f>
        <v>0</v>
      </c>
      <c r="K350" s="253"/>
      <c r="L350" s="41"/>
      <c r="M350" s="254" t="s">
        <v>1</v>
      </c>
      <c r="N350" s="255" t="s">
        <v>45</v>
      </c>
      <c r="O350" s="94"/>
      <c r="P350" s="256">
        <f>O350*H350</f>
        <v>0</v>
      </c>
      <c r="Q350" s="256">
        <v>0.00012</v>
      </c>
      <c r="R350" s="256">
        <f>Q350*H350</f>
        <v>0.0018</v>
      </c>
      <c r="S350" s="256">
        <v>0</v>
      </c>
      <c r="T350" s="25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58" t="s">
        <v>214</v>
      </c>
      <c r="AT350" s="258" t="s">
        <v>152</v>
      </c>
      <c r="AU350" s="258" t="s">
        <v>92</v>
      </c>
      <c r="AY350" s="14" t="s">
        <v>149</v>
      </c>
      <c r="BE350" s="259">
        <f>IF(N350="základná",J350,0)</f>
        <v>0</v>
      </c>
      <c r="BF350" s="259">
        <f>IF(N350="znížená",J350,0)</f>
        <v>0</v>
      </c>
      <c r="BG350" s="259">
        <f>IF(N350="zákl. prenesená",J350,0)</f>
        <v>0</v>
      </c>
      <c r="BH350" s="259">
        <f>IF(N350="zníž. prenesená",J350,0)</f>
        <v>0</v>
      </c>
      <c r="BI350" s="259">
        <f>IF(N350="nulová",J350,0)</f>
        <v>0</v>
      </c>
      <c r="BJ350" s="14" t="s">
        <v>92</v>
      </c>
      <c r="BK350" s="259">
        <f>ROUND(I350*H350,2)</f>
        <v>0</v>
      </c>
      <c r="BL350" s="14" t="s">
        <v>214</v>
      </c>
      <c r="BM350" s="258" t="s">
        <v>936</v>
      </c>
    </row>
    <row r="351" s="2" customFormat="1" ht="33" customHeight="1">
      <c r="A351" s="35"/>
      <c r="B351" s="36"/>
      <c r="C351" s="260" t="s">
        <v>937</v>
      </c>
      <c r="D351" s="260" t="s">
        <v>284</v>
      </c>
      <c r="E351" s="261" t="s">
        <v>938</v>
      </c>
      <c r="F351" s="262" t="s">
        <v>939</v>
      </c>
      <c r="G351" s="263" t="s">
        <v>160</v>
      </c>
      <c r="H351" s="264">
        <v>15</v>
      </c>
      <c r="I351" s="265"/>
      <c r="J351" s="266">
        <f>ROUND(I351*H351,2)</f>
        <v>0</v>
      </c>
      <c r="K351" s="267"/>
      <c r="L351" s="268"/>
      <c r="M351" s="269" t="s">
        <v>1</v>
      </c>
      <c r="N351" s="270" t="s">
        <v>45</v>
      </c>
      <c r="O351" s="94"/>
      <c r="P351" s="256">
        <f>O351*H351</f>
        <v>0</v>
      </c>
      <c r="Q351" s="256">
        <v>0.0030000000000000001</v>
      </c>
      <c r="R351" s="256">
        <f>Q351*H351</f>
        <v>0.044999999999999998</v>
      </c>
      <c r="S351" s="256">
        <v>0</v>
      </c>
      <c r="T351" s="257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58" t="s">
        <v>283</v>
      </c>
      <c r="AT351" s="258" t="s">
        <v>284</v>
      </c>
      <c r="AU351" s="258" t="s">
        <v>92</v>
      </c>
      <c r="AY351" s="14" t="s">
        <v>149</v>
      </c>
      <c r="BE351" s="259">
        <f>IF(N351="základná",J351,0)</f>
        <v>0</v>
      </c>
      <c r="BF351" s="259">
        <f>IF(N351="znížená",J351,0)</f>
        <v>0</v>
      </c>
      <c r="BG351" s="259">
        <f>IF(N351="zákl. prenesená",J351,0)</f>
        <v>0</v>
      </c>
      <c r="BH351" s="259">
        <f>IF(N351="zníž. prenesená",J351,0)</f>
        <v>0</v>
      </c>
      <c r="BI351" s="259">
        <f>IF(N351="nulová",J351,0)</f>
        <v>0</v>
      </c>
      <c r="BJ351" s="14" t="s">
        <v>92</v>
      </c>
      <c r="BK351" s="259">
        <f>ROUND(I351*H351,2)</f>
        <v>0</v>
      </c>
      <c r="BL351" s="14" t="s">
        <v>214</v>
      </c>
      <c r="BM351" s="258" t="s">
        <v>940</v>
      </c>
    </row>
    <row r="352" s="2" customFormat="1" ht="24.15" customHeight="1">
      <c r="A352" s="35"/>
      <c r="B352" s="36"/>
      <c r="C352" s="246" t="s">
        <v>941</v>
      </c>
      <c r="D352" s="246" t="s">
        <v>152</v>
      </c>
      <c r="E352" s="247" t="s">
        <v>942</v>
      </c>
      <c r="F352" s="248" t="s">
        <v>943</v>
      </c>
      <c r="G352" s="249" t="s">
        <v>165</v>
      </c>
      <c r="H352" s="250">
        <v>173</v>
      </c>
      <c r="I352" s="251"/>
      <c r="J352" s="252">
        <f>ROUND(I352*H352,2)</f>
        <v>0</v>
      </c>
      <c r="K352" s="253"/>
      <c r="L352" s="41"/>
      <c r="M352" s="254" t="s">
        <v>1</v>
      </c>
      <c r="N352" s="255" t="s">
        <v>45</v>
      </c>
      <c r="O352" s="94"/>
      <c r="P352" s="256">
        <f>O352*H352</f>
        <v>0</v>
      </c>
      <c r="Q352" s="256">
        <v>0.00164</v>
      </c>
      <c r="R352" s="256">
        <f>Q352*H352</f>
        <v>0.28371999999999997</v>
      </c>
      <c r="S352" s="256">
        <v>0</v>
      </c>
      <c r="T352" s="257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258" t="s">
        <v>214</v>
      </c>
      <c r="AT352" s="258" t="s">
        <v>152</v>
      </c>
      <c r="AU352" s="258" t="s">
        <v>92</v>
      </c>
      <c r="AY352" s="14" t="s">
        <v>149</v>
      </c>
      <c r="BE352" s="259">
        <f>IF(N352="základná",J352,0)</f>
        <v>0</v>
      </c>
      <c r="BF352" s="259">
        <f>IF(N352="znížená",J352,0)</f>
        <v>0</v>
      </c>
      <c r="BG352" s="259">
        <f>IF(N352="zákl. prenesená",J352,0)</f>
        <v>0</v>
      </c>
      <c r="BH352" s="259">
        <f>IF(N352="zníž. prenesená",J352,0)</f>
        <v>0</v>
      </c>
      <c r="BI352" s="259">
        <f>IF(N352="nulová",J352,0)</f>
        <v>0</v>
      </c>
      <c r="BJ352" s="14" t="s">
        <v>92</v>
      </c>
      <c r="BK352" s="259">
        <f>ROUND(I352*H352,2)</f>
        <v>0</v>
      </c>
      <c r="BL352" s="14" t="s">
        <v>214</v>
      </c>
      <c r="BM352" s="258" t="s">
        <v>944</v>
      </c>
    </row>
    <row r="353" s="2" customFormat="1" ht="24.15" customHeight="1">
      <c r="A353" s="35"/>
      <c r="B353" s="36"/>
      <c r="C353" s="260" t="s">
        <v>945</v>
      </c>
      <c r="D353" s="260" t="s">
        <v>284</v>
      </c>
      <c r="E353" s="261" t="s">
        <v>946</v>
      </c>
      <c r="F353" s="262" t="s">
        <v>947</v>
      </c>
      <c r="G353" s="263" t="s">
        <v>165</v>
      </c>
      <c r="H353" s="264">
        <v>50</v>
      </c>
      <c r="I353" s="265"/>
      <c r="J353" s="266">
        <f>ROUND(I353*H353,2)</f>
        <v>0</v>
      </c>
      <c r="K353" s="267"/>
      <c r="L353" s="268"/>
      <c r="M353" s="269" t="s">
        <v>1</v>
      </c>
      <c r="N353" s="270" t="s">
        <v>45</v>
      </c>
      <c r="O353" s="94"/>
      <c r="P353" s="256">
        <f>O353*H353</f>
        <v>0</v>
      </c>
      <c r="Q353" s="256">
        <v>0.0060000000000000001</v>
      </c>
      <c r="R353" s="256">
        <f>Q353*H353</f>
        <v>0.29999999999999999</v>
      </c>
      <c r="S353" s="256">
        <v>0</v>
      </c>
      <c r="T353" s="25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58" t="s">
        <v>283</v>
      </c>
      <c r="AT353" s="258" t="s">
        <v>284</v>
      </c>
      <c r="AU353" s="258" t="s">
        <v>92</v>
      </c>
      <c r="AY353" s="14" t="s">
        <v>149</v>
      </c>
      <c r="BE353" s="259">
        <f>IF(N353="základná",J353,0)</f>
        <v>0</v>
      </c>
      <c r="BF353" s="259">
        <f>IF(N353="znížená",J353,0)</f>
        <v>0</v>
      </c>
      <c r="BG353" s="259">
        <f>IF(N353="zákl. prenesená",J353,0)</f>
        <v>0</v>
      </c>
      <c r="BH353" s="259">
        <f>IF(N353="zníž. prenesená",J353,0)</f>
        <v>0</v>
      </c>
      <c r="BI353" s="259">
        <f>IF(N353="nulová",J353,0)</f>
        <v>0</v>
      </c>
      <c r="BJ353" s="14" t="s">
        <v>92</v>
      </c>
      <c r="BK353" s="259">
        <f>ROUND(I353*H353,2)</f>
        <v>0</v>
      </c>
      <c r="BL353" s="14" t="s">
        <v>214</v>
      </c>
      <c r="BM353" s="258" t="s">
        <v>948</v>
      </c>
    </row>
    <row r="354" s="2" customFormat="1" ht="24.15" customHeight="1">
      <c r="A354" s="35"/>
      <c r="B354" s="36"/>
      <c r="C354" s="260" t="s">
        <v>949</v>
      </c>
      <c r="D354" s="260" t="s">
        <v>284</v>
      </c>
      <c r="E354" s="261" t="s">
        <v>950</v>
      </c>
      <c r="F354" s="262" t="s">
        <v>951</v>
      </c>
      <c r="G354" s="263" t="s">
        <v>165</v>
      </c>
      <c r="H354" s="264">
        <v>6</v>
      </c>
      <c r="I354" s="265"/>
      <c r="J354" s="266">
        <f>ROUND(I354*H354,2)</f>
        <v>0</v>
      </c>
      <c r="K354" s="267"/>
      <c r="L354" s="268"/>
      <c r="M354" s="269" t="s">
        <v>1</v>
      </c>
      <c r="N354" s="270" t="s">
        <v>45</v>
      </c>
      <c r="O354" s="94"/>
      <c r="P354" s="256">
        <f>O354*H354</f>
        <v>0</v>
      </c>
      <c r="Q354" s="256">
        <v>0.0060000000000000001</v>
      </c>
      <c r="R354" s="256">
        <f>Q354*H354</f>
        <v>0.036000000000000004</v>
      </c>
      <c r="S354" s="256">
        <v>0</v>
      </c>
      <c r="T354" s="257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58" t="s">
        <v>283</v>
      </c>
      <c r="AT354" s="258" t="s">
        <v>284</v>
      </c>
      <c r="AU354" s="258" t="s">
        <v>92</v>
      </c>
      <c r="AY354" s="14" t="s">
        <v>149</v>
      </c>
      <c r="BE354" s="259">
        <f>IF(N354="základná",J354,0)</f>
        <v>0</v>
      </c>
      <c r="BF354" s="259">
        <f>IF(N354="znížená",J354,0)</f>
        <v>0</v>
      </c>
      <c r="BG354" s="259">
        <f>IF(N354="zákl. prenesená",J354,0)</f>
        <v>0</v>
      </c>
      <c r="BH354" s="259">
        <f>IF(N354="zníž. prenesená",J354,0)</f>
        <v>0</v>
      </c>
      <c r="BI354" s="259">
        <f>IF(N354="nulová",J354,0)</f>
        <v>0</v>
      </c>
      <c r="BJ354" s="14" t="s">
        <v>92</v>
      </c>
      <c r="BK354" s="259">
        <f>ROUND(I354*H354,2)</f>
        <v>0</v>
      </c>
      <c r="BL354" s="14" t="s">
        <v>214</v>
      </c>
      <c r="BM354" s="258" t="s">
        <v>952</v>
      </c>
    </row>
    <row r="355" s="2" customFormat="1" ht="24.15" customHeight="1">
      <c r="A355" s="35"/>
      <c r="B355" s="36"/>
      <c r="C355" s="260" t="s">
        <v>953</v>
      </c>
      <c r="D355" s="260" t="s">
        <v>284</v>
      </c>
      <c r="E355" s="261" t="s">
        <v>954</v>
      </c>
      <c r="F355" s="262" t="s">
        <v>955</v>
      </c>
      <c r="G355" s="263" t="s">
        <v>165</v>
      </c>
      <c r="H355" s="264">
        <v>3</v>
      </c>
      <c r="I355" s="265"/>
      <c r="J355" s="266">
        <f>ROUND(I355*H355,2)</f>
        <v>0</v>
      </c>
      <c r="K355" s="267"/>
      <c r="L355" s="268"/>
      <c r="M355" s="269" t="s">
        <v>1</v>
      </c>
      <c r="N355" s="270" t="s">
        <v>45</v>
      </c>
      <c r="O355" s="94"/>
      <c r="P355" s="256">
        <f>O355*H355</f>
        <v>0</v>
      </c>
      <c r="Q355" s="256">
        <v>0.0060000000000000001</v>
      </c>
      <c r="R355" s="256">
        <f>Q355*H355</f>
        <v>0.018000000000000002</v>
      </c>
      <c r="S355" s="256">
        <v>0</v>
      </c>
      <c r="T355" s="257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258" t="s">
        <v>283</v>
      </c>
      <c r="AT355" s="258" t="s">
        <v>284</v>
      </c>
      <c r="AU355" s="258" t="s">
        <v>92</v>
      </c>
      <c r="AY355" s="14" t="s">
        <v>149</v>
      </c>
      <c r="BE355" s="259">
        <f>IF(N355="základná",J355,0)</f>
        <v>0</v>
      </c>
      <c r="BF355" s="259">
        <f>IF(N355="znížená",J355,0)</f>
        <v>0</v>
      </c>
      <c r="BG355" s="259">
        <f>IF(N355="zákl. prenesená",J355,0)</f>
        <v>0</v>
      </c>
      <c r="BH355" s="259">
        <f>IF(N355="zníž. prenesená",J355,0)</f>
        <v>0</v>
      </c>
      <c r="BI355" s="259">
        <f>IF(N355="nulová",J355,0)</f>
        <v>0</v>
      </c>
      <c r="BJ355" s="14" t="s">
        <v>92</v>
      </c>
      <c r="BK355" s="259">
        <f>ROUND(I355*H355,2)</f>
        <v>0</v>
      </c>
      <c r="BL355" s="14" t="s">
        <v>214</v>
      </c>
      <c r="BM355" s="258" t="s">
        <v>956</v>
      </c>
    </row>
    <row r="356" s="2" customFormat="1" ht="24.15" customHeight="1">
      <c r="A356" s="35"/>
      <c r="B356" s="36"/>
      <c r="C356" s="260" t="s">
        <v>957</v>
      </c>
      <c r="D356" s="260" t="s">
        <v>284</v>
      </c>
      <c r="E356" s="261" t="s">
        <v>958</v>
      </c>
      <c r="F356" s="262" t="s">
        <v>959</v>
      </c>
      <c r="G356" s="263" t="s">
        <v>165</v>
      </c>
      <c r="H356" s="264">
        <v>17</v>
      </c>
      <c r="I356" s="265"/>
      <c r="J356" s="266">
        <f>ROUND(I356*H356,2)</f>
        <v>0</v>
      </c>
      <c r="K356" s="267"/>
      <c r="L356" s="268"/>
      <c r="M356" s="269" t="s">
        <v>1</v>
      </c>
      <c r="N356" s="270" t="s">
        <v>45</v>
      </c>
      <c r="O356" s="94"/>
      <c r="P356" s="256">
        <f>O356*H356</f>
        <v>0</v>
      </c>
      <c r="Q356" s="256">
        <v>0.0060000000000000001</v>
      </c>
      <c r="R356" s="256">
        <f>Q356*H356</f>
        <v>0.10200000000000001</v>
      </c>
      <c r="S356" s="256">
        <v>0</v>
      </c>
      <c r="T356" s="25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58" t="s">
        <v>283</v>
      </c>
      <c r="AT356" s="258" t="s">
        <v>284</v>
      </c>
      <c r="AU356" s="258" t="s">
        <v>92</v>
      </c>
      <c r="AY356" s="14" t="s">
        <v>149</v>
      </c>
      <c r="BE356" s="259">
        <f>IF(N356="základná",J356,0)</f>
        <v>0</v>
      </c>
      <c r="BF356" s="259">
        <f>IF(N356="znížená",J356,0)</f>
        <v>0</v>
      </c>
      <c r="BG356" s="259">
        <f>IF(N356="zákl. prenesená",J356,0)</f>
        <v>0</v>
      </c>
      <c r="BH356" s="259">
        <f>IF(N356="zníž. prenesená",J356,0)</f>
        <v>0</v>
      </c>
      <c r="BI356" s="259">
        <f>IF(N356="nulová",J356,0)</f>
        <v>0</v>
      </c>
      <c r="BJ356" s="14" t="s">
        <v>92</v>
      </c>
      <c r="BK356" s="259">
        <f>ROUND(I356*H356,2)</f>
        <v>0</v>
      </c>
      <c r="BL356" s="14" t="s">
        <v>214</v>
      </c>
      <c r="BM356" s="258" t="s">
        <v>960</v>
      </c>
    </row>
    <row r="357" s="2" customFormat="1" ht="24.15" customHeight="1">
      <c r="A357" s="35"/>
      <c r="B357" s="36"/>
      <c r="C357" s="260" t="s">
        <v>961</v>
      </c>
      <c r="D357" s="260" t="s">
        <v>284</v>
      </c>
      <c r="E357" s="261" t="s">
        <v>962</v>
      </c>
      <c r="F357" s="262" t="s">
        <v>963</v>
      </c>
      <c r="G357" s="263" t="s">
        <v>165</v>
      </c>
      <c r="H357" s="264">
        <v>5</v>
      </c>
      <c r="I357" s="265"/>
      <c r="J357" s="266">
        <f>ROUND(I357*H357,2)</f>
        <v>0</v>
      </c>
      <c r="K357" s="267"/>
      <c r="L357" s="268"/>
      <c r="M357" s="269" t="s">
        <v>1</v>
      </c>
      <c r="N357" s="270" t="s">
        <v>45</v>
      </c>
      <c r="O357" s="94"/>
      <c r="P357" s="256">
        <f>O357*H357</f>
        <v>0</v>
      </c>
      <c r="Q357" s="256">
        <v>0.0060000000000000001</v>
      </c>
      <c r="R357" s="256">
        <f>Q357*H357</f>
        <v>0.029999999999999999</v>
      </c>
      <c r="S357" s="256">
        <v>0</v>
      </c>
      <c r="T357" s="257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258" t="s">
        <v>283</v>
      </c>
      <c r="AT357" s="258" t="s">
        <v>284</v>
      </c>
      <c r="AU357" s="258" t="s">
        <v>92</v>
      </c>
      <c r="AY357" s="14" t="s">
        <v>149</v>
      </c>
      <c r="BE357" s="259">
        <f>IF(N357="základná",J357,0)</f>
        <v>0</v>
      </c>
      <c r="BF357" s="259">
        <f>IF(N357="znížená",J357,0)</f>
        <v>0</v>
      </c>
      <c r="BG357" s="259">
        <f>IF(N357="zákl. prenesená",J357,0)</f>
        <v>0</v>
      </c>
      <c r="BH357" s="259">
        <f>IF(N357="zníž. prenesená",J357,0)</f>
        <v>0</v>
      </c>
      <c r="BI357" s="259">
        <f>IF(N357="nulová",J357,0)</f>
        <v>0</v>
      </c>
      <c r="BJ357" s="14" t="s">
        <v>92</v>
      </c>
      <c r="BK357" s="259">
        <f>ROUND(I357*H357,2)</f>
        <v>0</v>
      </c>
      <c r="BL357" s="14" t="s">
        <v>214</v>
      </c>
      <c r="BM357" s="258" t="s">
        <v>964</v>
      </c>
    </row>
    <row r="358" s="2" customFormat="1" ht="24.15" customHeight="1">
      <c r="A358" s="35"/>
      <c r="B358" s="36"/>
      <c r="C358" s="260" t="s">
        <v>965</v>
      </c>
      <c r="D358" s="260" t="s">
        <v>284</v>
      </c>
      <c r="E358" s="261" t="s">
        <v>966</v>
      </c>
      <c r="F358" s="262" t="s">
        <v>967</v>
      </c>
      <c r="G358" s="263" t="s">
        <v>165</v>
      </c>
      <c r="H358" s="264">
        <v>12</v>
      </c>
      <c r="I358" s="265"/>
      <c r="J358" s="266">
        <f>ROUND(I358*H358,2)</f>
        <v>0</v>
      </c>
      <c r="K358" s="267"/>
      <c r="L358" s="268"/>
      <c r="M358" s="269" t="s">
        <v>1</v>
      </c>
      <c r="N358" s="270" t="s">
        <v>45</v>
      </c>
      <c r="O358" s="94"/>
      <c r="P358" s="256">
        <f>O358*H358</f>
        <v>0</v>
      </c>
      <c r="Q358" s="256">
        <v>0.0060000000000000001</v>
      </c>
      <c r="R358" s="256">
        <f>Q358*H358</f>
        <v>0.072000000000000008</v>
      </c>
      <c r="S358" s="256">
        <v>0</v>
      </c>
      <c r="T358" s="257">
        <f>S358*H358</f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258" t="s">
        <v>283</v>
      </c>
      <c r="AT358" s="258" t="s">
        <v>284</v>
      </c>
      <c r="AU358" s="258" t="s">
        <v>92</v>
      </c>
      <c r="AY358" s="14" t="s">
        <v>149</v>
      </c>
      <c r="BE358" s="259">
        <f>IF(N358="základná",J358,0)</f>
        <v>0</v>
      </c>
      <c r="BF358" s="259">
        <f>IF(N358="znížená",J358,0)</f>
        <v>0</v>
      </c>
      <c r="BG358" s="259">
        <f>IF(N358="zákl. prenesená",J358,0)</f>
        <v>0</v>
      </c>
      <c r="BH358" s="259">
        <f>IF(N358="zníž. prenesená",J358,0)</f>
        <v>0</v>
      </c>
      <c r="BI358" s="259">
        <f>IF(N358="nulová",J358,0)</f>
        <v>0</v>
      </c>
      <c r="BJ358" s="14" t="s">
        <v>92</v>
      </c>
      <c r="BK358" s="259">
        <f>ROUND(I358*H358,2)</f>
        <v>0</v>
      </c>
      <c r="BL358" s="14" t="s">
        <v>214</v>
      </c>
      <c r="BM358" s="258" t="s">
        <v>968</v>
      </c>
    </row>
    <row r="359" s="2" customFormat="1" ht="24.15" customHeight="1">
      <c r="A359" s="35"/>
      <c r="B359" s="36"/>
      <c r="C359" s="260" t="s">
        <v>969</v>
      </c>
      <c r="D359" s="260" t="s">
        <v>284</v>
      </c>
      <c r="E359" s="261" t="s">
        <v>970</v>
      </c>
      <c r="F359" s="262" t="s">
        <v>971</v>
      </c>
      <c r="G359" s="263" t="s">
        <v>165</v>
      </c>
      <c r="H359" s="264">
        <v>20</v>
      </c>
      <c r="I359" s="265"/>
      <c r="J359" s="266">
        <f>ROUND(I359*H359,2)</f>
        <v>0</v>
      </c>
      <c r="K359" s="267"/>
      <c r="L359" s="268"/>
      <c r="M359" s="269" t="s">
        <v>1</v>
      </c>
      <c r="N359" s="270" t="s">
        <v>45</v>
      </c>
      <c r="O359" s="94"/>
      <c r="P359" s="256">
        <f>O359*H359</f>
        <v>0</v>
      </c>
      <c r="Q359" s="256">
        <v>0.0060000000000000001</v>
      </c>
      <c r="R359" s="256">
        <f>Q359*H359</f>
        <v>0.12</v>
      </c>
      <c r="S359" s="256">
        <v>0</v>
      </c>
      <c r="T359" s="257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58" t="s">
        <v>283</v>
      </c>
      <c r="AT359" s="258" t="s">
        <v>284</v>
      </c>
      <c r="AU359" s="258" t="s">
        <v>92</v>
      </c>
      <c r="AY359" s="14" t="s">
        <v>149</v>
      </c>
      <c r="BE359" s="259">
        <f>IF(N359="základná",J359,0)</f>
        <v>0</v>
      </c>
      <c r="BF359" s="259">
        <f>IF(N359="znížená",J359,0)</f>
        <v>0</v>
      </c>
      <c r="BG359" s="259">
        <f>IF(N359="zákl. prenesená",J359,0)</f>
        <v>0</v>
      </c>
      <c r="BH359" s="259">
        <f>IF(N359="zníž. prenesená",J359,0)</f>
        <v>0</v>
      </c>
      <c r="BI359" s="259">
        <f>IF(N359="nulová",J359,0)</f>
        <v>0</v>
      </c>
      <c r="BJ359" s="14" t="s">
        <v>92</v>
      </c>
      <c r="BK359" s="259">
        <f>ROUND(I359*H359,2)</f>
        <v>0</v>
      </c>
      <c r="BL359" s="14" t="s">
        <v>214</v>
      </c>
      <c r="BM359" s="258" t="s">
        <v>972</v>
      </c>
    </row>
    <row r="360" s="2" customFormat="1" ht="24.15" customHeight="1">
      <c r="A360" s="35"/>
      <c r="B360" s="36"/>
      <c r="C360" s="260" t="s">
        <v>973</v>
      </c>
      <c r="D360" s="260" t="s">
        <v>284</v>
      </c>
      <c r="E360" s="261" t="s">
        <v>974</v>
      </c>
      <c r="F360" s="262" t="s">
        <v>975</v>
      </c>
      <c r="G360" s="263" t="s">
        <v>165</v>
      </c>
      <c r="H360" s="264">
        <v>30</v>
      </c>
      <c r="I360" s="265"/>
      <c r="J360" s="266">
        <f>ROUND(I360*H360,2)</f>
        <v>0</v>
      </c>
      <c r="K360" s="267"/>
      <c r="L360" s="268"/>
      <c r="M360" s="269" t="s">
        <v>1</v>
      </c>
      <c r="N360" s="270" t="s">
        <v>45</v>
      </c>
      <c r="O360" s="94"/>
      <c r="P360" s="256">
        <f>O360*H360</f>
        <v>0</v>
      </c>
      <c r="Q360" s="256">
        <v>0.0060000000000000001</v>
      </c>
      <c r="R360" s="256">
        <f>Q360*H360</f>
        <v>0.17999999999999999</v>
      </c>
      <c r="S360" s="256">
        <v>0</v>
      </c>
      <c r="T360" s="257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258" t="s">
        <v>283</v>
      </c>
      <c r="AT360" s="258" t="s">
        <v>284</v>
      </c>
      <c r="AU360" s="258" t="s">
        <v>92</v>
      </c>
      <c r="AY360" s="14" t="s">
        <v>149</v>
      </c>
      <c r="BE360" s="259">
        <f>IF(N360="základná",J360,0)</f>
        <v>0</v>
      </c>
      <c r="BF360" s="259">
        <f>IF(N360="znížená",J360,0)</f>
        <v>0</v>
      </c>
      <c r="BG360" s="259">
        <f>IF(N360="zákl. prenesená",J360,0)</f>
        <v>0</v>
      </c>
      <c r="BH360" s="259">
        <f>IF(N360="zníž. prenesená",J360,0)</f>
        <v>0</v>
      </c>
      <c r="BI360" s="259">
        <f>IF(N360="nulová",J360,0)</f>
        <v>0</v>
      </c>
      <c r="BJ360" s="14" t="s">
        <v>92</v>
      </c>
      <c r="BK360" s="259">
        <f>ROUND(I360*H360,2)</f>
        <v>0</v>
      </c>
      <c r="BL360" s="14" t="s">
        <v>214</v>
      </c>
      <c r="BM360" s="258" t="s">
        <v>976</v>
      </c>
    </row>
    <row r="361" s="2" customFormat="1" ht="24.15" customHeight="1">
      <c r="A361" s="35"/>
      <c r="B361" s="36"/>
      <c r="C361" s="260" t="s">
        <v>977</v>
      </c>
      <c r="D361" s="260" t="s">
        <v>284</v>
      </c>
      <c r="E361" s="261" t="s">
        <v>978</v>
      </c>
      <c r="F361" s="262" t="s">
        <v>979</v>
      </c>
      <c r="G361" s="263" t="s">
        <v>165</v>
      </c>
      <c r="H361" s="264">
        <v>30</v>
      </c>
      <c r="I361" s="265"/>
      <c r="J361" s="266">
        <f>ROUND(I361*H361,2)</f>
        <v>0</v>
      </c>
      <c r="K361" s="267"/>
      <c r="L361" s="268"/>
      <c r="M361" s="269" t="s">
        <v>1</v>
      </c>
      <c r="N361" s="270" t="s">
        <v>45</v>
      </c>
      <c r="O361" s="94"/>
      <c r="P361" s="256">
        <f>O361*H361</f>
        <v>0</v>
      </c>
      <c r="Q361" s="256">
        <v>0.0060000000000000001</v>
      </c>
      <c r="R361" s="256">
        <f>Q361*H361</f>
        <v>0.17999999999999999</v>
      </c>
      <c r="S361" s="256">
        <v>0</v>
      </c>
      <c r="T361" s="257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258" t="s">
        <v>283</v>
      </c>
      <c r="AT361" s="258" t="s">
        <v>284</v>
      </c>
      <c r="AU361" s="258" t="s">
        <v>92</v>
      </c>
      <c r="AY361" s="14" t="s">
        <v>149</v>
      </c>
      <c r="BE361" s="259">
        <f>IF(N361="základná",J361,0)</f>
        <v>0</v>
      </c>
      <c r="BF361" s="259">
        <f>IF(N361="znížená",J361,0)</f>
        <v>0</v>
      </c>
      <c r="BG361" s="259">
        <f>IF(N361="zákl. prenesená",J361,0)</f>
        <v>0</v>
      </c>
      <c r="BH361" s="259">
        <f>IF(N361="zníž. prenesená",J361,0)</f>
        <v>0</v>
      </c>
      <c r="BI361" s="259">
        <f>IF(N361="nulová",J361,0)</f>
        <v>0</v>
      </c>
      <c r="BJ361" s="14" t="s">
        <v>92</v>
      </c>
      <c r="BK361" s="259">
        <f>ROUND(I361*H361,2)</f>
        <v>0</v>
      </c>
      <c r="BL361" s="14" t="s">
        <v>214</v>
      </c>
      <c r="BM361" s="258" t="s">
        <v>980</v>
      </c>
    </row>
    <row r="362" s="2" customFormat="1" ht="24.15" customHeight="1">
      <c r="A362" s="35"/>
      <c r="B362" s="36"/>
      <c r="C362" s="246" t="s">
        <v>981</v>
      </c>
      <c r="D362" s="246" t="s">
        <v>152</v>
      </c>
      <c r="E362" s="247" t="s">
        <v>982</v>
      </c>
      <c r="F362" s="248" t="s">
        <v>983</v>
      </c>
      <c r="G362" s="249" t="s">
        <v>165</v>
      </c>
      <c r="H362" s="250">
        <v>15</v>
      </c>
      <c r="I362" s="251"/>
      <c r="J362" s="252">
        <f>ROUND(I362*H362,2)</f>
        <v>0</v>
      </c>
      <c r="K362" s="253"/>
      <c r="L362" s="41"/>
      <c r="M362" s="254" t="s">
        <v>1</v>
      </c>
      <c r="N362" s="255" t="s">
        <v>45</v>
      </c>
      <c r="O362" s="94"/>
      <c r="P362" s="256">
        <f>O362*H362</f>
        <v>0</v>
      </c>
      <c r="Q362" s="256">
        <v>4.0000000000000003E-05</v>
      </c>
      <c r="R362" s="256">
        <f>Q362*H362</f>
        <v>0.00060000000000000006</v>
      </c>
      <c r="S362" s="256">
        <v>0</v>
      </c>
      <c r="T362" s="257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258" t="s">
        <v>214</v>
      </c>
      <c r="AT362" s="258" t="s">
        <v>152</v>
      </c>
      <c r="AU362" s="258" t="s">
        <v>92</v>
      </c>
      <c r="AY362" s="14" t="s">
        <v>149</v>
      </c>
      <c r="BE362" s="259">
        <f>IF(N362="základná",J362,0)</f>
        <v>0</v>
      </c>
      <c r="BF362" s="259">
        <f>IF(N362="znížená",J362,0)</f>
        <v>0</v>
      </c>
      <c r="BG362" s="259">
        <f>IF(N362="zákl. prenesená",J362,0)</f>
        <v>0</v>
      </c>
      <c r="BH362" s="259">
        <f>IF(N362="zníž. prenesená",J362,0)</f>
        <v>0</v>
      </c>
      <c r="BI362" s="259">
        <f>IF(N362="nulová",J362,0)</f>
        <v>0</v>
      </c>
      <c r="BJ362" s="14" t="s">
        <v>92</v>
      </c>
      <c r="BK362" s="259">
        <f>ROUND(I362*H362,2)</f>
        <v>0</v>
      </c>
      <c r="BL362" s="14" t="s">
        <v>214</v>
      </c>
      <c r="BM362" s="258" t="s">
        <v>984</v>
      </c>
    </row>
    <row r="363" s="2" customFormat="1" ht="24.15" customHeight="1">
      <c r="A363" s="35"/>
      <c r="B363" s="36"/>
      <c r="C363" s="260" t="s">
        <v>985</v>
      </c>
      <c r="D363" s="260" t="s">
        <v>284</v>
      </c>
      <c r="E363" s="261" t="s">
        <v>986</v>
      </c>
      <c r="F363" s="262" t="s">
        <v>987</v>
      </c>
      <c r="G363" s="263" t="s">
        <v>173</v>
      </c>
      <c r="H363" s="264">
        <v>8</v>
      </c>
      <c r="I363" s="265"/>
      <c r="J363" s="266">
        <f>ROUND(I363*H363,2)</f>
        <v>0</v>
      </c>
      <c r="K363" s="267"/>
      <c r="L363" s="268"/>
      <c r="M363" s="269" t="s">
        <v>1</v>
      </c>
      <c r="N363" s="270" t="s">
        <v>45</v>
      </c>
      <c r="O363" s="94"/>
      <c r="P363" s="256">
        <f>O363*H363</f>
        <v>0</v>
      </c>
      <c r="Q363" s="256">
        <v>4.0000000000000003E-05</v>
      </c>
      <c r="R363" s="256">
        <f>Q363*H363</f>
        <v>0.00032000000000000003</v>
      </c>
      <c r="S363" s="256">
        <v>0</v>
      </c>
      <c r="T363" s="257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58" t="s">
        <v>283</v>
      </c>
      <c r="AT363" s="258" t="s">
        <v>284</v>
      </c>
      <c r="AU363" s="258" t="s">
        <v>92</v>
      </c>
      <c r="AY363" s="14" t="s">
        <v>149</v>
      </c>
      <c r="BE363" s="259">
        <f>IF(N363="základná",J363,0)</f>
        <v>0</v>
      </c>
      <c r="BF363" s="259">
        <f>IF(N363="znížená",J363,0)</f>
        <v>0</v>
      </c>
      <c r="BG363" s="259">
        <f>IF(N363="zákl. prenesená",J363,0)</f>
        <v>0</v>
      </c>
      <c r="BH363" s="259">
        <f>IF(N363="zníž. prenesená",J363,0)</f>
        <v>0</v>
      </c>
      <c r="BI363" s="259">
        <f>IF(N363="nulová",J363,0)</f>
        <v>0</v>
      </c>
      <c r="BJ363" s="14" t="s">
        <v>92</v>
      </c>
      <c r="BK363" s="259">
        <f>ROUND(I363*H363,2)</f>
        <v>0</v>
      </c>
      <c r="BL363" s="14" t="s">
        <v>214</v>
      </c>
      <c r="BM363" s="258" t="s">
        <v>988</v>
      </c>
    </row>
    <row r="364" s="2" customFormat="1" ht="24.15" customHeight="1">
      <c r="A364" s="35"/>
      <c r="B364" s="36"/>
      <c r="C364" s="260" t="s">
        <v>989</v>
      </c>
      <c r="D364" s="260" t="s">
        <v>284</v>
      </c>
      <c r="E364" s="261" t="s">
        <v>990</v>
      </c>
      <c r="F364" s="262" t="s">
        <v>991</v>
      </c>
      <c r="G364" s="263" t="s">
        <v>173</v>
      </c>
      <c r="H364" s="264">
        <v>4</v>
      </c>
      <c r="I364" s="265"/>
      <c r="J364" s="266">
        <f>ROUND(I364*H364,2)</f>
        <v>0</v>
      </c>
      <c r="K364" s="267"/>
      <c r="L364" s="268"/>
      <c r="M364" s="269" t="s">
        <v>1</v>
      </c>
      <c r="N364" s="270" t="s">
        <v>45</v>
      </c>
      <c r="O364" s="94"/>
      <c r="P364" s="256">
        <f>O364*H364</f>
        <v>0</v>
      </c>
      <c r="Q364" s="256">
        <v>4.0000000000000003E-05</v>
      </c>
      <c r="R364" s="256">
        <f>Q364*H364</f>
        <v>0.00016000000000000001</v>
      </c>
      <c r="S364" s="256">
        <v>0</v>
      </c>
      <c r="T364" s="257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258" t="s">
        <v>283</v>
      </c>
      <c r="AT364" s="258" t="s">
        <v>284</v>
      </c>
      <c r="AU364" s="258" t="s">
        <v>92</v>
      </c>
      <c r="AY364" s="14" t="s">
        <v>149</v>
      </c>
      <c r="BE364" s="259">
        <f>IF(N364="základná",J364,0)</f>
        <v>0</v>
      </c>
      <c r="BF364" s="259">
        <f>IF(N364="znížená",J364,0)</f>
        <v>0</v>
      </c>
      <c r="BG364" s="259">
        <f>IF(N364="zákl. prenesená",J364,0)</f>
        <v>0</v>
      </c>
      <c r="BH364" s="259">
        <f>IF(N364="zníž. prenesená",J364,0)</f>
        <v>0</v>
      </c>
      <c r="BI364" s="259">
        <f>IF(N364="nulová",J364,0)</f>
        <v>0</v>
      </c>
      <c r="BJ364" s="14" t="s">
        <v>92</v>
      </c>
      <c r="BK364" s="259">
        <f>ROUND(I364*H364,2)</f>
        <v>0</v>
      </c>
      <c r="BL364" s="14" t="s">
        <v>214</v>
      </c>
      <c r="BM364" s="258" t="s">
        <v>992</v>
      </c>
    </row>
    <row r="365" s="2" customFormat="1" ht="24.15" customHeight="1">
      <c r="A365" s="35"/>
      <c r="B365" s="36"/>
      <c r="C365" s="260" t="s">
        <v>993</v>
      </c>
      <c r="D365" s="260" t="s">
        <v>284</v>
      </c>
      <c r="E365" s="261" t="s">
        <v>994</v>
      </c>
      <c r="F365" s="262" t="s">
        <v>995</v>
      </c>
      <c r="G365" s="263" t="s">
        <v>173</v>
      </c>
      <c r="H365" s="264">
        <v>4</v>
      </c>
      <c r="I365" s="265"/>
      <c r="J365" s="266">
        <f>ROUND(I365*H365,2)</f>
        <v>0</v>
      </c>
      <c r="K365" s="267"/>
      <c r="L365" s="268"/>
      <c r="M365" s="269" t="s">
        <v>1</v>
      </c>
      <c r="N365" s="270" t="s">
        <v>45</v>
      </c>
      <c r="O365" s="94"/>
      <c r="P365" s="256">
        <f>O365*H365</f>
        <v>0</v>
      </c>
      <c r="Q365" s="256">
        <v>4.0000000000000003E-05</v>
      </c>
      <c r="R365" s="256">
        <f>Q365*H365</f>
        <v>0.00016000000000000001</v>
      </c>
      <c r="S365" s="256">
        <v>0</v>
      </c>
      <c r="T365" s="25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58" t="s">
        <v>283</v>
      </c>
      <c r="AT365" s="258" t="s">
        <v>284</v>
      </c>
      <c r="AU365" s="258" t="s">
        <v>92</v>
      </c>
      <c r="AY365" s="14" t="s">
        <v>149</v>
      </c>
      <c r="BE365" s="259">
        <f>IF(N365="základná",J365,0)</f>
        <v>0</v>
      </c>
      <c r="BF365" s="259">
        <f>IF(N365="znížená",J365,0)</f>
        <v>0</v>
      </c>
      <c r="BG365" s="259">
        <f>IF(N365="zákl. prenesená",J365,0)</f>
        <v>0</v>
      </c>
      <c r="BH365" s="259">
        <f>IF(N365="zníž. prenesená",J365,0)</f>
        <v>0</v>
      </c>
      <c r="BI365" s="259">
        <f>IF(N365="nulová",J365,0)</f>
        <v>0</v>
      </c>
      <c r="BJ365" s="14" t="s">
        <v>92</v>
      </c>
      <c r="BK365" s="259">
        <f>ROUND(I365*H365,2)</f>
        <v>0</v>
      </c>
      <c r="BL365" s="14" t="s">
        <v>214</v>
      </c>
      <c r="BM365" s="258" t="s">
        <v>996</v>
      </c>
    </row>
    <row r="366" s="2" customFormat="1" ht="24.15" customHeight="1">
      <c r="A366" s="35"/>
      <c r="B366" s="36"/>
      <c r="C366" s="260" t="s">
        <v>997</v>
      </c>
      <c r="D366" s="260" t="s">
        <v>284</v>
      </c>
      <c r="E366" s="261" t="s">
        <v>998</v>
      </c>
      <c r="F366" s="262" t="s">
        <v>999</v>
      </c>
      <c r="G366" s="263" t="s">
        <v>173</v>
      </c>
      <c r="H366" s="264">
        <v>3</v>
      </c>
      <c r="I366" s="265"/>
      <c r="J366" s="266">
        <f>ROUND(I366*H366,2)</f>
        <v>0</v>
      </c>
      <c r="K366" s="267"/>
      <c r="L366" s="268"/>
      <c r="M366" s="269" t="s">
        <v>1</v>
      </c>
      <c r="N366" s="270" t="s">
        <v>45</v>
      </c>
      <c r="O366" s="94"/>
      <c r="P366" s="256">
        <f>O366*H366</f>
        <v>0</v>
      </c>
      <c r="Q366" s="256">
        <v>4.0000000000000003E-05</v>
      </c>
      <c r="R366" s="256">
        <f>Q366*H366</f>
        <v>0.00012000000000000002</v>
      </c>
      <c r="S366" s="256">
        <v>0</v>
      </c>
      <c r="T366" s="257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58" t="s">
        <v>283</v>
      </c>
      <c r="AT366" s="258" t="s">
        <v>284</v>
      </c>
      <c r="AU366" s="258" t="s">
        <v>92</v>
      </c>
      <c r="AY366" s="14" t="s">
        <v>149</v>
      </c>
      <c r="BE366" s="259">
        <f>IF(N366="základná",J366,0)</f>
        <v>0</v>
      </c>
      <c r="BF366" s="259">
        <f>IF(N366="znížená",J366,0)</f>
        <v>0</v>
      </c>
      <c r="BG366" s="259">
        <f>IF(N366="zákl. prenesená",J366,0)</f>
        <v>0</v>
      </c>
      <c r="BH366" s="259">
        <f>IF(N366="zníž. prenesená",J366,0)</f>
        <v>0</v>
      </c>
      <c r="BI366" s="259">
        <f>IF(N366="nulová",J366,0)</f>
        <v>0</v>
      </c>
      <c r="BJ366" s="14" t="s">
        <v>92</v>
      </c>
      <c r="BK366" s="259">
        <f>ROUND(I366*H366,2)</f>
        <v>0</v>
      </c>
      <c r="BL366" s="14" t="s">
        <v>214</v>
      </c>
      <c r="BM366" s="258" t="s">
        <v>1000</v>
      </c>
    </row>
    <row r="367" s="2" customFormat="1" ht="24.15" customHeight="1">
      <c r="A367" s="35"/>
      <c r="B367" s="36"/>
      <c r="C367" s="260" t="s">
        <v>1001</v>
      </c>
      <c r="D367" s="260" t="s">
        <v>284</v>
      </c>
      <c r="E367" s="261" t="s">
        <v>1002</v>
      </c>
      <c r="F367" s="262" t="s">
        <v>1003</v>
      </c>
      <c r="G367" s="263" t="s">
        <v>173</v>
      </c>
      <c r="H367" s="264">
        <v>6</v>
      </c>
      <c r="I367" s="265"/>
      <c r="J367" s="266">
        <f>ROUND(I367*H367,2)</f>
        <v>0</v>
      </c>
      <c r="K367" s="267"/>
      <c r="L367" s="268"/>
      <c r="M367" s="269" t="s">
        <v>1</v>
      </c>
      <c r="N367" s="270" t="s">
        <v>45</v>
      </c>
      <c r="O367" s="94"/>
      <c r="P367" s="256">
        <f>O367*H367</f>
        <v>0</v>
      </c>
      <c r="Q367" s="256">
        <v>4.0000000000000003E-05</v>
      </c>
      <c r="R367" s="256">
        <f>Q367*H367</f>
        <v>0.00024000000000000003</v>
      </c>
      <c r="S367" s="256">
        <v>0</v>
      </c>
      <c r="T367" s="257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258" t="s">
        <v>283</v>
      </c>
      <c r="AT367" s="258" t="s">
        <v>284</v>
      </c>
      <c r="AU367" s="258" t="s">
        <v>92</v>
      </c>
      <c r="AY367" s="14" t="s">
        <v>149</v>
      </c>
      <c r="BE367" s="259">
        <f>IF(N367="základná",J367,0)</f>
        <v>0</v>
      </c>
      <c r="BF367" s="259">
        <f>IF(N367="znížená",J367,0)</f>
        <v>0</v>
      </c>
      <c r="BG367" s="259">
        <f>IF(N367="zákl. prenesená",J367,0)</f>
        <v>0</v>
      </c>
      <c r="BH367" s="259">
        <f>IF(N367="zníž. prenesená",J367,0)</f>
        <v>0</v>
      </c>
      <c r="BI367" s="259">
        <f>IF(N367="nulová",J367,0)</f>
        <v>0</v>
      </c>
      <c r="BJ367" s="14" t="s">
        <v>92</v>
      </c>
      <c r="BK367" s="259">
        <f>ROUND(I367*H367,2)</f>
        <v>0</v>
      </c>
      <c r="BL367" s="14" t="s">
        <v>214</v>
      </c>
      <c r="BM367" s="258" t="s">
        <v>1004</v>
      </c>
    </row>
    <row r="368" s="2" customFormat="1" ht="24.15" customHeight="1">
      <c r="A368" s="35"/>
      <c r="B368" s="36"/>
      <c r="C368" s="260" t="s">
        <v>1005</v>
      </c>
      <c r="D368" s="260" t="s">
        <v>284</v>
      </c>
      <c r="E368" s="261" t="s">
        <v>1006</v>
      </c>
      <c r="F368" s="262" t="s">
        <v>1007</v>
      </c>
      <c r="G368" s="263" t="s">
        <v>173</v>
      </c>
      <c r="H368" s="264">
        <v>2</v>
      </c>
      <c r="I368" s="265"/>
      <c r="J368" s="266">
        <f>ROUND(I368*H368,2)</f>
        <v>0</v>
      </c>
      <c r="K368" s="267"/>
      <c r="L368" s="268"/>
      <c r="M368" s="269" t="s">
        <v>1</v>
      </c>
      <c r="N368" s="270" t="s">
        <v>45</v>
      </c>
      <c r="O368" s="94"/>
      <c r="P368" s="256">
        <f>O368*H368</f>
        <v>0</v>
      </c>
      <c r="Q368" s="256">
        <v>4.0000000000000003E-05</v>
      </c>
      <c r="R368" s="256">
        <f>Q368*H368</f>
        <v>8.0000000000000007E-05</v>
      </c>
      <c r="S368" s="256">
        <v>0</v>
      </c>
      <c r="T368" s="25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258" t="s">
        <v>283</v>
      </c>
      <c r="AT368" s="258" t="s">
        <v>284</v>
      </c>
      <c r="AU368" s="258" t="s">
        <v>92</v>
      </c>
      <c r="AY368" s="14" t="s">
        <v>149</v>
      </c>
      <c r="BE368" s="259">
        <f>IF(N368="základná",J368,0)</f>
        <v>0</v>
      </c>
      <c r="BF368" s="259">
        <f>IF(N368="znížená",J368,0)</f>
        <v>0</v>
      </c>
      <c r="BG368" s="259">
        <f>IF(N368="zákl. prenesená",J368,0)</f>
        <v>0</v>
      </c>
      <c r="BH368" s="259">
        <f>IF(N368="zníž. prenesená",J368,0)</f>
        <v>0</v>
      </c>
      <c r="BI368" s="259">
        <f>IF(N368="nulová",J368,0)</f>
        <v>0</v>
      </c>
      <c r="BJ368" s="14" t="s">
        <v>92</v>
      </c>
      <c r="BK368" s="259">
        <f>ROUND(I368*H368,2)</f>
        <v>0</v>
      </c>
      <c r="BL368" s="14" t="s">
        <v>214</v>
      </c>
      <c r="BM368" s="258" t="s">
        <v>1008</v>
      </c>
    </row>
    <row r="369" s="2" customFormat="1" ht="24.15" customHeight="1">
      <c r="A369" s="35"/>
      <c r="B369" s="36"/>
      <c r="C369" s="260" t="s">
        <v>1009</v>
      </c>
      <c r="D369" s="260" t="s">
        <v>284</v>
      </c>
      <c r="E369" s="261" t="s">
        <v>1010</v>
      </c>
      <c r="F369" s="262" t="s">
        <v>1011</v>
      </c>
      <c r="G369" s="263" t="s">
        <v>173</v>
      </c>
      <c r="H369" s="264">
        <v>2</v>
      </c>
      <c r="I369" s="265"/>
      <c r="J369" s="266">
        <f>ROUND(I369*H369,2)</f>
        <v>0</v>
      </c>
      <c r="K369" s="267"/>
      <c r="L369" s="268"/>
      <c r="M369" s="269" t="s">
        <v>1</v>
      </c>
      <c r="N369" s="270" t="s">
        <v>45</v>
      </c>
      <c r="O369" s="94"/>
      <c r="P369" s="256">
        <f>O369*H369</f>
        <v>0</v>
      </c>
      <c r="Q369" s="256">
        <v>4.0000000000000003E-05</v>
      </c>
      <c r="R369" s="256">
        <f>Q369*H369</f>
        <v>8.0000000000000007E-05</v>
      </c>
      <c r="S369" s="256">
        <v>0</v>
      </c>
      <c r="T369" s="257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258" t="s">
        <v>283</v>
      </c>
      <c r="AT369" s="258" t="s">
        <v>284</v>
      </c>
      <c r="AU369" s="258" t="s">
        <v>92</v>
      </c>
      <c r="AY369" s="14" t="s">
        <v>149</v>
      </c>
      <c r="BE369" s="259">
        <f>IF(N369="základná",J369,0)</f>
        <v>0</v>
      </c>
      <c r="BF369" s="259">
        <f>IF(N369="znížená",J369,0)</f>
        <v>0</v>
      </c>
      <c r="BG369" s="259">
        <f>IF(N369="zákl. prenesená",J369,0)</f>
        <v>0</v>
      </c>
      <c r="BH369" s="259">
        <f>IF(N369="zníž. prenesená",J369,0)</f>
        <v>0</v>
      </c>
      <c r="BI369" s="259">
        <f>IF(N369="nulová",J369,0)</f>
        <v>0</v>
      </c>
      <c r="BJ369" s="14" t="s">
        <v>92</v>
      </c>
      <c r="BK369" s="259">
        <f>ROUND(I369*H369,2)</f>
        <v>0</v>
      </c>
      <c r="BL369" s="14" t="s">
        <v>214</v>
      </c>
      <c r="BM369" s="258" t="s">
        <v>1012</v>
      </c>
    </row>
    <row r="370" s="2" customFormat="1" ht="24.15" customHeight="1">
      <c r="A370" s="35"/>
      <c r="B370" s="36"/>
      <c r="C370" s="246" t="s">
        <v>1013</v>
      </c>
      <c r="D370" s="246" t="s">
        <v>152</v>
      </c>
      <c r="E370" s="247" t="s">
        <v>1014</v>
      </c>
      <c r="F370" s="248" t="s">
        <v>1015</v>
      </c>
      <c r="G370" s="249" t="s">
        <v>241</v>
      </c>
      <c r="H370" s="250">
        <v>1.5</v>
      </c>
      <c r="I370" s="251"/>
      <c r="J370" s="252">
        <f>ROUND(I370*H370,2)</f>
        <v>0</v>
      </c>
      <c r="K370" s="253"/>
      <c r="L370" s="41"/>
      <c r="M370" s="254" t="s">
        <v>1</v>
      </c>
      <c r="N370" s="255" t="s">
        <v>45</v>
      </c>
      <c r="O370" s="94"/>
      <c r="P370" s="256">
        <f>O370*H370</f>
        <v>0</v>
      </c>
      <c r="Q370" s="256">
        <v>0</v>
      </c>
      <c r="R370" s="256">
        <f>Q370*H370</f>
        <v>0</v>
      </c>
      <c r="S370" s="256">
        <v>0</v>
      </c>
      <c r="T370" s="257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258" t="s">
        <v>214</v>
      </c>
      <c r="AT370" s="258" t="s">
        <v>152</v>
      </c>
      <c r="AU370" s="258" t="s">
        <v>92</v>
      </c>
      <c r="AY370" s="14" t="s">
        <v>149</v>
      </c>
      <c r="BE370" s="259">
        <f>IF(N370="základná",J370,0)</f>
        <v>0</v>
      </c>
      <c r="BF370" s="259">
        <f>IF(N370="znížená",J370,0)</f>
        <v>0</v>
      </c>
      <c r="BG370" s="259">
        <f>IF(N370="zákl. prenesená",J370,0)</f>
        <v>0</v>
      </c>
      <c r="BH370" s="259">
        <f>IF(N370="zníž. prenesená",J370,0)</f>
        <v>0</v>
      </c>
      <c r="BI370" s="259">
        <f>IF(N370="nulová",J370,0)</f>
        <v>0</v>
      </c>
      <c r="BJ370" s="14" t="s">
        <v>92</v>
      </c>
      <c r="BK370" s="259">
        <f>ROUND(I370*H370,2)</f>
        <v>0</v>
      </c>
      <c r="BL370" s="14" t="s">
        <v>214</v>
      </c>
      <c r="BM370" s="258" t="s">
        <v>1016</v>
      </c>
    </row>
    <row r="371" s="12" customFormat="1" ht="25.92" customHeight="1">
      <c r="A371" s="12"/>
      <c r="B371" s="231"/>
      <c r="C371" s="232"/>
      <c r="D371" s="233" t="s">
        <v>78</v>
      </c>
      <c r="E371" s="234" t="s">
        <v>1017</v>
      </c>
      <c r="F371" s="234" t="s">
        <v>1018</v>
      </c>
      <c r="G371" s="232"/>
      <c r="H371" s="232"/>
      <c r="I371" s="235"/>
      <c r="J371" s="205">
        <f>BK371</f>
        <v>0</v>
      </c>
      <c r="K371" s="232"/>
      <c r="L371" s="236"/>
      <c r="M371" s="237"/>
      <c r="N371" s="238"/>
      <c r="O371" s="238"/>
      <c r="P371" s="239">
        <f>SUM(P372:P376)</f>
        <v>0</v>
      </c>
      <c r="Q371" s="238"/>
      <c r="R371" s="239">
        <f>SUM(R372:R376)</f>
        <v>0</v>
      </c>
      <c r="S371" s="238"/>
      <c r="T371" s="240">
        <f>SUM(T372:T376)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41" t="s">
        <v>156</v>
      </c>
      <c r="AT371" s="242" t="s">
        <v>78</v>
      </c>
      <c r="AU371" s="242" t="s">
        <v>79</v>
      </c>
      <c r="AY371" s="241" t="s">
        <v>149</v>
      </c>
      <c r="BK371" s="243">
        <f>SUM(BK372:BK376)</f>
        <v>0</v>
      </c>
    </row>
    <row r="372" s="2" customFormat="1" ht="33" customHeight="1">
      <c r="A372" s="35"/>
      <c r="B372" s="36"/>
      <c r="C372" s="246" t="s">
        <v>1019</v>
      </c>
      <c r="D372" s="246" t="s">
        <v>152</v>
      </c>
      <c r="E372" s="247" t="s">
        <v>1020</v>
      </c>
      <c r="F372" s="248" t="s">
        <v>1021</v>
      </c>
      <c r="G372" s="249" t="s">
        <v>1022</v>
      </c>
      <c r="H372" s="250">
        <v>72</v>
      </c>
      <c r="I372" s="251"/>
      <c r="J372" s="252">
        <f>ROUND(I372*H372,2)</f>
        <v>0</v>
      </c>
      <c r="K372" s="253"/>
      <c r="L372" s="41"/>
      <c r="M372" s="254" t="s">
        <v>1</v>
      </c>
      <c r="N372" s="255" t="s">
        <v>45</v>
      </c>
      <c r="O372" s="94"/>
      <c r="P372" s="256">
        <f>O372*H372</f>
        <v>0</v>
      </c>
      <c r="Q372" s="256">
        <v>0</v>
      </c>
      <c r="R372" s="256">
        <f>Q372*H372</f>
        <v>0</v>
      </c>
      <c r="S372" s="256">
        <v>0</v>
      </c>
      <c r="T372" s="257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58" t="s">
        <v>86</v>
      </c>
      <c r="AT372" s="258" t="s">
        <v>152</v>
      </c>
      <c r="AU372" s="258" t="s">
        <v>86</v>
      </c>
      <c r="AY372" s="14" t="s">
        <v>149</v>
      </c>
      <c r="BE372" s="259">
        <f>IF(N372="základná",J372,0)</f>
        <v>0</v>
      </c>
      <c r="BF372" s="259">
        <f>IF(N372="znížená",J372,0)</f>
        <v>0</v>
      </c>
      <c r="BG372" s="259">
        <f>IF(N372="zákl. prenesená",J372,0)</f>
        <v>0</v>
      </c>
      <c r="BH372" s="259">
        <f>IF(N372="zníž. prenesená",J372,0)</f>
        <v>0</v>
      </c>
      <c r="BI372" s="259">
        <f>IF(N372="nulová",J372,0)</f>
        <v>0</v>
      </c>
      <c r="BJ372" s="14" t="s">
        <v>92</v>
      </c>
      <c r="BK372" s="259">
        <f>ROUND(I372*H372,2)</f>
        <v>0</v>
      </c>
      <c r="BL372" s="14" t="s">
        <v>86</v>
      </c>
      <c r="BM372" s="258" t="s">
        <v>1023</v>
      </c>
    </row>
    <row r="373" s="2" customFormat="1" ht="37.8" customHeight="1">
      <c r="A373" s="35"/>
      <c r="B373" s="36"/>
      <c r="C373" s="246" t="s">
        <v>1024</v>
      </c>
      <c r="D373" s="246" t="s">
        <v>152</v>
      </c>
      <c r="E373" s="247" t="s">
        <v>1025</v>
      </c>
      <c r="F373" s="248" t="s">
        <v>1026</v>
      </c>
      <c r="G373" s="249" t="s">
        <v>1022</v>
      </c>
      <c r="H373" s="250">
        <v>24</v>
      </c>
      <c r="I373" s="251"/>
      <c r="J373" s="252">
        <f>ROUND(I373*H373,2)</f>
        <v>0</v>
      </c>
      <c r="K373" s="253"/>
      <c r="L373" s="41"/>
      <c r="M373" s="254" t="s">
        <v>1</v>
      </c>
      <c r="N373" s="255" t="s">
        <v>45</v>
      </c>
      <c r="O373" s="94"/>
      <c r="P373" s="256">
        <f>O373*H373</f>
        <v>0</v>
      </c>
      <c r="Q373" s="256">
        <v>0</v>
      </c>
      <c r="R373" s="256">
        <f>Q373*H373</f>
        <v>0</v>
      </c>
      <c r="S373" s="256">
        <v>0</v>
      </c>
      <c r="T373" s="257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258" t="s">
        <v>86</v>
      </c>
      <c r="AT373" s="258" t="s">
        <v>152</v>
      </c>
      <c r="AU373" s="258" t="s">
        <v>86</v>
      </c>
      <c r="AY373" s="14" t="s">
        <v>149</v>
      </c>
      <c r="BE373" s="259">
        <f>IF(N373="základná",J373,0)</f>
        <v>0</v>
      </c>
      <c r="BF373" s="259">
        <f>IF(N373="znížená",J373,0)</f>
        <v>0</v>
      </c>
      <c r="BG373" s="259">
        <f>IF(N373="zákl. prenesená",J373,0)</f>
        <v>0</v>
      </c>
      <c r="BH373" s="259">
        <f>IF(N373="zníž. prenesená",J373,0)</f>
        <v>0</v>
      </c>
      <c r="BI373" s="259">
        <f>IF(N373="nulová",J373,0)</f>
        <v>0</v>
      </c>
      <c r="BJ373" s="14" t="s">
        <v>92</v>
      </c>
      <c r="BK373" s="259">
        <f>ROUND(I373*H373,2)</f>
        <v>0</v>
      </c>
      <c r="BL373" s="14" t="s">
        <v>86</v>
      </c>
      <c r="BM373" s="258" t="s">
        <v>1027</v>
      </c>
    </row>
    <row r="374" s="2" customFormat="1" ht="37.8" customHeight="1">
      <c r="A374" s="35"/>
      <c r="B374" s="36"/>
      <c r="C374" s="246" t="s">
        <v>1028</v>
      </c>
      <c r="D374" s="246" t="s">
        <v>152</v>
      </c>
      <c r="E374" s="247" t="s">
        <v>1029</v>
      </c>
      <c r="F374" s="248" t="s">
        <v>1030</v>
      </c>
      <c r="G374" s="249" t="s">
        <v>1022</v>
      </c>
      <c r="H374" s="250">
        <v>16</v>
      </c>
      <c r="I374" s="251"/>
      <c r="J374" s="252">
        <f>ROUND(I374*H374,2)</f>
        <v>0</v>
      </c>
      <c r="K374" s="253"/>
      <c r="L374" s="41"/>
      <c r="M374" s="254" t="s">
        <v>1</v>
      </c>
      <c r="N374" s="255" t="s">
        <v>45</v>
      </c>
      <c r="O374" s="94"/>
      <c r="P374" s="256">
        <f>O374*H374</f>
        <v>0</v>
      </c>
      <c r="Q374" s="256">
        <v>0</v>
      </c>
      <c r="R374" s="256">
        <f>Q374*H374</f>
        <v>0</v>
      </c>
      <c r="S374" s="256">
        <v>0</v>
      </c>
      <c r="T374" s="25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258" t="s">
        <v>86</v>
      </c>
      <c r="AT374" s="258" t="s">
        <v>152</v>
      </c>
      <c r="AU374" s="258" t="s">
        <v>86</v>
      </c>
      <c r="AY374" s="14" t="s">
        <v>149</v>
      </c>
      <c r="BE374" s="259">
        <f>IF(N374="základná",J374,0)</f>
        <v>0</v>
      </c>
      <c r="BF374" s="259">
        <f>IF(N374="znížená",J374,0)</f>
        <v>0</v>
      </c>
      <c r="BG374" s="259">
        <f>IF(N374="zákl. prenesená",J374,0)</f>
        <v>0</v>
      </c>
      <c r="BH374" s="259">
        <f>IF(N374="zníž. prenesená",J374,0)</f>
        <v>0</v>
      </c>
      <c r="BI374" s="259">
        <f>IF(N374="nulová",J374,0)</f>
        <v>0</v>
      </c>
      <c r="BJ374" s="14" t="s">
        <v>92</v>
      </c>
      <c r="BK374" s="259">
        <f>ROUND(I374*H374,2)</f>
        <v>0</v>
      </c>
      <c r="BL374" s="14" t="s">
        <v>86</v>
      </c>
      <c r="BM374" s="258" t="s">
        <v>1031</v>
      </c>
    </row>
    <row r="375" s="2" customFormat="1" ht="37.8" customHeight="1">
      <c r="A375" s="35"/>
      <c r="B375" s="36"/>
      <c r="C375" s="246" t="s">
        <v>1032</v>
      </c>
      <c r="D375" s="246" t="s">
        <v>152</v>
      </c>
      <c r="E375" s="247" t="s">
        <v>1033</v>
      </c>
      <c r="F375" s="248" t="s">
        <v>1034</v>
      </c>
      <c r="G375" s="249" t="s">
        <v>1022</v>
      </c>
      <c r="H375" s="250">
        <v>16</v>
      </c>
      <c r="I375" s="251"/>
      <c r="J375" s="252">
        <f>ROUND(I375*H375,2)</f>
        <v>0</v>
      </c>
      <c r="K375" s="253"/>
      <c r="L375" s="41"/>
      <c r="M375" s="254" t="s">
        <v>1</v>
      </c>
      <c r="N375" s="255" t="s">
        <v>45</v>
      </c>
      <c r="O375" s="94"/>
      <c r="P375" s="256">
        <f>O375*H375</f>
        <v>0</v>
      </c>
      <c r="Q375" s="256">
        <v>0</v>
      </c>
      <c r="R375" s="256">
        <f>Q375*H375</f>
        <v>0</v>
      </c>
      <c r="S375" s="256">
        <v>0</v>
      </c>
      <c r="T375" s="257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258" t="s">
        <v>86</v>
      </c>
      <c r="AT375" s="258" t="s">
        <v>152</v>
      </c>
      <c r="AU375" s="258" t="s">
        <v>86</v>
      </c>
      <c r="AY375" s="14" t="s">
        <v>149</v>
      </c>
      <c r="BE375" s="259">
        <f>IF(N375="základná",J375,0)</f>
        <v>0</v>
      </c>
      <c r="BF375" s="259">
        <f>IF(N375="znížená",J375,0)</f>
        <v>0</v>
      </c>
      <c r="BG375" s="259">
        <f>IF(N375="zákl. prenesená",J375,0)</f>
        <v>0</v>
      </c>
      <c r="BH375" s="259">
        <f>IF(N375="zníž. prenesená",J375,0)</f>
        <v>0</v>
      </c>
      <c r="BI375" s="259">
        <f>IF(N375="nulová",J375,0)</f>
        <v>0</v>
      </c>
      <c r="BJ375" s="14" t="s">
        <v>92</v>
      </c>
      <c r="BK375" s="259">
        <f>ROUND(I375*H375,2)</f>
        <v>0</v>
      </c>
      <c r="BL375" s="14" t="s">
        <v>86</v>
      </c>
      <c r="BM375" s="258" t="s">
        <v>1035</v>
      </c>
    </row>
    <row r="376" s="2" customFormat="1" ht="24.15" customHeight="1">
      <c r="A376" s="35"/>
      <c r="B376" s="36"/>
      <c r="C376" s="246" t="s">
        <v>1036</v>
      </c>
      <c r="D376" s="246" t="s">
        <v>152</v>
      </c>
      <c r="E376" s="247" t="s">
        <v>1037</v>
      </c>
      <c r="F376" s="248" t="s">
        <v>1038</v>
      </c>
      <c r="G376" s="249" t="s">
        <v>1022</v>
      </c>
      <c r="H376" s="250">
        <v>8</v>
      </c>
      <c r="I376" s="251"/>
      <c r="J376" s="252">
        <f>ROUND(I376*H376,2)</f>
        <v>0</v>
      </c>
      <c r="K376" s="253"/>
      <c r="L376" s="41"/>
      <c r="M376" s="254" t="s">
        <v>1</v>
      </c>
      <c r="N376" s="255" t="s">
        <v>45</v>
      </c>
      <c r="O376" s="94"/>
      <c r="P376" s="256">
        <f>O376*H376</f>
        <v>0</v>
      </c>
      <c r="Q376" s="256">
        <v>0</v>
      </c>
      <c r="R376" s="256">
        <f>Q376*H376</f>
        <v>0</v>
      </c>
      <c r="S376" s="256">
        <v>0</v>
      </c>
      <c r="T376" s="25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258" t="s">
        <v>86</v>
      </c>
      <c r="AT376" s="258" t="s">
        <v>152</v>
      </c>
      <c r="AU376" s="258" t="s">
        <v>86</v>
      </c>
      <c r="AY376" s="14" t="s">
        <v>149</v>
      </c>
      <c r="BE376" s="259">
        <f>IF(N376="základná",J376,0)</f>
        <v>0</v>
      </c>
      <c r="BF376" s="259">
        <f>IF(N376="znížená",J376,0)</f>
        <v>0</v>
      </c>
      <c r="BG376" s="259">
        <f>IF(N376="zákl. prenesená",J376,0)</f>
        <v>0</v>
      </c>
      <c r="BH376" s="259">
        <f>IF(N376="zníž. prenesená",J376,0)</f>
        <v>0</v>
      </c>
      <c r="BI376" s="259">
        <f>IF(N376="nulová",J376,0)</f>
        <v>0</v>
      </c>
      <c r="BJ376" s="14" t="s">
        <v>92</v>
      </c>
      <c r="BK376" s="259">
        <f>ROUND(I376*H376,2)</f>
        <v>0</v>
      </c>
      <c r="BL376" s="14" t="s">
        <v>86</v>
      </c>
      <c r="BM376" s="258" t="s">
        <v>1039</v>
      </c>
    </row>
    <row r="377" s="12" customFormat="1" ht="25.92" customHeight="1">
      <c r="A377" s="12"/>
      <c r="B377" s="231"/>
      <c r="C377" s="232"/>
      <c r="D377" s="233" t="s">
        <v>78</v>
      </c>
      <c r="E377" s="234" t="s">
        <v>127</v>
      </c>
      <c r="F377" s="234" t="s">
        <v>1040</v>
      </c>
      <c r="G377" s="232"/>
      <c r="H377" s="232"/>
      <c r="I377" s="235"/>
      <c r="J377" s="205">
        <f>BK377</f>
        <v>0</v>
      </c>
      <c r="K377" s="232"/>
      <c r="L377" s="236"/>
      <c r="M377" s="237"/>
      <c r="N377" s="238"/>
      <c r="O377" s="238"/>
      <c r="P377" s="239">
        <f>P378+P379+P380+P383+P387+P390+P395+P398</f>
        <v>0</v>
      </c>
      <c r="Q377" s="238"/>
      <c r="R377" s="239">
        <f>R378+R379+R380+R383+R387+R390+R395+R398</f>
        <v>0.0041099999999999999</v>
      </c>
      <c r="S377" s="238"/>
      <c r="T377" s="240">
        <f>T378+T379+T380+T383+T387+T390+T395+T398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41" t="s">
        <v>170</v>
      </c>
      <c r="AT377" s="242" t="s">
        <v>78</v>
      </c>
      <c r="AU377" s="242" t="s">
        <v>79</v>
      </c>
      <c r="AY377" s="241" t="s">
        <v>149</v>
      </c>
      <c r="BK377" s="243">
        <f>BK378+BK379+BK380+BK383+BK387+BK390+BK395+BK398</f>
        <v>0</v>
      </c>
    </row>
    <row r="378" s="2" customFormat="1" ht="33" customHeight="1">
      <c r="A378" s="35"/>
      <c r="B378" s="36"/>
      <c r="C378" s="246" t="s">
        <v>1041</v>
      </c>
      <c r="D378" s="246" t="s">
        <v>152</v>
      </c>
      <c r="E378" s="247" t="s">
        <v>1042</v>
      </c>
      <c r="F378" s="248" t="s">
        <v>1043</v>
      </c>
      <c r="G378" s="249" t="s">
        <v>1044</v>
      </c>
      <c r="H378" s="250">
        <v>1</v>
      </c>
      <c r="I378" s="251"/>
      <c r="J378" s="252">
        <f>ROUND(I378*H378,2)</f>
        <v>0</v>
      </c>
      <c r="K378" s="253"/>
      <c r="L378" s="41"/>
      <c r="M378" s="254" t="s">
        <v>1</v>
      </c>
      <c r="N378" s="255" t="s">
        <v>45</v>
      </c>
      <c r="O378" s="94"/>
      <c r="P378" s="256">
        <f>O378*H378</f>
        <v>0</v>
      </c>
      <c r="Q378" s="256">
        <v>0</v>
      </c>
      <c r="R378" s="256">
        <f>Q378*H378</f>
        <v>0</v>
      </c>
      <c r="S378" s="256">
        <v>0</v>
      </c>
      <c r="T378" s="257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258" t="s">
        <v>86</v>
      </c>
      <c r="AT378" s="258" t="s">
        <v>152</v>
      </c>
      <c r="AU378" s="258" t="s">
        <v>86</v>
      </c>
      <c r="AY378" s="14" t="s">
        <v>149</v>
      </c>
      <c r="BE378" s="259">
        <f>IF(N378="základná",J378,0)</f>
        <v>0</v>
      </c>
      <c r="BF378" s="259">
        <f>IF(N378="znížená",J378,0)</f>
        <v>0</v>
      </c>
      <c r="BG378" s="259">
        <f>IF(N378="zákl. prenesená",J378,0)</f>
        <v>0</v>
      </c>
      <c r="BH378" s="259">
        <f>IF(N378="zníž. prenesená",J378,0)</f>
        <v>0</v>
      </c>
      <c r="BI378" s="259">
        <f>IF(N378="nulová",J378,0)</f>
        <v>0</v>
      </c>
      <c r="BJ378" s="14" t="s">
        <v>92</v>
      </c>
      <c r="BK378" s="259">
        <f>ROUND(I378*H378,2)</f>
        <v>0</v>
      </c>
      <c r="BL378" s="14" t="s">
        <v>86</v>
      </c>
      <c r="BM378" s="258" t="s">
        <v>1045</v>
      </c>
    </row>
    <row r="379" s="2" customFormat="1" ht="24.15" customHeight="1">
      <c r="A379" s="35"/>
      <c r="B379" s="36"/>
      <c r="C379" s="246" t="s">
        <v>1046</v>
      </c>
      <c r="D379" s="246" t="s">
        <v>152</v>
      </c>
      <c r="E379" s="247" t="s">
        <v>1047</v>
      </c>
      <c r="F379" s="248" t="s">
        <v>1048</v>
      </c>
      <c r="G379" s="249" t="s">
        <v>1044</v>
      </c>
      <c r="H379" s="250">
        <v>1</v>
      </c>
      <c r="I379" s="251"/>
      <c r="J379" s="252">
        <f>ROUND(I379*H379,2)</f>
        <v>0</v>
      </c>
      <c r="K379" s="253"/>
      <c r="L379" s="41"/>
      <c r="M379" s="254" t="s">
        <v>1</v>
      </c>
      <c r="N379" s="255" t="s">
        <v>45</v>
      </c>
      <c r="O379" s="94"/>
      <c r="P379" s="256">
        <f>O379*H379</f>
        <v>0</v>
      </c>
      <c r="Q379" s="256">
        <v>0</v>
      </c>
      <c r="R379" s="256">
        <f>Q379*H379</f>
        <v>0</v>
      </c>
      <c r="S379" s="256">
        <v>0</v>
      </c>
      <c r="T379" s="257">
        <f>S379*H379</f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258" t="s">
        <v>86</v>
      </c>
      <c r="AT379" s="258" t="s">
        <v>152</v>
      </c>
      <c r="AU379" s="258" t="s">
        <v>86</v>
      </c>
      <c r="AY379" s="14" t="s">
        <v>149</v>
      </c>
      <c r="BE379" s="259">
        <f>IF(N379="základná",J379,0)</f>
        <v>0</v>
      </c>
      <c r="BF379" s="259">
        <f>IF(N379="znížená",J379,0)</f>
        <v>0</v>
      </c>
      <c r="BG379" s="259">
        <f>IF(N379="zákl. prenesená",J379,0)</f>
        <v>0</v>
      </c>
      <c r="BH379" s="259">
        <f>IF(N379="zníž. prenesená",J379,0)</f>
        <v>0</v>
      </c>
      <c r="BI379" s="259">
        <f>IF(N379="nulová",J379,0)</f>
        <v>0</v>
      </c>
      <c r="BJ379" s="14" t="s">
        <v>92</v>
      </c>
      <c r="BK379" s="259">
        <f>ROUND(I379*H379,2)</f>
        <v>0</v>
      </c>
      <c r="BL379" s="14" t="s">
        <v>86</v>
      </c>
      <c r="BM379" s="258" t="s">
        <v>1049</v>
      </c>
    </row>
    <row r="380" s="12" customFormat="1" ht="22.8" customHeight="1">
      <c r="A380" s="12"/>
      <c r="B380" s="231"/>
      <c r="C380" s="232"/>
      <c r="D380" s="233" t="s">
        <v>78</v>
      </c>
      <c r="E380" s="244" t="s">
        <v>1050</v>
      </c>
      <c r="F380" s="244" t="s">
        <v>128</v>
      </c>
      <c r="G380" s="232"/>
      <c r="H380" s="232"/>
      <c r="I380" s="235"/>
      <c r="J380" s="245">
        <f>BK380</f>
        <v>0</v>
      </c>
      <c r="K380" s="232"/>
      <c r="L380" s="236"/>
      <c r="M380" s="237"/>
      <c r="N380" s="238"/>
      <c r="O380" s="238"/>
      <c r="P380" s="239">
        <f>SUM(P381:P382)</f>
        <v>0</v>
      </c>
      <c r="Q380" s="238"/>
      <c r="R380" s="239">
        <f>SUM(R381:R382)</f>
        <v>0</v>
      </c>
      <c r="S380" s="238"/>
      <c r="T380" s="240">
        <f>SUM(T381:T382)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41" t="s">
        <v>170</v>
      </c>
      <c r="AT380" s="242" t="s">
        <v>78</v>
      </c>
      <c r="AU380" s="242" t="s">
        <v>86</v>
      </c>
      <c r="AY380" s="241" t="s">
        <v>149</v>
      </c>
      <c r="BK380" s="243">
        <f>SUM(BK381:BK382)</f>
        <v>0</v>
      </c>
    </row>
    <row r="381" s="2" customFormat="1" ht="44.25" customHeight="1">
      <c r="A381" s="35"/>
      <c r="B381" s="36"/>
      <c r="C381" s="246" t="s">
        <v>1051</v>
      </c>
      <c r="D381" s="246" t="s">
        <v>152</v>
      </c>
      <c r="E381" s="247" t="s">
        <v>1052</v>
      </c>
      <c r="F381" s="248" t="s">
        <v>1053</v>
      </c>
      <c r="G381" s="249" t="s">
        <v>1044</v>
      </c>
      <c r="H381" s="250">
        <v>1</v>
      </c>
      <c r="I381" s="251"/>
      <c r="J381" s="252">
        <f>ROUND(I381*H381,2)</f>
        <v>0</v>
      </c>
      <c r="K381" s="253"/>
      <c r="L381" s="41"/>
      <c r="M381" s="254" t="s">
        <v>1</v>
      </c>
      <c r="N381" s="255" t="s">
        <v>45</v>
      </c>
      <c r="O381" s="94"/>
      <c r="P381" s="256">
        <f>O381*H381</f>
        <v>0</v>
      </c>
      <c r="Q381" s="256">
        <v>0</v>
      </c>
      <c r="R381" s="256">
        <f>Q381*H381</f>
        <v>0</v>
      </c>
      <c r="S381" s="256">
        <v>0</v>
      </c>
      <c r="T381" s="25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258" t="s">
        <v>86</v>
      </c>
      <c r="AT381" s="258" t="s">
        <v>152</v>
      </c>
      <c r="AU381" s="258" t="s">
        <v>92</v>
      </c>
      <c r="AY381" s="14" t="s">
        <v>149</v>
      </c>
      <c r="BE381" s="259">
        <f>IF(N381="základná",J381,0)</f>
        <v>0</v>
      </c>
      <c r="BF381" s="259">
        <f>IF(N381="znížená",J381,0)</f>
        <v>0</v>
      </c>
      <c r="BG381" s="259">
        <f>IF(N381="zákl. prenesená",J381,0)</f>
        <v>0</v>
      </c>
      <c r="BH381" s="259">
        <f>IF(N381="zníž. prenesená",J381,0)</f>
        <v>0</v>
      </c>
      <c r="BI381" s="259">
        <f>IF(N381="nulová",J381,0)</f>
        <v>0</v>
      </c>
      <c r="BJ381" s="14" t="s">
        <v>92</v>
      </c>
      <c r="BK381" s="259">
        <f>ROUND(I381*H381,2)</f>
        <v>0</v>
      </c>
      <c r="BL381" s="14" t="s">
        <v>86</v>
      </c>
      <c r="BM381" s="258" t="s">
        <v>1054</v>
      </c>
    </row>
    <row r="382" s="2" customFormat="1" ht="24.15" customHeight="1">
      <c r="A382" s="35"/>
      <c r="B382" s="36"/>
      <c r="C382" s="246" t="s">
        <v>1055</v>
      </c>
      <c r="D382" s="246" t="s">
        <v>152</v>
      </c>
      <c r="E382" s="247" t="s">
        <v>1056</v>
      </c>
      <c r="F382" s="248" t="s">
        <v>1057</v>
      </c>
      <c r="G382" s="249" t="s">
        <v>1044</v>
      </c>
      <c r="H382" s="250">
        <v>1</v>
      </c>
      <c r="I382" s="251"/>
      <c r="J382" s="252">
        <f>ROUND(I382*H382,2)</f>
        <v>0</v>
      </c>
      <c r="K382" s="253"/>
      <c r="L382" s="41"/>
      <c r="M382" s="254" t="s">
        <v>1</v>
      </c>
      <c r="N382" s="255" t="s">
        <v>45</v>
      </c>
      <c r="O382" s="94"/>
      <c r="P382" s="256">
        <f>O382*H382</f>
        <v>0</v>
      </c>
      <c r="Q382" s="256">
        <v>0</v>
      </c>
      <c r="R382" s="256">
        <f>Q382*H382</f>
        <v>0</v>
      </c>
      <c r="S382" s="256">
        <v>0</v>
      </c>
      <c r="T382" s="257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258" t="s">
        <v>86</v>
      </c>
      <c r="AT382" s="258" t="s">
        <v>152</v>
      </c>
      <c r="AU382" s="258" t="s">
        <v>92</v>
      </c>
      <c r="AY382" s="14" t="s">
        <v>149</v>
      </c>
      <c r="BE382" s="259">
        <f>IF(N382="základná",J382,0)</f>
        <v>0</v>
      </c>
      <c r="BF382" s="259">
        <f>IF(N382="znížená",J382,0)</f>
        <v>0</v>
      </c>
      <c r="BG382" s="259">
        <f>IF(N382="zákl. prenesená",J382,0)</f>
        <v>0</v>
      </c>
      <c r="BH382" s="259">
        <f>IF(N382="zníž. prenesená",J382,0)</f>
        <v>0</v>
      </c>
      <c r="BI382" s="259">
        <f>IF(N382="nulová",J382,0)</f>
        <v>0</v>
      </c>
      <c r="BJ382" s="14" t="s">
        <v>92</v>
      </c>
      <c r="BK382" s="259">
        <f>ROUND(I382*H382,2)</f>
        <v>0</v>
      </c>
      <c r="BL382" s="14" t="s">
        <v>86</v>
      </c>
      <c r="BM382" s="258" t="s">
        <v>1058</v>
      </c>
    </row>
    <row r="383" s="12" customFormat="1" ht="22.8" customHeight="1">
      <c r="A383" s="12"/>
      <c r="B383" s="231"/>
      <c r="C383" s="232"/>
      <c r="D383" s="233" t="s">
        <v>78</v>
      </c>
      <c r="E383" s="244" t="s">
        <v>1059</v>
      </c>
      <c r="F383" s="244" t="s">
        <v>1060</v>
      </c>
      <c r="G383" s="232"/>
      <c r="H383" s="232"/>
      <c r="I383" s="235"/>
      <c r="J383" s="245">
        <f>BK383</f>
        <v>0</v>
      </c>
      <c r="K383" s="232"/>
      <c r="L383" s="236"/>
      <c r="M383" s="237"/>
      <c r="N383" s="238"/>
      <c r="O383" s="238"/>
      <c r="P383" s="239">
        <f>SUM(P384:P386)</f>
        <v>0</v>
      </c>
      <c r="Q383" s="238"/>
      <c r="R383" s="239">
        <f>SUM(R384:R386)</f>
        <v>0</v>
      </c>
      <c r="S383" s="238"/>
      <c r="T383" s="240">
        <f>SUM(T384:T386)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41" t="s">
        <v>170</v>
      </c>
      <c r="AT383" s="242" t="s">
        <v>78</v>
      </c>
      <c r="AU383" s="242" t="s">
        <v>86</v>
      </c>
      <c r="AY383" s="241" t="s">
        <v>149</v>
      </c>
      <c r="BK383" s="243">
        <f>SUM(BK384:BK386)</f>
        <v>0</v>
      </c>
    </row>
    <row r="384" s="2" customFormat="1" ht="37.8" customHeight="1">
      <c r="A384" s="35"/>
      <c r="B384" s="36"/>
      <c r="C384" s="246" t="s">
        <v>1061</v>
      </c>
      <c r="D384" s="246" t="s">
        <v>152</v>
      </c>
      <c r="E384" s="247" t="s">
        <v>1062</v>
      </c>
      <c r="F384" s="248" t="s">
        <v>1063</v>
      </c>
      <c r="G384" s="249" t="s">
        <v>1044</v>
      </c>
      <c r="H384" s="250">
        <v>1</v>
      </c>
      <c r="I384" s="251"/>
      <c r="J384" s="252">
        <f>ROUND(I384*H384,2)</f>
        <v>0</v>
      </c>
      <c r="K384" s="253"/>
      <c r="L384" s="41"/>
      <c r="M384" s="254" t="s">
        <v>1</v>
      </c>
      <c r="N384" s="255" t="s">
        <v>45</v>
      </c>
      <c r="O384" s="94"/>
      <c r="P384" s="256">
        <f>O384*H384</f>
        <v>0</v>
      </c>
      <c r="Q384" s="256">
        <v>0</v>
      </c>
      <c r="R384" s="256">
        <f>Q384*H384</f>
        <v>0</v>
      </c>
      <c r="S384" s="256">
        <v>0</v>
      </c>
      <c r="T384" s="25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258" t="s">
        <v>86</v>
      </c>
      <c r="AT384" s="258" t="s">
        <v>152</v>
      </c>
      <c r="AU384" s="258" t="s">
        <v>92</v>
      </c>
      <c r="AY384" s="14" t="s">
        <v>149</v>
      </c>
      <c r="BE384" s="259">
        <f>IF(N384="základná",J384,0)</f>
        <v>0</v>
      </c>
      <c r="BF384" s="259">
        <f>IF(N384="znížená",J384,0)</f>
        <v>0</v>
      </c>
      <c r="BG384" s="259">
        <f>IF(N384="zákl. prenesená",J384,0)</f>
        <v>0</v>
      </c>
      <c r="BH384" s="259">
        <f>IF(N384="zníž. prenesená",J384,0)</f>
        <v>0</v>
      </c>
      <c r="BI384" s="259">
        <f>IF(N384="nulová",J384,0)</f>
        <v>0</v>
      </c>
      <c r="BJ384" s="14" t="s">
        <v>92</v>
      </c>
      <c r="BK384" s="259">
        <f>ROUND(I384*H384,2)</f>
        <v>0</v>
      </c>
      <c r="BL384" s="14" t="s">
        <v>86</v>
      </c>
      <c r="BM384" s="258" t="s">
        <v>1064</v>
      </c>
    </row>
    <row r="385" s="2" customFormat="1" ht="24.15" customHeight="1">
      <c r="A385" s="35"/>
      <c r="B385" s="36"/>
      <c r="C385" s="246" t="s">
        <v>1065</v>
      </c>
      <c r="D385" s="246" t="s">
        <v>152</v>
      </c>
      <c r="E385" s="247" t="s">
        <v>1066</v>
      </c>
      <c r="F385" s="248" t="s">
        <v>1067</v>
      </c>
      <c r="G385" s="249" t="s">
        <v>1044</v>
      </c>
      <c r="H385" s="250">
        <v>1</v>
      </c>
      <c r="I385" s="251"/>
      <c r="J385" s="252">
        <f>ROUND(I385*H385,2)</f>
        <v>0</v>
      </c>
      <c r="K385" s="253"/>
      <c r="L385" s="41"/>
      <c r="M385" s="254" t="s">
        <v>1</v>
      </c>
      <c r="N385" s="255" t="s">
        <v>45</v>
      </c>
      <c r="O385" s="94"/>
      <c r="P385" s="256">
        <f>O385*H385</f>
        <v>0</v>
      </c>
      <c r="Q385" s="256">
        <v>0</v>
      </c>
      <c r="R385" s="256">
        <f>Q385*H385</f>
        <v>0</v>
      </c>
      <c r="S385" s="256">
        <v>0</v>
      </c>
      <c r="T385" s="257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258" t="s">
        <v>86</v>
      </c>
      <c r="AT385" s="258" t="s">
        <v>152</v>
      </c>
      <c r="AU385" s="258" t="s">
        <v>92</v>
      </c>
      <c r="AY385" s="14" t="s">
        <v>149</v>
      </c>
      <c r="BE385" s="259">
        <f>IF(N385="základná",J385,0)</f>
        <v>0</v>
      </c>
      <c r="BF385" s="259">
        <f>IF(N385="znížená",J385,0)</f>
        <v>0</v>
      </c>
      <c r="BG385" s="259">
        <f>IF(N385="zákl. prenesená",J385,0)</f>
        <v>0</v>
      </c>
      <c r="BH385" s="259">
        <f>IF(N385="zníž. prenesená",J385,0)</f>
        <v>0</v>
      </c>
      <c r="BI385" s="259">
        <f>IF(N385="nulová",J385,0)</f>
        <v>0</v>
      </c>
      <c r="BJ385" s="14" t="s">
        <v>92</v>
      </c>
      <c r="BK385" s="259">
        <f>ROUND(I385*H385,2)</f>
        <v>0</v>
      </c>
      <c r="BL385" s="14" t="s">
        <v>86</v>
      </c>
      <c r="BM385" s="258" t="s">
        <v>1068</v>
      </c>
    </row>
    <row r="386" s="2" customFormat="1" ht="21.75" customHeight="1">
      <c r="A386" s="35"/>
      <c r="B386" s="36"/>
      <c r="C386" s="246" t="s">
        <v>1069</v>
      </c>
      <c r="D386" s="246" t="s">
        <v>152</v>
      </c>
      <c r="E386" s="247" t="s">
        <v>1070</v>
      </c>
      <c r="F386" s="248" t="s">
        <v>1071</v>
      </c>
      <c r="G386" s="249" t="s">
        <v>1044</v>
      </c>
      <c r="H386" s="250">
        <v>1</v>
      </c>
      <c r="I386" s="251"/>
      <c r="J386" s="252">
        <f>ROUND(I386*H386,2)</f>
        <v>0</v>
      </c>
      <c r="K386" s="253"/>
      <c r="L386" s="41"/>
      <c r="M386" s="254" t="s">
        <v>1</v>
      </c>
      <c r="N386" s="255" t="s">
        <v>45</v>
      </c>
      <c r="O386" s="94"/>
      <c r="P386" s="256">
        <f>O386*H386</f>
        <v>0</v>
      </c>
      <c r="Q386" s="256">
        <v>0</v>
      </c>
      <c r="R386" s="256">
        <f>Q386*H386</f>
        <v>0</v>
      </c>
      <c r="S386" s="256">
        <v>0</v>
      </c>
      <c r="T386" s="257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258" t="s">
        <v>86</v>
      </c>
      <c r="AT386" s="258" t="s">
        <v>152</v>
      </c>
      <c r="AU386" s="258" t="s">
        <v>92</v>
      </c>
      <c r="AY386" s="14" t="s">
        <v>149</v>
      </c>
      <c r="BE386" s="259">
        <f>IF(N386="základná",J386,0)</f>
        <v>0</v>
      </c>
      <c r="BF386" s="259">
        <f>IF(N386="znížená",J386,0)</f>
        <v>0</v>
      </c>
      <c r="BG386" s="259">
        <f>IF(N386="zákl. prenesená",J386,0)</f>
        <v>0</v>
      </c>
      <c r="BH386" s="259">
        <f>IF(N386="zníž. prenesená",J386,0)</f>
        <v>0</v>
      </c>
      <c r="BI386" s="259">
        <f>IF(N386="nulová",J386,0)</f>
        <v>0</v>
      </c>
      <c r="BJ386" s="14" t="s">
        <v>92</v>
      </c>
      <c r="BK386" s="259">
        <f>ROUND(I386*H386,2)</f>
        <v>0</v>
      </c>
      <c r="BL386" s="14" t="s">
        <v>86</v>
      </c>
      <c r="BM386" s="258" t="s">
        <v>1072</v>
      </c>
    </row>
    <row r="387" s="12" customFormat="1" ht="22.8" customHeight="1">
      <c r="A387" s="12"/>
      <c r="B387" s="231"/>
      <c r="C387" s="232"/>
      <c r="D387" s="233" t="s">
        <v>78</v>
      </c>
      <c r="E387" s="244" t="s">
        <v>1073</v>
      </c>
      <c r="F387" s="244" t="s">
        <v>1074</v>
      </c>
      <c r="G387" s="232"/>
      <c r="H387" s="232"/>
      <c r="I387" s="235"/>
      <c r="J387" s="245">
        <f>BK387</f>
        <v>0</v>
      </c>
      <c r="K387" s="232"/>
      <c r="L387" s="236"/>
      <c r="M387" s="237"/>
      <c r="N387" s="238"/>
      <c r="O387" s="238"/>
      <c r="P387" s="239">
        <f>SUM(P388:P389)</f>
        <v>0</v>
      </c>
      <c r="Q387" s="238"/>
      <c r="R387" s="239">
        <f>SUM(R388:R389)</f>
        <v>0</v>
      </c>
      <c r="S387" s="238"/>
      <c r="T387" s="240">
        <f>SUM(T388:T389)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41" t="s">
        <v>170</v>
      </c>
      <c r="AT387" s="242" t="s">
        <v>78</v>
      </c>
      <c r="AU387" s="242" t="s">
        <v>86</v>
      </c>
      <c r="AY387" s="241" t="s">
        <v>149</v>
      </c>
      <c r="BK387" s="243">
        <f>SUM(BK388:BK389)</f>
        <v>0</v>
      </c>
    </row>
    <row r="388" s="2" customFormat="1" ht="37.8" customHeight="1">
      <c r="A388" s="35"/>
      <c r="B388" s="36"/>
      <c r="C388" s="246" t="s">
        <v>1075</v>
      </c>
      <c r="D388" s="246" t="s">
        <v>152</v>
      </c>
      <c r="E388" s="247" t="s">
        <v>1076</v>
      </c>
      <c r="F388" s="248" t="s">
        <v>1077</v>
      </c>
      <c r="G388" s="249" t="s">
        <v>1044</v>
      </c>
      <c r="H388" s="250">
        <v>1</v>
      </c>
      <c r="I388" s="251"/>
      <c r="J388" s="252">
        <f>ROUND(I388*H388,2)</f>
        <v>0</v>
      </c>
      <c r="K388" s="253"/>
      <c r="L388" s="41"/>
      <c r="M388" s="254" t="s">
        <v>1</v>
      </c>
      <c r="N388" s="255" t="s">
        <v>45</v>
      </c>
      <c r="O388" s="94"/>
      <c r="P388" s="256">
        <f>O388*H388</f>
        <v>0</v>
      </c>
      <c r="Q388" s="256">
        <v>0</v>
      </c>
      <c r="R388" s="256">
        <f>Q388*H388</f>
        <v>0</v>
      </c>
      <c r="S388" s="256">
        <v>0</v>
      </c>
      <c r="T388" s="257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258" t="s">
        <v>86</v>
      </c>
      <c r="AT388" s="258" t="s">
        <v>152</v>
      </c>
      <c r="AU388" s="258" t="s">
        <v>92</v>
      </c>
      <c r="AY388" s="14" t="s">
        <v>149</v>
      </c>
      <c r="BE388" s="259">
        <f>IF(N388="základná",J388,0)</f>
        <v>0</v>
      </c>
      <c r="BF388" s="259">
        <f>IF(N388="znížená",J388,0)</f>
        <v>0</v>
      </c>
      <c r="BG388" s="259">
        <f>IF(N388="zákl. prenesená",J388,0)</f>
        <v>0</v>
      </c>
      <c r="BH388" s="259">
        <f>IF(N388="zníž. prenesená",J388,0)</f>
        <v>0</v>
      </c>
      <c r="BI388" s="259">
        <f>IF(N388="nulová",J388,0)</f>
        <v>0</v>
      </c>
      <c r="BJ388" s="14" t="s">
        <v>92</v>
      </c>
      <c r="BK388" s="259">
        <f>ROUND(I388*H388,2)</f>
        <v>0</v>
      </c>
      <c r="BL388" s="14" t="s">
        <v>86</v>
      </c>
      <c r="BM388" s="258" t="s">
        <v>1078</v>
      </c>
    </row>
    <row r="389" s="2" customFormat="1" ht="16.5" customHeight="1">
      <c r="A389" s="35"/>
      <c r="B389" s="36"/>
      <c r="C389" s="246" t="s">
        <v>1079</v>
      </c>
      <c r="D389" s="246" t="s">
        <v>152</v>
      </c>
      <c r="E389" s="247" t="s">
        <v>1080</v>
      </c>
      <c r="F389" s="248" t="s">
        <v>1081</v>
      </c>
      <c r="G389" s="249" t="s">
        <v>173</v>
      </c>
      <c r="H389" s="250">
        <v>3</v>
      </c>
      <c r="I389" s="251"/>
      <c r="J389" s="252">
        <f>ROUND(I389*H389,2)</f>
        <v>0</v>
      </c>
      <c r="K389" s="253"/>
      <c r="L389" s="41"/>
      <c r="M389" s="254" t="s">
        <v>1</v>
      </c>
      <c r="N389" s="255" t="s">
        <v>45</v>
      </c>
      <c r="O389" s="94"/>
      <c r="P389" s="256">
        <f>O389*H389</f>
        <v>0</v>
      </c>
      <c r="Q389" s="256">
        <v>0</v>
      </c>
      <c r="R389" s="256">
        <f>Q389*H389</f>
        <v>0</v>
      </c>
      <c r="S389" s="256">
        <v>0</v>
      </c>
      <c r="T389" s="25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258" t="s">
        <v>86</v>
      </c>
      <c r="AT389" s="258" t="s">
        <v>152</v>
      </c>
      <c r="AU389" s="258" t="s">
        <v>92</v>
      </c>
      <c r="AY389" s="14" t="s">
        <v>149</v>
      </c>
      <c r="BE389" s="259">
        <f>IF(N389="základná",J389,0)</f>
        <v>0</v>
      </c>
      <c r="BF389" s="259">
        <f>IF(N389="znížená",J389,0)</f>
        <v>0</v>
      </c>
      <c r="BG389" s="259">
        <f>IF(N389="zákl. prenesená",J389,0)</f>
        <v>0</v>
      </c>
      <c r="BH389" s="259">
        <f>IF(N389="zníž. prenesená",J389,0)</f>
        <v>0</v>
      </c>
      <c r="BI389" s="259">
        <f>IF(N389="nulová",J389,0)</f>
        <v>0</v>
      </c>
      <c r="BJ389" s="14" t="s">
        <v>92</v>
      </c>
      <c r="BK389" s="259">
        <f>ROUND(I389*H389,2)</f>
        <v>0</v>
      </c>
      <c r="BL389" s="14" t="s">
        <v>86</v>
      </c>
      <c r="BM389" s="258" t="s">
        <v>1082</v>
      </c>
    </row>
    <row r="390" s="12" customFormat="1" ht="22.8" customHeight="1">
      <c r="A390" s="12"/>
      <c r="B390" s="231"/>
      <c r="C390" s="232"/>
      <c r="D390" s="233" t="s">
        <v>78</v>
      </c>
      <c r="E390" s="244" t="s">
        <v>1083</v>
      </c>
      <c r="F390" s="244" t="s">
        <v>1084</v>
      </c>
      <c r="G390" s="232"/>
      <c r="H390" s="232"/>
      <c r="I390" s="235"/>
      <c r="J390" s="245">
        <f>BK390</f>
        <v>0</v>
      </c>
      <c r="K390" s="232"/>
      <c r="L390" s="236"/>
      <c r="M390" s="237"/>
      <c r="N390" s="238"/>
      <c r="O390" s="238"/>
      <c r="P390" s="239">
        <f>SUM(P391:P394)</f>
        <v>0</v>
      </c>
      <c r="Q390" s="238"/>
      <c r="R390" s="239">
        <f>SUM(R391:R394)</f>
        <v>0.0041099999999999999</v>
      </c>
      <c r="S390" s="238"/>
      <c r="T390" s="240">
        <f>SUM(T391:T394)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41" t="s">
        <v>170</v>
      </c>
      <c r="AT390" s="242" t="s">
        <v>78</v>
      </c>
      <c r="AU390" s="242" t="s">
        <v>86</v>
      </c>
      <c r="AY390" s="241" t="s">
        <v>149</v>
      </c>
      <c r="BK390" s="243">
        <f>SUM(BK391:BK394)</f>
        <v>0</v>
      </c>
    </row>
    <row r="391" s="2" customFormat="1" ht="24.15" customHeight="1">
      <c r="A391" s="35"/>
      <c r="B391" s="36"/>
      <c r="C391" s="246" t="s">
        <v>1085</v>
      </c>
      <c r="D391" s="246" t="s">
        <v>152</v>
      </c>
      <c r="E391" s="247" t="s">
        <v>1086</v>
      </c>
      <c r="F391" s="248" t="s">
        <v>1087</v>
      </c>
      <c r="G391" s="249" t="s">
        <v>1044</v>
      </c>
      <c r="H391" s="250">
        <v>1</v>
      </c>
      <c r="I391" s="251"/>
      <c r="J391" s="252">
        <f>ROUND(I391*H391,2)</f>
        <v>0</v>
      </c>
      <c r="K391" s="253"/>
      <c r="L391" s="41"/>
      <c r="M391" s="254" t="s">
        <v>1</v>
      </c>
      <c r="N391" s="255" t="s">
        <v>45</v>
      </c>
      <c r="O391" s="94"/>
      <c r="P391" s="256">
        <f>O391*H391</f>
        <v>0</v>
      </c>
      <c r="Q391" s="256">
        <v>0</v>
      </c>
      <c r="R391" s="256">
        <f>Q391*H391</f>
        <v>0</v>
      </c>
      <c r="S391" s="256">
        <v>0</v>
      </c>
      <c r="T391" s="257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258" t="s">
        <v>86</v>
      </c>
      <c r="AT391" s="258" t="s">
        <v>152</v>
      </c>
      <c r="AU391" s="258" t="s">
        <v>92</v>
      </c>
      <c r="AY391" s="14" t="s">
        <v>149</v>
      </c>
      <c r="BE391" s="259">
        <f>IF(N391="základná",J391,0)</f>
        <v>0</v>
      </c>
      <c r="BF391" s="259">
        <f>IF(N391="znížená",J391,0)</f>
        <v>0</v>
      </c>
      <c r="BG391" s="259">
        <f>IF(N391="zákl. prenesená",J391,0)</f>
        <v>0</v>
      </c>
      <c r="BH391" s="259">
        <f>IF(N391="zníž. prenesená",J391,0)</f>
        <v>0</v>
      </c>
      <c r="BI391" s="259">
        <f>IF(N391="nulová",J391,0)</f>
        <v>0</v>
      </c>
      <c r="BJ391" s="14" t="s">
        <v>92</v>
      </c>
      <c r="BK391" s="259">
        <f>ROUND(I391*H391,2)</f>
        <v>0</v>
      </c>
      <c r="BL391" s="14" t="s">
        <v>86</v>
      </c>
      <c r="BM391" s="258" t="s">
        <v>1088</v>
      </c>
    </row>
    <row r="392" s="2" customFormat="1" ht="44.25" customHeight="1">
      <c r="A392" s="35"/>
      <c r="B392" s="36"/>
      <c r="C392" s="246" t="s">
        <v>1089</v>
      </c>
      <c r="D392" s="246" t="s">
        <v>152</v>
      </c>
      <c r="E392" s="247" t="s">
        <v>1090</v>
      </c>
      <c r="F392" s="248" t="s">
        <v>1091</v>
      </c>
      <c r="G392" s="249" t="s">
        <v>155</v>
      </c>
      <c r="H392" s="250">
        <v>1</v>
      </c>
      <c r="I392" s="251"/>
      <c r="J392" s="252">
        <f>ROUND(I392*H392,2)</f>
        <v>0</v>
      </c>
      <c r="K392" s="253"/>
      <c r="L392" s="41"/>
      <c r="M392" s="254" t="s">
        <v>1</v>
      </c>
      <c r="N392" s="255" t="s">
        <v>45</v>
      </c>
      <c r="O392" s="94"/>
      <c r="P392" s="256">
        <f>O392*H392</f>
        <v>0</v>
      </c>
      <c r="Q392" s="256">
        <v>0</v>
      </c>
      <c r="R392" s="256">
        <f>Q392*H392</f>
        <v>0</v>
      </c>
      <c r="S392" s="256">
        <v>0</v>
      </c>
      <c r="T392" s="25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258" t="s">
        <v>86</v>
      </c>
      <c r="AT392" s="258" t="s">
        <v>152</v>
      </c>
      <c r="AU392" s="258" t="s">
        <v>92</v>
      </c>
      <c r="AY392" s="14" t="s">
        <v>149</v>
      </c>
      <c r="BE392" s="259">
        <f>IF(N392="základná",J392,0)</f>
        <v>0</v>
      </c>
      <c r="BF392" s="259">
        <f>IF(N392="znížená",J392,0)</f>
        <v>0</v>
      </c>
      <c r="BG392" s="259">
        <f>IF(N392="zákl. prenesená",J392,0)</f>
        <v>0</v>
      </c>
      <c r="BH392" s="259">
        <f>IF(N392="zníž. prenesená",J392,0)</f>
        <v>0</v>
      </c>
      <c r="BI392" s="259">
        <f>IF(N392="nulová",J392,0)</f>
        <v>0</v>
      </c>
      <c r="BJ392" s="14" t="s">
        <v>92</v>
      </c>
      <c r="BK392" s="259">
        <f>ROUND(I392*H392,2)</f>
        <v>0</v>
      </c>
      <c r="BL392" s="14" t="s">
        <v>86</v>
      </c>
      <c r="BM392" s="258" t="s">
        <v>1092</v>
      </c>
    </row>
    <row r="393" s="2" customFormat="1" ht="37.8" customHeight="1">
      <c r="A393" s="35"/>
      <c r="B393" s="36"/>
      <c r="C393" s="260" t="s">
        <v>1093</v>
      </c>
      <c r="D393" s="260" t="s">
        <v>284</v>
      </c>
      <c r="E393" s="261" t="s">
        <v>1094</v>
      </c>
      <c r="F393" s="262" t="s">
        <v>1095</v>
      </c>
      <c r="G393" s="263" t="s">
        <v>173</v>
      </c>
      <c r="H393" s="264">
        <v>1</v>
      </c>
      <c r="I393" s="265"/>
      <c r="J393" s="266">
        <f>ROUND(I393*H393,2)</f>
        <v>0</v>
      </c>
      <c r="K393" s="267"/>
      <c r="L393" s="268"/>
      <c r="M393" s="269" t="s">
        <v>1</v>
      </c>
      <c r="N393" s="270" t="s">
        <v>45</v>
      </c>
      <c r="O393" s="94"/>
      <c r="P393" s="256">
        <f>O393*H393</f>
        <v>0</v>
      </c>
      <c r="Q393" s="256">
        <v>0.0028</v>
      </c>
      <c r="R393" s="256">
        <f>Q393*H393</f>
        <v>0.0028</v>
      </c>
      <c r="S393" s="256">
        <v>0</v>
      </c>
      <c r="T393" s="257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258" t="s">
        <v>92</v>
      </c>
      <c r="AT393" s="258" t="s">
        <v>284</v>
      </c>
      <c r="AU393" s="258" t="s">
        <v>92</v>
      </c>
      <c r="AY393" s="14" t="s">
        <v>149</v>
      </c>
      <c r="BE393" s="259">
        <f>IF(N393="základná",J393,0)</f>
        <v>0</v>
      </c>
      <c r="BF393" s="259">
        <f>IF(N393="znížená",J393,0)</f>
        <v>0</v>
      </c>
      <c r="BG393" s="259">
        <f>IF(N393="zákl. prenesená",J393,0)</f>
        <v>0</v>
      </c>
      <c r="BH393" s="259">
        <f>IF(N393="zníž. prenesená",J393,0)</f>
        <v>0</v>
      </c>
      <c r="BI393" s="259">
        <f>IF(N393="nulová",J393,0)</f>
        <v>0</v>
      </c>
      <c r="BJ393" s="14" t="s">
        <v>92</v>
      </c>
      <c r="BK393" s="259">
        <f>ROUND(I393*H393,2)</f>
        <v>0</v>
      </c>
      <c r="BL393" s="14" t="s">
        <v>86</v>
      </c>
      <c r="BM393" s="258" t="s">
        <v>1096</v>
      </c>
    </row>
    <row r="394" s="2" customFormat="1" ht="37.8" customHeight="1">
      <c r="A394" s="35"/>
      <c r="B394" s="36"/>
      <c r="C394" s="260" t="s">
        <v>1097</v>
      </c>
      <c r="D394" s="260" t="s">
        <v>284</v>
      </c>
      <c r="E394" s="261" t="s">
        <v>1098</v>
      </c>
      <c r="F394" s="262" t="s">
        <v>1099</v>
      </c>
      <c r="G394" s="263" t="s">
        <v>173</v>
      </c>
      <c r="H394" s="264">
        <v>1</v>
      </c>
      <c r="I394" s="265"/>
      <c r="J394" s="266">
        <f>ROUND(I394*H394,2)</f>
        <v>0</v>
      </c>
      <c r="K394" s="267"/>
      <c r="L394" s="268"/>
      <c r="M394" s="269" t="s">
        <v>1</v>
      </c>
      <c r="N394" s="270" t="s">
        <v>45</v>
      </c>
      <c r="O394" s="94"/>
      <c r="P394" s="256">
        <f>O394*H394</f>
        <v>0</v>
      </c>
      <c r="Q394" s="256">
        <v>0.00131</v>
      </c>
      <c r="R394" s="256">
        <f>Q394*H394</f>
        <v>0.00131</v>
      </c>
      <c r="S394" s="256">
        <v>0</v>
      </c>
      <c r="T394" s="257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258" t="s">
        <v>92</v>
      </c>
      <c r="AT394" s="258" t="s">
        <v>284</v>
      </c>
      <c r="AU394" s="258" t="s">
        <v>92</v>
      </c>
      <c r="AY394" s="14" t="s">
        <v>149</v>
      </c>
      <c r="BE394" s="259">
        <f>IF(N394="základná",J394,0)</f>
        <v>0</v>
      </c>
      <c r="BF394" s="259">
        <f>IF(N394="znížená",J394,0)</f>
        <v>0</v>
      </c>
      <c r="BG394" s="259">
        <f>IF(N394="zákl. prenesená",J394,0)</f>
        <v>0</v>
      </c>
      <c r="BH394" s="259">
        <f>IF(N394="zníž. prenesená",J394,0)</f>
        <v>0</v>
      </c>
      <c r="BI394" s="259">
        <f>IF(N394="nulová",J394,0)</f>
        <v>0</v>
      </c>
      <c r="BJ394" s="14" t="s">
        <v>92</v>
      </c>
      <c r="BK394" s="259">
        <f>ROUND(I394*H394,2)</f>
        <v>0</v>
      </c>
      <c r="BL394" s="14" t="s">
        <v>86</v>
      </c>
      <c r="BM394" s="258" t="s">
        <v>1100</v>
      </c>
    </row>
    <row r="395" s="12" customFormat="1" ht="22.8" customHeight="1">
      <c r="A395" s="12"/>
      <c r="B395" s="231"/>
      <c r="C395" s="232"/>
      <c r="D395" s="233" t="s">
        <v>78</v>
      </c>
      <c r="E395" s="244" t="s">
        <v>1101</v>
      </c>
      <c r="F395" s="244" t="s">
        <v>1102</v>
      </c>
      <c r="G395" s="232"/>
      <c r="H395" s="232"/>
      <c r="I395" s="235"/>
      <c r="J395" s="245">
        <f>BK395</f>
        <v>0</v>
      </c>
      <c r="K395" s="232"/>
      <c r="L395" s="236"/>
      <c r="M395" s="237"/>
      <c r="N395" s="238"/>
      <c r="O395" s="238"/>
      <c r="P395" s="239">
        <f>SUM(P396:P397)</f>
        <v>0</v>
      </c>
      <c r="Q395" s="238"/>
      <c r="R395" s="239">
        <f>SUM(R396:R397)</f>
        <v>0</v>
      </c>
      <c r="S395" s="238"/>
      <c r="T395" s="240">
        <f>SUM(T396:T397)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41" t="s">
        <v>170</v>
      </c>
      <c r="AT395" s="242" t="s">
        <v>78</v>
      </c>
      <c r="AU395" s="242" t="s">
        <v>86</v>
      </c>
      <c r="AY395" s="241" t="s">
        <v>149</v>
      </c>
      <c r="BK395" s="243">
        <f>SUM(BK396:BK397)</f>
        <v>0</v>
      </c>
    </row>
    <row r="396" s="2" customFormat="1" ht="24.15" customHeight="1">
      <c r="A396" s="35"/>
      <c r="B396" s="36"/>
      <c r="C396" s="246" t="s">
        <v>1103</v>
      </c>
      <c r="D396" s="246" t="s">
        <v>152</v>
      </c>
      <c r="E396" s="247" t="s">
        <v>1104</v>
      </c>
      <c r="F396" s="248" t="s">
        <v>1105</v>
      </c>
      <c r="G396" s="249" t="s">
        <v>1044</v>
      </c>
      <c r="H396" s="250">
        <v>1</v>
      </c>
      <c r="I396" s="251"/>
      <c r="J396" s="252">
        <f>ROUND(I396*H396,2)</f>
        <v>0</v>
      </c>
      <c r="K396" s="253"/>
      <c r="L396" s="41"/>
      <c r="M396" s="254" t="s">
        <v>1</v>
      </c>
      <c r="N396" s="255" t="s">
        <v>45</v>
      </c>
      <c r="O396" s="94"/>
      <c r="P396" s="256">
        <f>O396*H396</f>
        <v>0</v>
      </c>
      <c r="Q396" s="256">
        <v>0</v>
      </c>
      <c r="R396" s="256">
        <f>Q396*H396</f>
        <v>0</v>
      </c>
      <c r="S396" s="256">
        <v>0</v>
      </c>
      <c r="T396" s="257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258" t="s">
        <v>1106</v>
      </c>
      <c r="AT396" s="258" t="s">
        <v>152</v>
      </c>
      <c r="AU396" s="258" t="s">
        <v>92</v>
      </c>
      <c r="AY396" s="14" t="s">
        <v>149</v>
      </c>
      <c r="BE396" s="259">
        <f>IF(N396="základná",J396,0)</f>
        <v>0</v>
      </c>
      <c r="BF396" s="259">
        <f>IF(N396="znížená",J396,0)</f>
        <v>0</v>
      </c>
      <c r="BG396" s="259">
        <f>IF(N396="zákl. prenesená",J396,0)</f>
        <v>0</v>
      </c>
      <c r="BH396" s="259">
        <f>IF(N396="zníž. prenesená",J396,0)</f>
        <v>0</v>
      </c>
      <c r="BI396" s="259">
        <f>IF(N396="nulová",J396,0)</f>
        <v>0</v>
      </c>
      <c r="BJ396" s="14" t="s">
        <v>92</v>
      </c>
      <c r="BK396" s="259">
        <f>ROUND(I396*H396,2)</f>
        <v>0</v>
      </c>
      <c r="BL396" s="14" t="s">
        <v>1106</v>
      </c>
      <c r="BM396" s="258" t="s">
        <v>1107</v>
      </c>
    </row>
    <row r="397" s="2" customFormat="1" ht="33" customHeight="1">
      <c r="A397" s="35"/>
      <c r="B397" s="36"/>
      <c r="C397" s="246" t="s">
        <v>1108</v>
      </c>
      <c r="D397" s="246" t="s">
        <v>152</v>
      </c>
      <c r="E397" s="247" t="s">
        <v>1109</v>
      </c>
      <c r="F397" s="248" t="s">
        <v>1110</v>
      </c>
      <c r="G397" s="249" t="s">
        <v>173</v>
      </c>
      <c r="H397" s="250">
        <v>14</v>
      </c>
      <c r="I397" s="251"/>
      <c r="J397" s="252">
        <f>ROUND(I397*H397,2)</f>
        <v>0</v>
      </c>
      <c r="K397" s="253"/>
      <c r="L397" s="41"/>
      <c r="M397" s="254" t="s">
        <v>1</v>
      </c>
      <c r="N397" s="255" t="s">
        <v>45</v>
      </c>
      <c r="O397" s="94"/>
      <c r="P397" s="256">
        <f>O397*H397</f>
        <v>0</v>
      </c>
      <c r="Q397" s="256">
        <v>0</v>
      </c>
      <c r="R397" s="256">
        <f>Q397*H397</f>
        <v>0</v>
      </c>
      <c r="S397" s="256">
        <v>0</v>
      </c>
      <c r="T397" s="257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258" t="s">
        <v>1111</v>
      </c>
      <c r="AT397" s="258" t="s">
        <v>152</v>
      </c>
      <c r="AU397" s="258" t="s">
        <v>92</v>
      </c>
      <c r="AY397" s="14" t="s">
        <v>149</v>
      </c>
      <c r="BE397" s="259">
        <f>IF(N397="základná",J397,0)</f>
        <v>0</v>
      </c>
      <c r="BF397" s="259">
        <f>IF(N397="znížená",J397,0)</f>
        <v>0</v>
      </c>
      <c r="BG397" s="259">
        <f>IF(N397="zákl. prenesená",J397,0)</f>
        <v>0</v>
      </c>
      <c r="BH397" s="259">
        <f>IF(N397="zníž. prenesená",J397,0)</f>
        <v>0</v>
      </c>
      <c r="BI397" s="259">
        <f>IF(N397="nulová",J397,0)</f>
        <v>0</v>
      </c>
      <c r="BJ397" s="14" t="s">
        <v>92</v>
      </c>
      <c r="BK397" s="259">
        <f>ROUND(I397*H397,2)</f>
        <v>0</v>
      </c>
      <c r="BL397" s="14" t="s">
        <v>1111</v>
      </c>
      <c r="BM397" s="258" t="s">
        <v>1112</v>
      </c>
    </row>
    <row r="398" s="12" customFormat="1" ht="22.8" customHeight="1">
      <c r="A398" s="12"/>
      <c r="B398" s="231"/>
      <c r="C398" s="232"/>
      <c r="D398" s="233" t="s">
        <v>78</v>
      </c>
      <c r="E398" s="244" t="s">
        <v>1113</v>
      </c>
      <c r="F398" s="244" t="s">
        <v>1114</v>
      </c>
      <c r="G398" s="232"/>
      <c r="H398" s="232"/>
      <c r="I398" s="235"/>
      <c r="J398" s="245">
        <f>BK398</f>
        <v>0</v>
      </c>
      <c r="K398" s="232"/>
      <c r="L398" s="236"/>
      <c r="M398" s="237"/>
      <c r="N398" s="238"/>
      <c r="O398" s="238"/>
      <c r="P398" s="239">
        <f>P399</f>
        <v>0</v>
      </c>
      <c r="Q398" s="238"/>
      <c r="R398" s="239">
        <f>R399</f>
        <v>0</v>
      </c>
      <c r="S398" s="238"/>
      <c r="T398" s="240">
        <f>T399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41" t="s">
        <v>170</v>
      </c>
      <c r="AT398" s="242" t="s">
        <v>78</v>
      </c>
      <c r="AU398" s="242" t="s">
        <v>86</v>
      </c>
      <c r="AY398" s="241" t="s">
        <v>149</v>
      </c>
      <c r="BK398" s="243">
        <f>BK399</f>
        <v>0</v>
      </c>
    </row>
    <row r="399" s="2" customFormat="1" ht="24.15" customHeight="1">
      <c r="A399" s="35"/>
      <c r="B399" s="36"/>
      <c r="C399" s="246" t="s">
        <v>1115</v>
      </c>
      <c r="D399" s="246" t="s">
        <v>152</v>
      </c>
      <c r="E399" s="247" t="s">
        <v>1116</v>
      </c>
      <c r="F399" s="248" t="s">
        <v>1117</v>
      </c>
      <c r="G399" s="249" t="s">
        <v>1044</v>
      </c>
      <c r="H399" s="250">
        <v>1</v>
      </c>
      <c r="I399" s="251"/>
      <c r="J399" s="252">
        <f>ROUND(I399*H399,2)</f>
        <v>0</v>
      </c>
      <c r="K399" s="253"/>
      <c r="L399" s="41"/>
      <c r="M399" s="254" t="s">
        <v>1</v>
      </c>
      <c r="N399" s="255" t="s">
        <v>45</v>
      </c>
      <c r="O399" s="94"/>
      <c r="P399" s="256">
        <f>O399*H399</f>
        <v>0</v>
      </c>
      <c r="Q399" s="256">
        <v>0</v>
      </c>
      <c r="R399" s="256">
        <f>Q399*H399</f>
        <v>0</v>
      </c>
      <c r="S399" s="256">
        <v>0</v>
      </c>
      <c r="T399" s="257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258" t="s">
        <v>86</v>
      </c>
      <c r="AT399" s="258" t="s">
        <v>152</v>
      </c>
      <c r="AU399" s="258" t="s">
        <v>92</v>
      </c>
      <c r="AY399" s="14" t="s">
        <v>149</v>
      </c>
      <c r="BE399" s="259">
        <f>IF(N399="základná",J399,0)</f>
        <v>0</v>
      </c>
      <c r="BF399" s="259">
        <f>IF(N399="znížená",J399,0)</f>
        <v>0</v>
      </c>
      <c r="BG399" s="259">
        <f>IF(N399="zákl. prenesená",J399,0)</f>
        <v>0</v>
      </c>
      <c r="BH399" s="259">
        <f>IF(N399="zníž. prenesená",J399,0)</f>
        <v>0</v>
      </c>
      <c r="BI399" s="259">
        <f>IF(N399="nulová",J399,0)</f>
        <v>0</v>
      </c>
      <c r="BJ399" s="14" t="s">
        <v>92</v>
      </c>
      <c r="BK399" s="259">
        <f>ROUND(I399*H399,2)</f>
        <v>0</v>
      </c>
      <c r="BL399" s="14" t="s">
        <v>86</v>
      </c>
      <c r="BM399" s="258" t="s">
        <v>1118</v>
      </c>
    </row>
    <row r="400" s="12" customFormat="1" ht="25.92" customHeight="1">
      <c r="A400" s="12"/>
      <c r="B400" s="231"/>
      <c r="C400" s="232"/>
      <c r="D400" s="233" t="s">
        <v>78</v>
      </c>
      <c r="E400" s="234" t="s">
        <v>1119</v>
      </c>
      <c r="F400" s="234" t="s">
        <v>1120</v>
      </c>
      <c r="G400" s="232"/>
      <c r="H400" s="232"/>
      <c r="I400" s="235"/>
      <c r="J400" s="205">
        <f>BK400</f>
        <v>0</v>
      </c>
      <c r="K400" s="232"/>
      <c r="L400" s="236"/>
      <c r="M400" s="237"/>
      <c r="N400" s="238"/>
      <c r="O400" s="238"/>
      <c r="P400" s="239">
        <f>SUM(P401:P409)</f>
        <v>0</v>
      </c>
      <c r="Q400" s="238"/>
      <c r="R400" s="239">
        <f>SUM(R401:R409)</f>
        <v>0</v>
      </c>
      <c r="S400" s="238"/>
      <c r="T400" s="240">
        <f>SUM(T401:T409)</f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241" t="s">
        <v>156</v>
      </c>
      <c r="AT400" s="242" t="s">
        <v>78</v>
      </c>
      <c r="AU400" s="242" t="s">
        <v>79</v>
      </c>
      <c r="AY400" s="241" t="s">
        <v>149</v>
      </c>
      <c r="BK400" s="243">
        <f>SUM(BK401:BK409)</f>
        <v>0</v>
      </c>
    </row>
    <row r="401" s="2" customFormat="1" ht="24.15" customHeight="1">
      <c r="A401" s="35"/>
      <c r="B401" s="36"/>
      <c r="C401" s="246" t="s">
        <v>1121</v>
      </c>
      <c r="D401" s="246" t="s">
        <v>152</v>
      </c>
      <c r="E401" s="247" t="s">
        <v>1122</v>
      </c>
      <c r="F401" s="248" t="s">
        <v>1123</v>
      </c>
      <c r="G401" s="249" t="s">
        <v>1124</v>
      </c>
      <c r="H401" s="250">
        <v>8</v>
      </c>
      <c r="I401" s="251"/>
      <c r="J401" s="252">
        <f>ROUND(I401*H401,2)</f>
        <v>0</v>
      </c>
      <c r="K401" s="253"/>
      <c r="L401" s="41"/>
      <c r="M401" s="254" t="s">
        <v>1</v>
      </c>
      <c r="N401" s="255" t="s">
        <v>45</v>
      </c>
      <c r="O401" s="94"/>
      <c r="P401" s="256">
        <f>O401*H401</f>
        <v>0</v>
      </c>
      <c r="Q401" s="256">
        <v>0</v>
      </c>
      <c r="R401" s="256">
        <f>Q401*H401</f>
        <v>0</v>
      </c>
      <c r="S401" s="256">
        <v>0</v>
      </c>
      <c r="T401" s="257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258" t="s">
        <v>1125</v>
      </c>
      <c r="AT401" s="258" t="s">
        <v>152</v>
      </c>
      <c r="AU401" s="258" t="s">
        <v>86</v>
      </c>
      <c r="AY401" s="14" t="s">
        <v>149</v>
      </c>
      <c r="BE401" s="259">
        <f>IF(N401="základná",J401,0)</f>
        <v>0</v>
      </c>
      <c r="BF401" s="259">
        <f>IF(N401="znížená",J401,0)</f>
        <v>0</v>
      </c>
      <c r="BG401" s="259">
        <f>IF(N401="zákl. prenesená",J401,0)</f>
        <v>0</v>
      </c>
      <c r="BH401" s="259">
        <f>IF(N401="zníž. prenesená",J401,0)</f>
        <v>0</v>
      </c>
      <c r="BI401" s="259">
        <f>IF(N401="nulová",J401,0)</f>
        <v>0</v>
      </c>
      <c r="BJ401" s="14" t="s">
        <v>92</v>
      </c>
      <c r="BK401" s="259">
        <f>ROUND(I401*H401,2)</f>
        <v>0</v>
      </c>
      <c r="BL401" s="14" t="s">
        <v>1125</v>
      </c>
      <c r="BM401" s="258" t="s">
        <v>1126</v>
      </c>
    </row>
    <row r="402" s="2" customFormat="1" ht="16.5" customHeight="1">
      <c r="A402" s="35"/>
      <c r="B402" s="36"/>
      <c r="C402" s="246" t="s">
        <v>1127</v>
      </c>
      <c r="D402" s="246" t="s">
        <v>152</v>
      </c>
      <c r="E402" s="247" t="s">
        <v>1128</v>
      </c>
      <c r="F402" s="248" t="s">
        <v>1129</v>
      </c>
      <c r="G402" s="249" t="s">
        <v>1124</v>
      </c>
      <c r="H402" s="250">
        <v>16</v>
      </c>
      <c r="I402" s="251"/>
      <c r="J402" s="252">
        <f>ROUND(I402*H402,2)</f>
        <v>0</v>
      </c>
      <c r="K402" s="253"/>
      <c r="L402" s="41"/>
      <c r="M402" s="254" t="s">
        <v>1</v>
      </c>
      <c r="N402" s="255" t="s">
        <v>45</v>
      </c>
      <c r="O402" s="94"/>
      <c r="P402" s="256">
        <f>O402*H402</f>
        <v>0</v>
      </c>
      <c r="Q402" s="256">
        <v>0</v>
      </c>
      <c r="R402" s="256">
        <f>Q402*H402</f>
        <v>0</v>
      </c>
      <c r="S402" s="256">
        <v>0</v>
      </c>
      <c r="T402" s="257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258" t="s">
        <v>1125</v>
      </c>
      <c r="AT402" s="258" t="s">
        <v>152</v>
      </c>
      <c r="AU402" s="258" t="s">
        <v>86</v>
      </c>
      <c r="AY402" s="14" t="s">
        <v>149</v>
      </c>
      <c r="BE402" s="259">
        <f>IF(N402="základná",J402,0)</f>
        <v>0</v>
      </c>
      <c r="BF402" s="259">
        <f>IF(N402="znížená",J402,0)</f>
        <v>0</v>
      </c>
      <c r="BG402" s="259">
        <f>IF(N402="zákl. prenesená",J402,0)</f>
        <v>0</v>
      </c>
      <c r="BH402" s="259">
        <f>IF(N402="zníž. prenesená",J402,0)</f>
        <v>0</v>
      </c>
      <c r="BI402" s="259">
        <f>IF(N402="nulová",J402,0)</f>
        <v>0</v>
      </c>
      <c r="BJ402" s="14" t="s">
        <v>92</v>
      </c>
      <c r="BK402" s="259">
        <f>ROUND(I402*H402,2)</f>
        <v>0</v>
      </c>
      <c r="BL402" s="14" t="s">
        <v>1125</v>
      </c>
      <c r="BM402" s="258" t="s">
        <v>1130</v>
      </c>
    </row>
    <row r="403" s="2" customFormat="1" ht="16.5" customHeight="1">
      <c r="A403" s="35"/>
      <c r="B403" s="36"/>
      <c r="C403" s="246" t="s">
        <v>1131</v>
      </c>
      <c r="D403" s="246" t="s">
        <v>152</v>
      </c>
      <c r="E403" s="247" t="s">
        <v>1132</v>
      </c>
      <c r="F403" s="248" t="s">
        <v>1133</v>
      </c>
      <c r="G403" s="249" t="s">
        <v>1124</v>
      </c>
      <c r="H403" s="250">
        <v>72</v>
      </c>
      <c r="I403" s="251"/>
      <c r="J403" s="252">
        <f>ROUND(I403*H403,2)</f>
        <v>0</v>
      </c>
      <c r="K403" s="253"/>
      <c r="L403" s="41"/>
      <c r="M403" s="254" t="s">
        <v>1</v>
      </c>
      <c r="N403" s="255" t="s">
        <v>45</v>
      </c>
      <c r="O403" s="94"/>
      <c r="P403" s="256">
        <f>O403*H403</f>
        <v>0</v>
      </c>
      <c r="Q403" s="256">
        <v>0</v>
      </c>
      <c r="R403" s="256">
        <f>Q403*H403</f>
        <v>0</v>
      </c>
      <c r="S403" s="256">
        <v>0</v>
      </c>
      <c r="T403" s="25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258" t="s">
        <v>1125</v>
      </c>
      <c r="AT403" s="258" t="s">
        <v>152</v>
      </c>
      <c r="AU403" s="258" t="s">
        <v>86</v>
      </c>
      <c r="AY403" s="14" t="s">
        <v>149</v>
      </c>
      <c r="BE403" s="259">
        <f>IF(N403="základná",J403,0)</f>
        <v>0</v>
      </c>
      <c r="BF403" s="259">
        <f>IF(N403="znížená",J403,0)</f>
        <v>0</v>
      </c>
      <c r="BG403" s="259">
        <f>IF(N403="zákl. prenesená",J403,0)</f>
        <v>0</v>
      </c>
      <c r="BH403" s="259">
        <f>IF(N403="zníž. prenesená",J403,0)</f>
        <v>0</v>
      </c>
      <c r="BI403" s="259">
        <f>IF(N403="nulová",J403,0)</f>
        <v>0</v>
      </c>
      <c r="BJ403" s="14" t="s">
        <v>92</v>
      </c>
      <c r="BK403" s="259">
        <f>ROUND(I403*H403,2)</f>
        <v>0</v>
      </c>
      <c r="BL403" s="14" t="s">
        <v>1125</v>
      </c>
      <c r="BM403" s="258" t="s">
        <v>1134</v>
      </c>
    </row>
    <row r="404" s="2" customFormat="1" ht="16.5" customHeight="1">
      <c r="A404" s="35"/>
      <c r="B404" s="36"/>
      <c r="C404" s="246" t="s">
        <v>1135</v>
      </c>
      <c r="D404" s="246" t="s">
        <v>152</v>
      </c>
      <c r="E404" s="247" t="s">
        <v>1136</v>
      </c>
      <c r="F404" s="248" t="s">
        <v>1137</v>
      </c>
      <c r="G404" s="249" t="s">
        <v>155</v>
      </c>
      <c r="H404" s="250">
        <v>1</v>
      </c>
      <c r="I404" s="251"/>
      <c r="J404" s="252">
        <f>ROUND(I404*H404,2)</f>
        <v>0</v>
      </c>
      <c r="K404" s="253"/>
      <c r="L404" s="41"/>
      <c r="M404" s="254" t="s">
        <v>1</v>
      </c>
      <c r="N404" s="255" t="s">
        <v>45</v>
      </c>
      <c r="O404" s="94"/>
      <c r="P404" s="256">
        <f>O404*H404</f>
        <v>0</v>
      </c>
      <c r="Q404" s="256">
        <v>0</v>
      </c>
      <c r="R404" s="256">
        <f>Q404*H404</f>
        <v>0</v>
      </c>
      <c r="S404" s="256">
        <v>0</v>
      </c>
      <c r="T404" s="257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258" t="s">
        <v>1125</v>
      </c>
      <c r="AT404" s="258" t="s">
        <v>152</v>
      </c>
      <c r="AU404" s="258" t="s">
        <v>86</v>
      </c>
      <c r="AY404" s="14" t="s">
        <v>149</v>
      </c>
      <c r="BE404" s="259">
        <f>IF(N404="základná",J404,0)</f>
        <v>0</v>
      </c>
      <c r="BF404" s="259">
        <f>IF(N404="znížená",J404,0)</f>
        <v>0</v>
      </c>
      <c r="BG404" s="259">
        <f>IF(N404="zákl. prenesená",J404,0)</f>
        <v>0</v>
      </c>
      <c r="BH404" s="259">
        <f>IF(N404="zníž. prenesená",J404,0)</f>
        <v>0</v>
      </c>
      <c r="BI404" s="259">
        <f>IF(N404="nulová",J404,0)</f>
        <v>0</v>
      </c>
      <c r="BJ404" s="14" t="s">
        <v>92</v>
      </c>
      <c r="BK404" s="259">
        <f>ROUND(I404*H404,2)</f>
        <v>0</v>
      </c>
      <c r="BL404" s="14" t="s">
        <v>1125</v>
      </c>
      <c r="BM404" s="258" t="s">
        <v>1138</v>
      </c>
    </row>
    <row r="405" s="2" customFormat="1" ht="16.5" customHeight="1">
      <c r="A405" s="35"/>
      <c r="B405" s="36"/>
      <c r="C405" s="246" t="s">
        <v>1139</v>
      </c>
      <c r="D405" s="246" t="s">
        <v>152</v>
      </c>
      <c r="E405" s="247" t="s">
        <v>1140</v>
      </c>
      <c r="F405" s="248" t="s">
        <v>1141</v>
      </c>
      <c r="G405" s="249" t="s">
        <v>155</v>
      </c>
      <c r="H405" s="250">
        <v>1</v>
      </c>
      <c r="I405" s="251"/>
      <c r="J405" s="252">
        <f>ROUND(I405*H405,2)</f>
        <v>0</v>
      </c>
      <c r="K405" s="253"/>
      <c r="L405" s="41"/>
      <c r="M405" s="254" t="s">
        <v>1</v>
      </c>
      <c r="N405" s="255" t="s">
        <v>45</v>
      </c>
      <c r="O405" s="94"/>
      <c r="P405" s="256">
        <f>O405*H405</f>
        <v>0</v>
      </c>
      <c r="Q405" s="256">
        <v>0</v>
      </c>
      <c r="R405" s="256">
        <f>Q405*H405</f>
        <v>0</v>
      </c>
      <c r="S405" s="256">
        <v>0</v>
      </c>
      <c r="T405" s="257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258" t="s">
        <v>1125</v>
      </c>
      <c r="AT405" s="258" t="s">
        <v>152</v>
      </c>
      <c r="AU405" s="258" t="s">
        <v>86</v>
      </c>
      <c r="AY405" s="14" t="s">
        <v>149</v>
      </c>
      <c r="BE405" s="259">
        <f>IF(N405="základná",J405,0)</f>
        <v>0</v>
      </c>
      <c r="BF405" s="259">
        <f>IF(N405="znížená",J405,0)</f>
        <v>0</v>
      </c>
      <c r="BG405" s="259">
        <f>IF(N405="zákl. prenesená",J405,0)</f>
        <v>0</v>
      </c>
      <c r="BH405" s="259">
        <f>IF(N405="zníž. prenesená",J405,0)</f>
        <v>0</v>
      </c>
      <c r="BI405" s="259">
        <f>IF(N405="nulová",J405,0)</f>
        <v>0</v>
      </c>
      <c r="BJ405" s="14" t="s">
        <v>92</v>
      </c>
      <c r="BK405" s="259">
        <f>ROUND(I405*H405,2)</f>
        <v>0</v>
      </c>
      <c r="BL405" s="14" t="s">
        <v>1125</v>
      </c>
      <c r="BM405" s="258" t="s">
        <v>1142</v>
      </c>
    </row>
    <row r="406" s="2" customFormat="1" ht="16.5" customHeight="1">
      <c r="A406" s="35"/>
      <c r="B406" s="36"/>
      <c r="C406" s="246" t="s">
        <v>1143</v>
      </c>
      <c r="D406" s="246" t="s">
        <v>152</v>
      </c>
      <c r="E406" s="247" t="s">
        <v>1144</v>
      </c>
      <c r="F406" s="248" t="s">
        <v>1145</v>
      </c>
      <c r="G406" s="249" t="s">
        <v>1124</v>
      </c>
      <c r="H406" s="250">
        <v>8</v>
      </c>
      <c r="I406" s="251"/>
      <c r="J406" s="252">
        <f>ROUND(I406*H406,2)</f>
        <v>0</v>
      </c>
      <c r="K406" s="253"/>
      <c r="L406" s="41"/>
      <c r="M406" s="254" t="s">
        <v>1</v>
      </c>
      <c r="N406" s="255" t="s">
        <v>45</v>
      </c>
      <c r="O406" s="94"/>
      <c r="P406" s="256">
        <f>O406*H406</f>
        <v>0</v>
      </c>
      <c r="Q406" s="256">
        <v>0</v>
      </c>
      <c r="R406" s="256">
        <f>Q406*H406</f>
        <v>0</v>
      </c>
      <c r="S406" s="256">
        <v>0</v>
      </c>
      <c r="T406" s="257">
        <f>S406*H406</f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258" t="s">
        <v>1125</v>
      </c>
      <c r="AT406" s="258" t="s">
        <v>152</v>
      </c>
      <c r="AU406" s="258" t="s">
        <v>86</v>
      </c>
      <c r="AY406" s="14" t="s">
        <v>149</v>
      </c>
      <c r="BE406" s="259">
        <f>IF(N406="základná",J406,0)</f>
        <v>0</v>
      </c>
      <c r="BF406" s="259">
        <f>IF(N406="znížená",J406,0)</f>
        <v>0</v>
      </c>
      <c r="BG406" s="259">
        <f>IF(N406="zákl. prenesená",J406,0)</f>
        <v>0</v>
      </c>
      <c r="BH406" s="259">
        <f>IF(N406="zníž. prenesená",J406,0)</f>
        <v>0</v>
      </c>
      <c r="BI406" s="259">
        <f>IF(N406="nulová",J406,0)</f>
        <v>0</v>
      </c>
      <c r="BJ406" s="14" t="s">
        <v>92</v>
      </c>
      <c r="BK406" s="259">
        <f>ROUND(I406*H406,2)</f>
        <v>0</v>
      </c>
      <c r="BL406" s="14" t="s">
        <v>1125</v>
      </c>
      <c r="BM406" s="258" t="s">
        <v>1146</v>
      </c>
    </row>
    <row r="407" s="2" customFormat="1" ht="16.5" customHeight="1">
      <c r="A407" s="35"/>
      <c r="B407" s="36"/>
      <c r="C407" s="246" t="s">
        <v>1147</v>
      </c>
      <c r="D407" s="246" t="s">
        <v>152</v>
      </c>
      <c r="E407" s="247" t="s">
        <v>1148</v>
      </c>
      <c r="F407" s="248" t="s">
        <v>1148</v>
      </c>
      <c r="G407" s="249" t="s">
        <v>1</v>
      </c>
      <c r="H407" s="250">
        <v>0</v>
      </c>
      <c r="I407" s="251"/>
      <c r="J407" s="252">
        <f>ROUND(I407*H407,2)</f>
        <v>0</v>
      </c>
      <c r="K407" s="253"/>
      <c r="L407" s="41"/>
      <c r="M407" s="254" t="s">
        <v>1</v>
      </c>
      <c r="N407" s="255" t="s">
        <v>45</v>
      </c>
      <c r="O407" s="94"/>
      <c r="P407" s="256">
        <f>O407*H407</f>
        <v>0</v>
      </c>
      <c r="Q407" s="256">
        <v>0</v>
      </c>
      <c r="R407" s="256">
        <f>Q407*H407</f>
        <v>0</v>
      </c>
      <c r="S407" s="256">
        <v>0</v>
      </c>
      <c r="T407" s="25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258" t="s">
        <v>1125</v>
      </c>
      <c r="AT407" s="258" t="s">
        <v>152</v>
      </c>
      <c r="AU407" s="258" t="s">
        <v>86</v>
      </c>
      <c r="AY407" s="14" t="s">
        <v>149</v>
      </c>
      <c r="BE407" s="259">
        <f>IF(N407="základná",J407,0)</f>
        <v>0</v>
      </c>
      <c r="BF407" s="259">
        <f>IF(N407="znížená",J407,0)</f>
        <v>0</v>
      </c>
      <c r="BG407" s="259">
        <f>IF(N407="zákl. prenesená",J407,0)</f>
        <v>0</v>
      </c>
      <c r="BH407" s="259">
        <f>IF(N407="zníž. prenesená",J407,0)</f>
        <v>0</v>
      </c>
      <c r="BI407" s="259">
        <f>IF(N407="nulová",J407,0)</f>
        <v>0</v>
      </c>
      <c r="BJ407" s="14" t="s">
        <v>92</v>
      </c>
      <c r="BK407" s="259">
        <f>ROUND(I407*H407,2)</f>
        <v>0</v>
      </c>
      <c r="BL407" s="14" t="s">
        <v>1125</v>
      </c>
      <c r="BM407" s="258" t="s">
        <v>1149</v>
      </c>
    </row>
    <row r="408" s="2" customFormat="1" ht="49.05" customHeight="1">
      <c r="A408" s="35"/>
      <c r="B408" s="36"/>
      <c r="C408" s="246" t="s">
        <v>1150</v>
      </c>
      <c r="D408" s="246" t="s">
        <v>152</v>
      </c>
      <c r="E408" s="247" t="s">
        <v>1151</v>
      </c>
      <c r="F408" s="248" t="s">
        <v>1152</v>
      </c>
      <c r="G408" s="249" t="s">
        <v>1</v>
      </c>
      <c r="H408" s="250">
        <v>0</v>
      </c>
      <c r="I408" s="251"/>
      <c r="J408" s="252">
        <f>ROUND(I408*H408,2)</f>
        <v>0</v>
      </c>
      <c r="K408" s="253"/>
      <c r="L408" s="41"/>
      <c r="M408" s="254" t="s">
        <v>1</v>
      </c>
      <c r="N408" s="255" t="s">
        <v>45</v>
      </c>
      <c r="O408" s="94"/>
      <c r="P408" s="256">
        <f>O408*H408</f>
        <v>0</v>
      </c>
      <c r="Q408" s="256">
        <v>0</v>
      </c>
      <c r="R408" s="256">
        <f>Q408*H408</f>
        <v>0</v>
      </c>
      <c r="S408" s="256">
        <v>0</v>
      </c>
      <c r="T408" s="257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258" t="s">
        <v>1125</v>
      </c>
      <c r="AT408" s="258" t="s">
        <v>152</v>
      </c>
      <c r="AU408" s="258" t="s">
        <v>86</v>
      </c>
      <c r="AY408" s="14" t="s">
        <v>149</v>
      </c>
      <c r="BE408" s="259">
        <f>IF(N408="základná",J408,0)</f>
        <v>0</v>
      </c>
      <c r="BF408" s="259">
        <f>IF(N408="znížená",J408,0)</f>
        <v>0</v>
      </c>
      <c r="BG408" s="259">
        <f>IF(N408="zákl. prenesená",J408,0)</f>
        <v>0</v>
      </c>
      <c r="BH408" s="259">
        <f>IF(N408="zníž. prenesená",J408,0)</f>
        <v>0</v>
      </c>
      <c r="BI408" s="259">
        <f>IF(N408="nulová",J408,0)</f>
        <v>0</v>
      </c>
      <c r="BJ408" s="14" t="s">
        <v>92</v>
      </c>
      <c r="BK408" s="259">
        <f>ROUND(I408*H408,2)</f>
        <v>0</v>
      </c>
      <c r="BL408" s="14" t="s">
        <v>1125</v>
      </c>
      <c r="BM408" s="258" t="s">
        <v>1153</v>
      </c>
    </row>
    <row r="409" s="2" customFormat="1" ht="44.25" customHeight="1">
      <c r="A409" s="35"/>
      <c r="B409" s="36"/>
      <c r="C409" s="246" t="s">
        <v>1154</v>
      </c>
      <c r="D409" s="246" t="s">
        <v>152</v>
      </c>
      <c r="E409" s="247" t="s">
        <v>1155</v>
      </c>
      <c r="F409" s="248" t="s">
        <v>1156</v>
      </c>
      <c r="G409" s="249" t="s">
        <v>1</v>
      </c>
      <c r="H409" s="250">
        <v>0</v>
      </c>
      <c r="I409" s="251"/>
      <c r="J409" s="252">
        <f>ROUND(I409*H409,2)</f>
        <v>0</v>
      </c>
      <c r="K409" s="253"/>
      <c r="L409" s="41"/>
      <c r="M409" s="254" t="s">
        <v>1</v>
      </c>
      <c r="N409" s="255" t="s">
        <v>45</v>
      </c>
      <c r="O409" s="94"/>
      <c r="P409" s="256">
        <f>O409*H409</f>
        <v>0</v>
      </c>
      <c r="Q409" s="256">
        <v>0</v>
      </c>
      <c r="R409" s="256">
        <f>Q409*H409</f>
        <v>0</v>
      </c>
      <c r="S409" s="256">
        <v>0</v>
      </c>
      <c r="T409" s="257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258" t="s">
        <v>1125</v>
      </c>
      <c r="AT409" s="258" t="s">
        <v>152</v>
      </c>
      <c r="AU409" s="258" t="s">
        <v>86</v>
      </c>
      <c r="AY409" s="14" t="s">
        <v>149</v>
      </c>
      <c r="BE409" s="259">
        <f>IF(N409="základná",J409,0)</f>
        <v>0</v>
      </c>
      <c r="BF409" s="259">
        <f>IF(N409="znížená",J409,0)</f>
        <v>0</v>
      </c>
      <c r="BG409" s="259">
        <f>IF(N409="zákl. prenesená",J409,0)</f>
        <v>0</v>
      </c>
      <c r="BH409" s="259">
        <f>IF(N409="zníž. prenesená",J409,0)</f>
        <v>0</v>
      </c>
      <c r="BI409" s="259">
        <f>IF(N409="nulová",J409,0)</f>
        <v>0</v>
      </c>
      <c r="BJ409" s="14" t="s">
        <v>92</v>
      </c>
      <c r="BK409" s="259">
        <f>ROUND(I409*H409,2)</f>
        <v>0</v>
      </c>
      <c r="BL409" s="14" t="s">
        <v>1125</v>
      </c>
      <c r="BM409" s="258" t="s">
        <v>1157</v>
      </c>
    </row>
    <row r="410" s="2" customFormat="1" ht="49.92" customHeight="1">
      <c r="A410" s="35"/>
      <c r="B410" s="36"/>
      <c r="C410" s="37"/>
      <c r="D410" s="37"/>
      <c r="E410" s="234" t="s">
        <v>1158</v>
      </c>
      <c r="F410" s="234" t="s">
        <v>1159</v>
      </c>
      <c r="G410" s="37"/>
      <c r="H410" s="37"/>
      <c r="I410" s="37"/>
      <c r="J410" s="205">
        <f>BK410</f>
        <v>0</v>
      </c>
      <c r="K410" s="37"/>
      <c r="L410" s="41"/>
      <c r="M410" s="271"/>
      <c r="N410" s="272"/>
      <c r="O410" s="94"/>
      <c r="P410" s="94"/>
      <c r="Q410" s="94"/>
      <c r="R410" s="94"/>
      <c r="S410" s="94"/>
      <c r="T410" s="9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T410" s="14" t="s">
        <v>78</v>
      </c>
      <c r="AU410" s="14" t="s">
        <v>79</v>
      </c>
      <c r="AY410" s="14" t="s">
        <v>1160</v>
      </c>
      <c r="BK410" s="259">
        <f>SUM(BK411:BK415)</f>
        <v>0</v>
      </c>
    </row>
    <row r="411" s="2" customFormat="1" ht="16.32" customHeight="1">
      <c r="A411" s="35"/>
      <c r="B411" s="36"/>
      <c r="C411" s="273" t="s">
        <v>1</v>
      </c>
      <c r="D411" s="273" t="s">
        <v>152</v>
      </c>
      <c r="E411" s="274" t="s">
        <v>1</v>
      </c>
      <c r="F411" s="275" t="s">
        <v>1</v>
      </c>
      <c r="G411" s="276" t="s">
        <v>1</v>
      </c>
      <c r="H411" s="277"/>
      <c r="I411" s="278"/>
      <c r="J411" s="279">
        <f>BK411</f>
        <v>0</v>
      </c>
      <c r="K411" s="253"/>
      <c r="L411" s="41"/>
      <c r="M411" s="280" t="s">
        <v>1</v>
      </c>
      <c r="N411" s="281" t="s">
        <v>45</v>
      </c>
      <c r="O411" s="94"/>
      <c r="P411" s="94"/>
      <c r="Q411" s="94"/>
      <c r="R411" s="94"/>
      <c r="S411" s="94"/>
      <c r="T411" s="9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T411" s="14" t="s">
        <v>1160</v>
      </c>
      <c r="AU411" s="14" t="s">
        <v>86</v>
      </c>
      <c r="AY411" s="14" t="s">
        <v>1160</v>
      </c>
      <c r="BE411" s="259">
        <f>IF(N411="základná",J411,0)</f>
        <v>0</v>
      </c>
      <c r="BF411" s="259">
        <f>IF(N411="znížená",J411,0)</f>
        <v>0</v>
      </c>
      <c r="BG411" s="259">
        <f>IF(N411="zákl. prenesená",J411,0)</f>
        <v>0</v>
      </c>
      <c r="BH411" s="259">
        <f>IF(N411="zníž. prenesená",J411,0)</f>
        <v>0</v>
      </c>
      <c r="BI411" s="259">
        <f>IF(N411="nulová",J411,0)</f>
        <v>0</v>
      </c>
      <c r="BJ411" s="14" t="s">
        <v>92</v>
      </c>
      <c r="BK411" s="259">
        <f>I411*H411</f>
        <v>0</v>
      </c>
    </row>
    <row r="412" s="2" customFormat="1" ht="16.32" customHeight="1">
      <c r="A412" s="35"/>
      <c r="B412" s="36"/>
      <c r="C412" s="273" t="s">
        <v>1</v>
      </c>
      <c r="D412" s="273" t="s">
        <v>152</v>
      </c>
      <c r="E412" s="274" t="s">
        <v>1</v>
      </c>
      <c r="F412" s="275" t="s">
        <v>1</v>
      </c>
      <c r="G412" s="276" t="s">
        <v>1</v>
      </c>
      <c r="H412" s="277"/>
      <c r="I412" s="278"/>
      <c r="J412" s="279">
        <f>BK412</f>
        <v>0</v>
      </c>
      <c r="K412" s="253"/>
      <c r="L412" s="41"/>
      <c r="M412" s="280" t="s">
        <v>1</v>
      </c>
      <c r="N412" s="281" t="s">
        <v>45</v>
      </c>
      <c r="O412" s="94"/>
      <c r="P412" s="94"/>
      <c r="Q412" s="94"/>
      <c r="R412" s="94"/>
      <c r="S412" s="94"/>
      <c r="T412" s="9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T412" s="14" t="s">
        <v>1160</v>
      </c>
      <c r="AU412" s="14" t="s">
        <v>86</v>
      </c>
      <c r="AY412" s="14" t="s">
        <v>1160</v>
      </c>
      <c r="BE412" s="259">
        <f>IF(N412="základná",J412,0)</f>
        <v>0</v>
      </c>
      <c r="BF412" s="259">
        <f>IF(N412="znížená",J412,0)</f>
        <v>0</v>
      </c>
      <c r="BG412" s="259">
        <f>IF(N412="zákl. prenesená",J412,0)</f>
        <v>0</v>
      </c>
      <c r="BH412" s="259">
        <f>IF(N412="zníž. prenesená",J412,0)</f>
        <v>0</v>
      </c>
      <c r="BI412" s="259">
        <f>IF(N412="nulová",J412,0)</f>
        <v>0</v>
      </c>
      <c r="BJ412" s="14" t="s">
        <v>92</v>
      </c>
      <c r="BK412" s="259">
        <f>I412*H412</f>
        <v>0</v>
      </c>
    </row>
    <row r="413" s="2" customFormat="1" ht="16.32" customHeight="1">
      <c r="A413" s="35"/>
      <c r="B413" s="36"/>
      <c r="C413" s="273" t="s">
        <v>1</v>
      </c>
      <c r="D413" s="273" t="s">
        <v>152</v>
      </c>
      <c r="E413" s="274" t="s">
        <v>1</v>
      </c>
      <c r="F413" s="275" t="s">
        <v>1</v>
      </c>
      <c r="G413" s="276" t="s">
        <v>1</v>
      </c>
      <c r="H413" s="277"/>
      <c r="I413" s="278"/>
      <c r="J413" s="279">
        <f>BK413</f>
        <v>0</v>
      </c>
      <c r="K413" s="253"/>
      <c r="L413" s="41"/>
      <c r="M413" s="280" t="s">
        <v>1</v>
      </c>
      <c r="N413" s="281" t="s">
        <v>45</v>
      </c>
      <c r="O413" s="94"/>
      <c r="P413" s="94"/>
      <c r="Q413" s="94"/>
      <c r="R413" s="94"/>
      <c r="S413" s="94"/>
      <c r="T413" s="9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T413" s="14" t="s">
        <v>1160</v>
      </c>
      <c r="AU413" s="14" t="s">
        <v>86</v>
      </c>
      <c r="AY413" s="14" t="s">
        <v>1160</v>
      </c>
      <c r="BE413" s="259">
        <f>IF(N413="základná",J413,0)</f>
        <v>0</v>
      </c>
      <c r="BF413" s="259">
        <f>IF(N413="znížená",J413,0)</f>
        <v>0</v>
      </c>
      <c r="BG413" s="259">
        <f>IF(N413="zákl. prenesená",J413,0)</f>
        <v>0</v>
      </c>
      <c r="BH413" s="259">
        <f>IF(N413="zníž. prenesená",J413,0)</f>
        <v>0</v>
      </c>
      <c r="BI413" s="259">
        <f>IF(N413="nulová",J413,0)</f>
        <v>0</v>
      </c>
      <c r="BJ413" s="14" t="s">
        <v>92</v>
      </c>
      <c r="BK413" s="259">
        <f>I413*H413</f>
        <v>0</v>
      </c>
    </row>
    <row r="414" s="2" customFormat="1" ht="16.32" customHeight="1">
      <c r="A414" s="35"/>
      <c r="B414" s="36"/>
      <c r="C414" s="273" t="s">
        <v>1</v>
      </c>
      <c r="D414" s="273" t="s">
        <v>152</v>
      </c>
      <c r="E414" s="274" t="s">
        <v>1</v>
      </c>
      <c r="F414" s="275" t="s">
        <v>1</v>
      </c>
      <c r="G414" s="276" t="s">
        <v>1</v>
      </c>
      <c r="H414" s="277"/>
      <c r="I414" s="278"/>
      <c r="J414" s="279">
        <f>BK414</f>
        <v>0</v>
      </c>
      <c r="K414" s="253"/>
      <c r="L414" s="41"/>
      <c r="M414" s="280" t="s">
        <v>1</v>
      </c>
      <c r="N414" s="281" t="s">
        <v>45</v>
      </c>
      <c r="O414" s="94"/>
      <c r="P414" s="94"/>
      <c r="Q414" s="94"/>
      <c r="R414" s="94"/>
      <c r="S414" s="94"/>
      <c r="T414" s="9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T414" s="14" t="s">
        <v>1160</v>
      </c>
      <c r="AU414" s="14" t="s">
        <v>86</v>
      </c>
      <c r="AY414" s="14" t="s">
        <v>1160</v>
      </c>
      <c r="BE414" s="259">
        <f>IF(N414="základná",J414,0)</f>
        <v>0</v>
      </c>
      <c r="BF414" s="259">
        <f>IF(N414="znížená",J414,0)</f>
        <v>0</v>
      </c>
      <c r="BG414" s="259">
        <f>IF(N414="zákl. prenesená",J414,0)</f>
        <v>0</v>
      </c>
      <c r="BH414" s="259">
        <f>IF(N414="zníž. prenesená",J414,0)</f>
        <v>0</v>
      </c>
      <c r="BI414" s="259">
        <f>IF(N414="nulová",J414,0)</f>
        <v>0</v>
      </c>
      <c r="BJ414" s="14" t="s">
        <v>92</v>
      </c>
      <c r="BK414" s="259">
        <f>I414*H414</f>
        <v>0</v>
      </c>
    </row>
    <row r="415" s="2" customFormat="1" ht="16.32" customHeight="1">
      <c r="A415" s="35"/>
      <c r="B415" s="36"/>
      <c r="C415" s="273" t="s">
        <v>1</v>
      </c>
      <c r="D415" s="273" t="s">
        <v>152</v>
      </c>
      <c r="E415" s="274" t="s">
        <v>1</v>
      </c>
      <c r="F415" s="275" t="s">
        <v>1</v>
      </c>
      <c r="G415" s="276" t="s">
        <v>1</v>
      </c>
      <c r="H415" s="277"/>
      <c r="I415" s="278"/>
      <c r="J415" s="279">
        <f>BK415</f>
        <v>0</v>
      </c>
      <c r="K415" s="253"/>
      <c r="L415" s="41"/>
      <c r="M415" s="280" t="s">
        <v>1</v>
      </c>
      <c r="N415" s="281" t="s">
        <v>45</v>
      </c>
      <c r="O415" s="282"/>
      <c r="P415" s="282"/>
      <c r="Q415" s="282"/>
      <c r="R415" s="282"/>
      <c r="S415" s="282"/>
      <c r="T415" s="283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T415" s="14" t="s">
        <v>1160</v>
      </c>
      <c r="AU415" s="14" t="s">
        <v>86</v>
      </c>
      <c r="AY415" s="14" t="s">
        <v>1160</v>
      </c>
      <c r="BE415" s="259">
        <f>IF(N415="základná",J415,0)</f>
        <v>0</v>
      </c>
      <c r="BF415" s="259">
        <f>IF(N415="znížená",J415,0)</f>
        <v>0</v>
      </c>
      <c r="BG415" s="259">
        <f>IF(N415="zákl. prenesená",J415,0)</f>
        <v>0</v>
      </c>
      <c r="BH415" s="259">
        <f>IF(N415="zníž. prenesená",J415,0)</f>
        <v>0</v>
      </c>
      <c r="BI415" s="259">
        <f>IF(N415="nulová",J415,0)</f>
        <v>0</v>
      </c>
      <c r="BJ415" s="14" t="s">
        <v>92</v>
      </c>
      <c r="BK415" s="259">
        <f>I415*H415</f>
        <v>0</v>
      </c>
    </row>
    <row r="416" s="2" customFormat="1" ht="6.96" customHeight="1">
      <c r="A416" s="35"/>
      <c r="B416" s="69"/>
      <c r="C416" s="70"/>
      <c r="D416" s="70"/>
      <c r="E416" s="70"/>
      <c r="F416" s="70"/>
      <c r="G416" s="70"/>
      <c r="H416" s="70"/>
      <c r="I416" s="70"/>
      <c r="J416" s="70"/>
      <c r="K416" s="70"/>
      <c r="L416" s="41"/>
      <c r="M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</row>
  </sheetData>
  <sheetProtection sheet="1" autoFilter="0" formatColumns="0" formatRows="0" objects="1" scenarios="1" spinCount="100000" saltValue="YLkinvHhGs4Gt8jQmx7ehOjg5QmSB9OZ40BSgYgodoKLwIKvlXb/GLOz/oad2LRXKkTiqeE/HqxJBARRILrmdQ==" hashValue="VfJO774AzRy7Lk5+76xEJfHBMVKsAfhnIIjBgihg69xEXommg/RbPE3u11Wbb7jlhEQFK/1su8lzee2YGXE0sA==" algorithmName="SHA-512" password="CC49"/>
  <autoFilter ref="C148:K415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21:F121"/>
    <mergeCell ref="D122:F122"/>
    <mergeCell ref="D123:F123"/>
    <mergeCell ref="D124:F124"/>
    <mergeCell ref="D125:F125"/>
    <mergeCell ref="E137:H137"/>
    <mergeCell ref="E139:H139"/>
    <mergeCell ref="E141:H141"/>
    <mergeCell ref="L2:V2"/>
  </mergeCells>
  <dataValidations count="2">
    <dataValidation type="list" allowBlank="1" showInputMessage="1" showErrorMessage="1" error="Povolené sú hodnoty K, M." sqref="D411:D416">
      <formula1>"K, M"</formula1>
    </dataValidation>
    <dataValidation type="list" allowBlank="1" showInputMessage="1" showErrorMessage="1" error="Povolené sú hodnoty základná, znížená, nulová." sqref="N411:N416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Tomas Banik</dc:creator>
  <cp:lastModifiedBy>Tomas Banik</cp:lastModifiedBy>
  <dcterms:created xsi:type="dcterms:W3CDTF">2024-05-22T06:04:16Z</dcterms:created>
  <dcterms:modified xsi:type="dcterms:W3CDTF">2024-05-22T06:04:20Z</dcterms:modified>
</cp:coreProperties>
</file>