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thsk-my.sharepoint.com/personal/stefan_janak_mhth_sk/Documents/Pracovná plocha/Stefan/PORUCHY-2026/186-10022156-Porucha zálož. bat. Facility UPS AB v HVB v TpV,Racz,výber/"/>
    </mc:Choice>
  </mc:AlternateContent>
  <xr:revisionPtr revIDLastSave="0" documentId="8_{77014B78-8FA1-499A-AF61-AE062C11538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dentifikácia a dáta merania" sheetId="1" r:id="rId1"/>
  </sheets>
  <definedNames>
    <definedName name="_xlnm.Print_Area" localSheetId="0">'Identifikácia a dáta merania'!$A$1:$O$58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6" i="1" l="1"/>
  <c r="S56" i="1"/>
  <c r="B56" i="1" s="1"/>
  <c r="T56" i="1"/>
  <c r="U56" i="1"/>
  <c r="V56" i="1"/>
  <c r="W56" i="1"/>
  <c r="X56" i="1"/>
  <c r="Y56" i="1"/>
  <c r="E56" i="1" s="1"/>
  <c r="Z56" i="1"/>
  <c r="AA56" i="1"/>
  <c r="AB56" i="1"/>
  <c r="AC56" i="1"/>
  <c r="AD56" i="1"/>
  <c r="AE56" i="1"/>
  <c r="AF56" i="1"/>
  <c r="AG56" i="1"/>
  <c r="J56" i="1" s="1"/>
  <c r="AH56" i="1"/>
  <c r="AI56" i="1"/>
  <c r="AN56" i="1"/>
  <c r="AO56" i="1" s="1"/>
  <c r="AN16" i="1"/>
  <c r="AO16" i="1" s="1"/>
  <c r="AN17" i="1"/>
  <c r="AO17" i="1" s="1"/>
  <c r="AN18" i="1"/>
  <c r="AO18" i="1" s="1"/>
  <c r="AN19" i="1"/>
  <c r="AO19" i="1" s="1"/>
  <c r="AN20" i="1"/>
  <c r="AO20" i="1" s="1"/>
  <c r="AN21" i="1"/>
  <c r="AO21" i="1" s="1"/>
  <c r="AN22" i="1"/>
  <c r="AO22" i="1" s="1"/>
  <c r="AN23" i="1"/>
  <c r="AO23" i="1" s="1"/>
  <c r="AN24" i="1"/>
  <c r="AO24" i="1" s="1"/>
  <c r="AN25" i="1"/>
  <c r="AO25" i="1" s="1"/>
  <c r="AN26" i="1"/>
  <c r="AO26" i="1" s="1"/>
  <c r="AN27" i="1"/>
  <c r="AO27" i="1" s="1"/>
  <c r="AN28" i="1"/>
  <c r="AO28" i="1" s="1"/>
  <c r="AN29" i="1"/>
  <c r="AO29" i="1" s="1"/>
  <c r="AN30" i="1"/>
  <c r="AO30" i="1" s="1"/>
  <c r="AN31" i="1"/>
  <c r="AO31" i="1" s="1"/>
  <c r="AN32" i="1"/>
  <c r="AO32" i="1" s="1"/>
  <c r="AN33" i="1"/>
  <c r="AO33" i="1" s="1"/>
  <c r="AN34" i="1"/>
  <c r="AO34" i="1" s="1"/>
  <c r="AN35" i="1"/>
  <c r="AO35" i="1" s="1"/>
  <c r="AN36" i="1"/>
  <c r="AO36" i="1" s="1"/>
  <c r="AN37" i="1"/>
  <c r="AO37" i="1" s="1"/>
  <c r="AN38" i="1"/>
  <c r="AO38" i="1" s="1"/>
  <c r="AN39" i="1"/>
  <c r="AO39" i="1" s="1"/>
  <c r="AN40" i="1"/>
  <c r="AO40" i="1" s="1"/>
  <c r="AN41" i="1"/>
  <c r="AO41" i="1" s="1"/>
  <c r="AN42" i="1"/>
  <c r="AO42" i="1" s="1"/>
  <c r="AN43" i="1"/>
  <c r="AO43" i="1" s="1"/>
  <c r="AN44" i="1"/>
  <c r="AO44" i="1" s="1"/>
  <c r="AN45" i="1"/>
  <c r="AO45" i="1" s="1"/>
  <c r="AN46" i="1"/>
  <c r="AO46" i="1" s="1"/>
  <c r="AN47" i="1"/>
  <c r="AO47" i="1" s="1"/>
  <c r="AN48" i="1"/>
  <c r="AO48" i="1" s="1"/>
  <c r="AN49" i="1"/>
  <c r="AO49" i="1" s="1"/>
  <c r="AN50" i="1"/>
  <c r="AO50" i="1" s="1"/>
  <c r="AN51" i="1"/>
  <c r="AO51" i="1" s="1"/>
  <c r="AN52" i="1"/>
  <c r="AO52" i="1" s="1"/>
  <c r="AN53" i="1"/>
  <c r="AO53" i="1" s="1"/>
  <c r="AN54" i="1"/>
  <c r="AO54" i="1" s="1"/>
  <c r="AN55" i="1"/>
  <c r="AO55" i="1" s="1"/>
  <c r="AN57" i="1"/>
  <c r="AO57" i="1" s="1"/>
  <c r="AK57" i="1"/>
  <c r="AM57" i="1" s="1"/>
  <c r="AJ57" i="1"/>
  <c r="AL57" i="1" s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16" i="1"/>
  <c r="U16" i="1" s="1"/>
  <c r="V16" i="1" s="1"/>
  <c r="W16" i="1" s="1"/>
  <c r="X16" i="1" s="1"/>
  <c r="Y16" i="1" s="1"/>
  <c r="Z16" i="1" s="1"/>
  <c r="AA16" i="1" s="1"/>
  <c r="AB16" i="1" s="1"/>
  <c r="AC16" i="1" s="1"/>
  <c r="AD16" i="1" s="1"/>
  <c r="AE16" i="1" s="1"/>
  <c r="AF16" i="1" s="1"/>
  <c r="AG16" i="1" s="1"/>
  <c r="AH16" i="1" s="1"/>
  <c r="AI16" i="1" s="1"/>
  <c r="T17" i="1"/>
  <c r="U17" i="1" s="1"/>
  <c r="V17" i="1" s="1"/>
  <c r="W17" i="1" s="1"/>
  <c r="X17" i="1" s="1"/>
  <c r="Y17" i="1" s="1"/>
  <c r="Z17" i="1" s="1"/>
  <c r="AA17" i="1" s="1"/>
  <c r="AB17" i="1" s="1"/>
  <c r="AC17" i="1" s="1"/>
  <c r="AD17" i="1" s="1"/>
  <c r="AE17" i="1" s="1"/>
  <c r="AF17" i="1" s="1"/>
  <c r="AG17" i="1" s="1"/>
  <c r="AH17" i="1" s="1"/>
  <c r="AI17" i="1" s="1"/>
  <c r="T18" i="1"/>
  <c r="U18" i="1" s="1"/>
  <c r="V18" i="1" s="1"/>
  <c r="W18" i="1" s="1"/>
  <c r="X18" i="1" s="1"/>
  <c r="Y18" i="1" s="1"/>
  <c r="Z18" i="1" s="1"/>
  <c r="AA18" i="1" s="1"/>
  <c r="AB18" i="1" s="1"/>
  <c r="AC18" i="1" s="1"/>
  <c r="AD18" i="1" s="1"/>
  <c r="AE18" i="1" s="1"/>
  <c r="AF18" i="1" s="1"/>
  <c r="AG18" i="1" s="1"/>
  <c r="AH18" i="1" s="1"/>
  <c r="AI18" i="1" s="1"/>
  <c r="T19" i="1"/>
  <c r="U19" i="1" s="1"/>
  <c r="V19" i="1" s="1"/>
  <c r="W19" i="1" s="1"/>
  <c r="X19" i="1" s="1"/>
  <c r="Y19" i="1" s="1"/>
  <c r="Z19" i="1" s="1"/>
  <c r="AA19" i="1" s="1"/>
  <c r="AB19" i="1" s="1"/>
  <c r="AC19" i="1" s="1"/>
  <c r="AD19" i="1" s="1"/>
  <c r="AE19" i="1" s="1"/>
  <c r="AF19" i="1" s="1"/>
  <c r="AG19" i="1" s="1"/>
  <c r="AH19" i="1" s="1"/>
  <c r="AI19" i="1" s="1"/>
  <c r="T20" i="1"/>
  <c r="U20" i="1" s="1"/>
  <c r="V20" i="1" s="1"/>
  <c r="W20" i="1" s="1"/>
  <c r="X20" i="1" s="1"/>
  <c r="Y20" i="1" s="1"/>
  <c r="Z20" i="1" s="1"/>
  <c r="AA20" i="1" s="1"/>
  <c r="AB20" i="1" s="1"/>
  <c r="AC20" i="1" s="1"/>
  <c r="AD20" i="1" s="1"/>
  <c r="AE20" i="1" s="1"/>
  <c r="AF20" i="1" s="1"/>
  <c r="AG20" i="1" s="1"/>
  <c r="AH20" i="1" s="1"/>
  <c r="AI20" i="1" s="1"/>
  <c r="T21" i="1"/>
  <c r="T22" i="1"/>
  <c r="U22" i="1" s="1"/>
  <c r="V22" i="1" s="1"/>
  <c r="W22" i="1" s="1"/>
  <c r="X22" i="1" s="1"/>
  <c r="Y22" i="1" s="1"/>
  <c r="Z22" i="1" s="1"/>
  <c r="AA22" i="1" s="1"/>
  <c r="AB22" i="1" s="1"/>
  <c r="AC22" i="1" s="1"/>
  <c r="AD22" i="1" s="1"/>
  <c r="AE22" i="1" s="1"/>
  <c r="AF22" i="1" s="1"/>
  <c r="AG22" i="1" s="1"/>
  <c r="AH22" i="1" s="1"/>
  <c r="AI22" i="1" s="1"/>
  <c r="T23" i="1"/>
  <c r="U23" i="1" s="1"/>
  <c r="V23" i="1" s="1"/>
  <c r="W23" i="1" s="1"/>
  <c r="X23" i="1" s="1"/>
  <c r="Y23" i="1" s="1"/>
  <c r="Z23" i="1" s="1"/>
  <c r="AA23" i="1" s="1"/>
  <c r="AB23" i="1" s="1"/>
  <c r="AC23" i="1" s="1"/>
  <c r="AD23" i="1" s="1"/>
  <c r="AE23" i="1" s="1"/>
  <c r="AF23" i="1" s="1"/>
  <c r="AG23" i="1" s="1"/>
  <c r="AH23" i="1" s="1"/>
  <c r="AI23" i="1" s="1"/>
  <c r="T24" i="1"/>
  <c r="U24" i="1" s="1"/>
  <c r="V24" i="1" s="1"/>
  <c r="W24" i="1" s="1"/>
  <c r="X24" i="1" s="1"/>
  <c r="Y24" i="1" s="1"/>
  <c r="Z24" i="1" s="1"/>
  <c r="AA24" i="1" s="1"/>
  <c r="AB24" i="1" s="1"/>
  <c r="AC24" i="1" s="1"/>
  <c r="AD24" i="1" s="1"/>
  <c r="AE24" i="1" s="1"/>
  <c r="AF24" i="1" s="1"/>
  <c r="AG24" i="1" s="1"/>
  <c r="AH24" i="1" s="1"/>
  <c r="AI24" i="1" s="1"/>
  <c r="T25" i="1"/>
  <c r="T26" i="1"/>
  <c r="U26" i="1" s="1"/>
  <c r="V26" i="1" s="1"/>
  <c r="W26" i="1" s="1"/>
  <c r="X26" i="1" s="1"/>
  <c r="Y26" i="1" s="1"/>
  <c r="Z26" i="1" s="1"/>
  <c r="AA26" i="1" s="1"/>
  <c r="AB26" i="1" s="1"/>
  <c r="AC26" i="1" s="1"/>
  <c r="AD26" i="1" s="1"/>
  <c r="AE26" i="1" s="1"/>
  <c r="AF26" i="1" s="1"/>
  <c r="AG26" i="1" s="1"/>
  <c r="AH26" i="1" s="1"/>
  <c r="AI26" i="1" s="1"/>
  <c r="T27" i="1"/>
  <c r="U27" i="1" s="1"/>
  <c r="V27" i="1" s="1"/>
  <c r="W27" i="1" s="1"/>
  <c r="X27" i="1" s="1"/>
  <c r="Y27" i="1" s="1"/>
  <c r="Z27" i="1" s="1"/>
  <c r="AA27" i="1" s="1"/>
  <c r="AB27" i="1" s="1"/>
  <c r="AC27" i="1" s="1"/>
  <c r="AD27" i="1" s="1"/>
  <c r="AE27" i="1" s="1"/>
  <c r="AF27" i="1" s="1"/>
  <c r="AG27" i="1" s="1"/>
  <c r="AH27" i="1" s="1"/>
  <c r="AI27" i="1" s="1"/>
  <c r="T28" i="1"/>
  <c r="U28" i="1" s="1"/>
  <c r="V28" i="1" s="1"/>
  <c r="W28" i="1" s="1"/>
  <c r="X28" i="1" s="1"/>
  <c r="Y28" i="1" s="1"/>
  <c r="Z28" i="1" s="1"/>
  <c r="AA28" i="1" s="1"/>
  <c r="AB28" i="1" s="1"/>
  <c r="AC28" i="1" s="1"/>
  <c r="AD28" i="1" s="1"/>
  <c r="AE28" i="1" s="1"/>
  <c r="AF28" i="1" s="1"/>
  <c r="AG28" i="1" s="1"/>
  <c r="AH28" i="1" s="1"/>
  <c r="AI28" i="1" s="1"/>
  <c r="T29" i="1"/>
  <c r="T30" i="1"/>
  <c r="U30" i="1" s="1"/>
  <c r="V30" i="1" s="1"/>
  <c r="W30" i="1" s="1"/>
  <c r="X30" i="1" s="1"/>
  <c r="Y30" i="1" s="1"/>
  <c r="Z30" i="1" s="1"/>
  <c r="AA30" i="1" s="1"/>
  <c r="AB30" i="1" s="1"/>
  <c r="AC30" i="1" s="1"/>
  <c r="AD30" i="1" s="1"/>
  <c r="AE30" i="1" s="1"/>
  <c r="AF30" i="1" s="1"/>
  <c r="AG30" i="1" s="1"/>
  <c r="AH30" i="1" s="1"/>
  <c r="AI30" i="1" s="1"/>
  <c r="T31" i="1"/>
  <c r="U31" i="1" s="1"/>
  <c r="V31" i="1" s="1"/>
  <c r="W31" i="1" s="1"/>
  <c r="X31" i="1" s="1"/>
  <c r="Y31" i="1" s="1"/>
  <c r="Z31" i="1" s="1"/>
  <c r="AA31" i="1" s="1"/>
  <c r="AB31" i="1" s="1"/>
  <c r="AC31" i="1" s="1"/>
  <c r="AD31" i="1" s="1"/>
  <c r="AE31" i="1" s="1"/>
  <c r="AF31" i="1" s="1"/>
  <c r="AG31" i="1" s="1"/>
  <c r="AH31" i="1" s="1"/>
  <c r="AI31" i="1" s="1"/>
  <c r="T32" i="1"/>
  <c r="U32" i="1" s="1"/>
  <c r="V32" i="1" s="1"/>
  <c r="W32" i="1" s="1"/>
  <c r="X32" i="1" s="1"/>
  <c r="Y32" i="1" s="1"/>
  <c r="Z32" i="1" s="1"/>
  <c r="AA32" i="1" s="1"/>
  <c r="AB32" i="1" s="1"/>
  <c r="AC32" i="1" s="1"/>
  <c r="AD32" i="1" s="1"/>
  <c r="AE32" i="1" s="1"/>
  <c r="AF32" i="1" s="1"/>
  <c r="AG32" i="1" s="1"/>
  <c r="AH32" i="1" s="1"/>
  <c r="AI32" i="1" s="1"/>
  <c r="T33" i="1"/>
  <c r="T34" i="1"/>
  <c r="U34" i="1" s="1"/>
  <c r="V34" i="1" s="1"/>
  <c r="W34" i="1" s="1"/>
  <c r="X34" i="1" s="1"/>
  <c r="Y34" i="1" s="1"/>
  <c r="Z34" i="1" s="1"/>
  <c r="AA34" i="1" s="1"/>
  <c r="AB34" i="1" s="1"/>
  <c r="AC34" i="1" s="1"/>
  <c r="AD34" i="1" s="1"/>
  <c r="AE34" i="1" s="1"/>
  <c r="AF34" i="1" s="1"/>
  <c r="AG34" i="1" s="1"/>
  <c r="AH34" i="1" s="1"/>
  <c r="AI34" i="1" s="1"/>
  <c r="T35" i="1"/>
  <c r="U35" i="1" s="1"/>
  <c r="V35" i="1" s="1"/>
  <c r="W35" i="1" s="1"/>
  <c r="X35" i="1" s="1"/>
  <c r="Y35" i="1" s="1"/>
  <c r="Z35" i="1" s="1"/>
  <c r="AA35" i="1" s="1"/>
  <c r="AB35" i="1" s="1"/>
  <c r="AC35" i="1" s="1"/>
  <c r="AD35" i="1" s="1"/>
  <c r="AE35" i="1" s="1"/>
  <c r="AF35" i="1" s="1"/>
  <c r="AG35" i="1" s="1"/>
  <c r="AH35" i="1" s="1"/>
  <c r="AI35" i="1" s="1"/>
  <c r="T36" i="1"/>
  <c r="U36" i="1" s="1"/>
  <c r="V36" i="1" s="1"/>
  <c r="W36" i="1" s="1"/>
  <c r="X36" i="1" s="1"/>
  <c r="Y36" i="1" s="1"/>
  <c r="Z36" i="1" s="1"/>
  <c r="AA36" i="1" s="1"/>
  <c r="AB36" i="1" s="1"/>
  <c r="AC36" i="1" s="1"/>
  <c r="AD36" i="1" s="1"/>
  <c r="AE36" i="1" s="1"/>
  <c r="AF36" i="1" s="1"/>
  <c r="AG36" i="1" s="1"/>
  <c r="AH36" i="1" s="1"/>
  <c r="AI36" i="1" s="1"/>
  <c r="T37" i="1"/>
  <c r="T38" i="1"/>
  <c r="U38" i="1" s="1"/>
  <c r="V38" i="1" s="1"/>
  <c r="W38" i="1" s="1"/>
  <c r="X38" i="1" s="1"/>
  <c r="Y38" i="1" s="1"/>
  <c r="Z38" i="1" s="1"/>
  <c r="AA38" i="1" s="1"/>
  <c r="AB38" i="1" s="1"/>
  <c r="AC38" i="1" s="1"/>
  <c r="AD38" i="1" s="1"/>
  <c r="AE38" i="1" s="1"/>
  <c r="AF38" i="1" s="1"/>
  <c r="AG38" i="1" s="1"/>
  <c r="AH38" i="1" s="1"/>
  <c r="AI38" i="1" s="1"/>
  <c r="T39" i="1"/>
  <c r="U39" i="1" s="1"/>
  <c r="V39" i="1" s="1"/>
  <c r="W39" i="1" s="1"/>
  <c r="X39" i="1" s="1"/>
  <c r="Y39" i="1" s="1"/>
  <c r="Z39" i="1" s="1"/>
  <c r="AA39" i="1" s="1"/>
  <c r="AB39" i="1" s="1"/>
  <c r="AC39" i="1" s="1"/>
  <c r="AD39" i="1" s="1"/>
  <c r="AE39" i="1" s="1"/>
  <c r="AF39" i="1" s="1"/>
  <c r="AG39" i="1" s="1"/>
  <c r="AH39" i="1" s="1"/>
  <c r="AI39" i="1" s="1"/>
  <c r="T40" i="1"/>
  <c r="U40" i="1" s="1"/>
  <c r="V40" i="1" s="1"/>
  <c r="W40" i="1" s="1"/>
  <c r="X40" i="1" s="1"/>
  <c r="Y40" i="1" s="1"/>
  <c r="Z40" i="1" s="1"/>
  <c r="AA40" i="1" s="1"/>
  <c r="AB40" i="1" s="1"/>
  <c r="AC40" i="1" s="1"/>
  <c r="AD40" i="1" s="1"/>
  <c r="AE40" i="1" s="1"/>
  <c r="AF40" i="1" s="1"/>
  <c r="AG40" i="1" s="1"/>
  <c r="AH40" i="1" s="1"/>
  <c r="AI40" i="1" s="1"/>
  <c r="T41" i="1"/>
  <c r="T42" i="1"/>
  <c r="U42" i="1" s="1"/>
  <c r="V42" i="1" s="1"/>
  <c r="W42" i="1" s="1"/>
  <c r="X42" i="1" s="1"/>
  <c r="Y42" i="1" s="1"/>
  <c r="Z42" i="1" s="1"/>
  <c r="AA42" i="1" s="1"/>
  <c r="AB42" i="1" s="1"/>
  <c r="AC42" i="1" s="1"/>
  <c r="AD42" i="1" s="1"/>
  <c r="AE42" i="1" s="1"/>
  <c r="AF42" i="1" s="1"/>
  <c r="AG42" i="1" s="1"/>
  <c r="AH42" i="1" s="1"/>
  <c r="AI42" i="1" s="1"/>
  <c r="T43" i="1"/>
  <c r="U43" i="1" s="1"/>
  <c r="V43" i="1" s="1"/>
  <c r="W43" i="1" s="1"/>
  <c r="X43" i="1" s="1"/>
  <c r="Y43" i="1" s="1"/>
  <c r="Z43" i="1" s="1"/>
  <c r="AA43" i="1" s="1"/>
  <c r="AB43" i="1" s="1"/>
  <c r="AC43" i="1" s="1"/>
  <c r="AD43" i="1" s="1"/>
  <c r="AE43" i="1" s="1"/>
  <c r="AF43" i="1" s="1"/>
  <c r="AG43" i="1" s="1"/>
  <c r="AH43" i="1" s="1"/>
  <c r="AI43" i="1" s="1"/>
  <c r="T44" i="1"/>
  <c r="U44" i="1" s="1"/>
  <c r="V44" i="1" s="1"/>
  <c r="W44" i="1" s="1"/>
  <c r="X44" i="1" s="1"/>
  <c r="Y44" i="1" s="1"/>
  <c r="Z44" i="1" s="1"/>
  <c r="AA44" i="1" s="1"/>
  <c r="AB44" i="1" s="1"/>
  <c r="AC44" i="1" s="1"/>
  <c r="AD44" i="1" s="1"/>
  <c r="AE44" i="1" s="1"/>
  <c r="AF44" i="1" s="1"/>
  <c r="AG44" i="1" s="1"/>
  <c r="AH44" i="1" s="1"/>
  <c r="AI44" i="1" s="1"/>
  <c r="T45" i="1"/>
  <c r="T46" i="1"/>
  <c r="U46" i="1" s="1"/>
  <c r="V46" i="1" s="1"/>
  <c r="W46" i="1" s="1"/>
  <c r="X46" i="1" s="1"/>
  <c r="Y46" i="1" s="1"/>
  <c r="Z46" i="1" s="1"/>
  <c r="AA46" i="1" s="1"/>
  <c r="AB46" i="1" s="1"/>
  <c r="AC46" i="1" s="1"/>
  <c r="AD46" i="1" s="1"/>
  <c r="AE46" i="1" s="1"/>
  <c r="AF46" i="1" s="1"/>
  <c r="AG46" i="1" s="1"/>
  <c r="AH46" i="1" s="1"/>
  <c r="AI46" i="1" s="1"/>
  <c r="T47" i="1"/>
  <c r="U47" i="1" s="1"/>
  <c r="V47" i="1" s="1"/>
  <c r="W47" i="1" s="1"/>
  <c r="X47" i="1" s="1"/>
  <c r="Y47" i="1" s="1"/>
  <c r="Z47" i="1" s="1"/>
  <c r="AA47" i="1" s="1"/>
  <c r="AB47" i="1" s="1"/>
  <c r="AC47" i="1" s="1"/>
  <c r="AD47" i="1" s="1"/>
  <c r="AE47" i="1" s="1"/>
  <c r="AF47" i="1" s="1"/>
  <c r="AG47" i="1" s="1"/>
  <c r="AH47" i="1" s="1"/>
  <c r="AI47" i="1" s="1"/>
  <c r="T48" i="1"/>
  <c r="U48" i="1" s="1"/>
  <c r="V48" i="1" s="1"/>
  <c r="W48" i="1" s="1"/>
  <c r="X48" i="1" s="1"/>
  <c r="Y48" i="1" s="1"/>
  <c r="Z48" i="1" s="1"/>
  <c r="AA48" i="1" s="1"/>
  <c r="AB48" i="1" s="1"/>
  <c r="AC48" i="1" s="1"/>
  <c r="AD48" i="1" s="1"/>
  <c r="AE48" i="1" s="1"/>
  <c r="AF48" i="1" s="1"/>
  <c r="AG48" i="1" s="1"/>
  <c r="AH48" i="1" s="1"/>
  <c r="AI48" i="1" s="1"/>
  <c r="T49" i="1"/>
  <c r="T50" i="1"/>
  <c r="U50" i="1" s="1"/>
  <c r="V50" i="1" s="1"/>
  <c r="W50" i="1" s="1"/>
  <c r="X50" i="1" s="1"/>
  <c r="Y50" i="1" s="1"/>
  <c r="Z50" i="1" s="1"/>
  <c r="AA50" i="1" s="1"/>
  <c r="AB50" i="1" s="1"/>
  <c r="AC50" i="1" s="1"/>
  <c r="AD50" i="1" s="1"/>
  <c r="AE50" i="1" s="1"/>
  <c r="AF50" i="1" s="1"/>
  <c r="AG50" i="1" s="1"/>
  <c r="AH50" i="1" s="1"/>
  <c r="AI50" i="1" s="1"/>
  <c r="T51" i="1"/>
  <c r="U51" i="1" s="1"/>
  <c r="V51" i="1" s="1"/>
  <c r="W51" i="1" s="1"/>
  <c r="X51" i="1" s="1"/>
  <c r="Y51" i="1" s="1"/>
  <c r="Z51" i="1" s="1"/>
  <c r="AA51" i="1" s="1"/>
  <c r="AB51" i="1" s="1"/>
  <c r="AC51" i="1" s="1"/>
  <c r="AD51" i="1" s="1"/>
  <c r="AE51" i="1" s="1"/>
  <c r="AF51" i="1" s="1"/>
  <c r="AG51" i="1" s="1"/>
  <c r="AH51" i="1" s="1"/>
  <c r="AI51" i="1" s="1"/>
  <c r="T52" i="1"/>
  <c r="U52" i="1" s="1"/>
  <c r="V52" i="1" s="1"/>
  <c r="W52" i="1" s="1"/>
  <c r="X52" i="1" s="1"/>
  <c r="Y52" i="1" s="1"/>
  <c r="Z52" i="1" s="1"/>
  <c r="AA52" i="1" s="1"/>
  <c r="AB52" i="1" s="1"/>
  <c r="AC52" i="1" s="1"/>
  <c r="AD52" i="1" s="1"/>
  <c r="AE52" i="1" s="1"/>
  <c r="AF52" i="1" s="1"/>
  <c r="AG52" i="1" s="1"/>
  <c r="AH52" i="1" s="1"/>
  <c r="AI52" i="1" s="1"/>
  <c r="T53" i="1"/>
  <c r="T54" i="1"/>
  <c r="U54" i="1" s="1"/>
  <c r="V54" i="1" s="1"/>
  <c r="W54" i="1" s="1"/>
  <c r="X54" i="1" s="1"/>
  <c r="Y54" i="1" s="1"/>
  <c r="Z54" i="1" s="1"/>
  <c r="AA54" i="1" s="1"/>
  <c r="AB54" i="1" s="1"/>
  <c r="AC54" i="1" s="1"/>
  <c r="AD54" i="1" s="1"/>
  <c r="AE54" i="1" s="1"/>
  <c r="AF54" i="1" s="1"/>
  <c r="AG54" i="1" s="1"/>
  <c r="AH54" i="1" s="1"/>
  <c r="AI54" i="1" s="1"/>
  <c r="T55" i="1"/>
  <c r="U55" i="1" s="1"/>
  <c r="V55" i="1" s="1"/>
  <c r="W55" i="1" s="1"/>
  <c r="X55" i="1" s="1"/>
  <c r="Y55" i="1" s="1"/>
  <c r="Z55" i="1" s="1"/>
  <c r="AA55" i="1" s="1"/>
  <c r="AB55" i="1" s="1"/>
  <c r="AC55" i="1" s="1"/>
  <c r="AD55" i="1" s="1"/>
  <c r="AE55" i="1" s="1"/>
  <c r="AF55" i="1" s="1"/>
  <c r="AG55" i="1" s="1"/>
  <c r="AH55" i="1" s="1"/>
  <c r="AI55" i="1" s="1"/>
  <c r="T57" i="1"/>
  <c r="S16" i="1"/>
  <c r="S17" i="1"/>
  <c r="B17" i="1" s="1"/>
  <c r="S18" i="1"/>
  <c r="B18" i="1" s="1"/>
  <c r="S19" i="1"/>
  <c r="S20" i="1"/>
  <c r="S21" i="1"/>
  <c r="B21" i="1" s="1"/>
  <c r="S22" i="1"/>
  <c r="B22" i="1" s="1"/>
  <c r="S23" i="1"/>
  <c r="S24" i="1"/>
  <c r="B24" i="1" s="1"/>
  <c r="S25" i="1"/>
  <c r="B25" i="1" s="1"/>
  <c r="S26" i="1"/>
  <c r="B26" i="1" s="1"/>
  <c r="S27" i="1"/>
  <c r="S28" i="1"/>
  <c r="S29" i="1"/>
  <c r="B29" i="1" s="1"/>
  <c r="S30" i="1"/>
  <c r="B30" i="1" s="1"/>
  <c r="S31" i="1"/>
  <c r="S32" i="1"/>
  <c r="B32" i="1" s="1"/>
  <c r="S33" i="1"/>
  <c r="B33" i="1" s="1"/>
  <c r="S34" i="1"/>
  <c r="B34" i="1" s="1"/>
  <c r="S35" i="1"/>
  <c r="S36" i="1"/>
  <c r="S37" i="1"/>
  <c r="B37" i="1" s="1"/>
  <c r="S38" i="1"/>
  <c r="B38" i="1" s="1"/>
  <c r="S39" i="1"/>
  <c r="S40" i="1"/>
  <c r="S41" i="1"/>
  <c r="B41" i="1" s="1"/>
  <c r="S42" i="1"/>
  <c r="B42" i="1" s="1"/>
  <c r="S43" i="1"/>
  <c r="S44" i="1"/>
  <c r="S45" i="1"/>
  <c r="B45" i="1" s="1"/>
  <c r="S46" i="1"/>
  <c r="B46" i="1" s="1"/>
  <c r="S47" i="1"/>
  <c r="S48" i="1"/>
  <c r="B48" i="1" s="1"/>
  <c r="S49" i="1"/>
  <c r="B49" i="1" s="1"/>
  <c r="S50" i="1"/>
  <c r="B50" i="1" s="1"/>
  <c r="S51" i="1"/>
  <c r="S52" i="1"/>
  <c r="S53" i="1"/>
  <c r="B53" i="1" s="1"/>
  <c r="S54" i="1"/>
  <c r="B54" i="1" s="1"/>
  <c r="S55" i="1"/>
  <c r="S57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G56" i="1" l="1"/>
  <c r="AK56" i="1" s="1"/>
  <c r="AM56" i="1" s="1"/>
  <c r="L52" i="1"/>
  <c r="L40" i="1"/>
  <c r="L36" i="1"/>
  <c r="L20" i="1"/>
  <c r="L32" i="1"/>
  <c r="I56" i="1"/>
  <c r="L22" i="1"/>
  <c r="K56" i="1"/>
  <c r="H56" i="1"/>
  <c r="F56" i="1"/>
  <c r="D56" i="1"/>
  <c r="AJ56" i="1" s="1"/>
  <c r="AL56" i="1" s="1"/>
  <c r="C56" i="1"/>
  <c r="M56" i="1"/>
  <c r="L56" i="1"/>
  <c r="B40" i="1"/>
  <c r="L49" i="1"/>
  <c r="L33" i="1"/>
  <c r="L21" i="1"/>
  <c r="L28" i="1"/>
  <c r="B28" i="1"/>
  <c r="B16" i="1"/>
  <c r="L16" i="1"/>
  <c r="U53" i="1"/>
  <c r="V53" i="1" s="1"/>
  <c r="W53" i="1" s="1"/>
  <c r="X53" i="1" s="1"/>
  <c r="Y53" i="1" s="1"/>
  <c r="Z53" i="1" s="1"/>
  <c r="AA53" i="1" s="1"/>
  <c r="AB53" i="1" s="1"/>
  <c r="AC53" i="1" s="1"/>
  <c r="AD53" i="1" s="1"/>
  <c r="AE53" i="1" s="1"/>
  <c r="AF53" i="1" s="1"/>
  <c r="AG53" i="1" s="1"/>
  <c r="AH53" i="1" s="1"/>
  <c r="AI53" i="1" s="1"/>
  <c r="L53" i="1"/>
  <c r="U45" i="1"/>
  <c r="V45" i="1" s="1"/>
  <c r="W45" i="1" s="1"/>
  <c r="X45" i="1" s="1"/>
  <c r="Y45" i="1" s="1"/>
  <c r="Z45" i="1" s="1"/>
  <c r="AA45" i="1" s="1"/>
  <c r="AB45" i="1" s="1"/>
  <c r="AC45" i="1" s="1"/>
  <c r="AD45" i="1" s="1"/>
  <c r="AE45" i="1" s="1"/>
  <c r="AF45" i="1" s="1"/>
  <c r="AG45" i="1" s="1"/>
  <c r="AH45" i="1" s="1"/>
  <c r="AI45" i="1" s="1"/>
  <c r="L45" i="1"/>
  <c r="U29" i="1"/>
  <c r="V29" i="1" s="1"/>
  <c r="W29" i="1" s="1"/>
  <c r="X29" i="1" s="1"/>
  <c r="Y29" i="1" s="1"/>
  <c r="Z29" i="1" s="1"/>
  <c r="AA29" i="1" s="1"/>
  <c r="AB29" i="1" s="1"/>
  <c r="AC29" i="1" s="1"/>
  <c r="AD29" i="1" s="1"/>
  <c r="AE29" i="1" s="1"/>
  <c r="AF29" i="1" s="1"/>
  <c r="AG29" i="1" s="1"/>
  <c r="AH29" i="1" s="1"/>
  <c r="AI29" i="1" s="1"/>
  <c r="L29" i="1"/>
  <c r="L25" i="1"/>
  <c r="U25" i="1"/>
  <c r="V25" i="1" s="1"/>
  <c r="W25" i="1" s="1"/>
  <c r="X25" i="1" s="1"/>
  <c r="Y25" i="1" s="1"/>
  <c r="Z25" i="1" s="1"/>
  <c r="AA25" i="1" s="1"/>
  <c r="AB25" i="1" s="1"/>
  <c r="AC25" i="1" s="1"/>
  <c r="AD25" i="1" s="1"/>
  <c r="AE25" i="1" s="1"/>
  <c r="AF25" i="1" s="1"/>
  <c r="AG25" i="1" s="1"/>
  <c r="AH25" i="1" s="1"/>
  <c r="AI25" i="1" s="1"/>
  <c r="B20" i="1"/>
  <c r="L24" i="1"/>
  <c r="B52" i="1"/>
  <c r="L48" i="1"/>
  <c r="U21" i="1"/>
  <c r="V21" i="1" s="1"/>
  <c r="W21" i="1" s="1"/>
  <c r="X21" i="1" s="1"/>
  <c r="Y21" i="1" s="1"/>
  <c r="Z21" i="1" s="1"/>
  <c r="AA21" i="1" s="1"/>
  <c r="AB21" i="1" s="1"/>
  <c r="AC21" i="1" s="1"/>
  <c r="AD21" i="1" s="1"/>
  <c r="AE21" i="1" s="1"/>
  <c r="AF21" i="1" s="1"/>
  <c r="AG21" i="1" s="1"/>
  <c r="AH21" i="1" s="1"/>
  <c r="AI21" i="1" s="1"/>
  <c r="L44" i="1"/>
  <c r="B44" i="1"/>
  <c r="L41" i="1"/>
  <c r="U41" i="1"/>
  <c r="V41" i="1" s="1"/>
  <c r="W41" i="1" s="1"/>
  <c r="X41" i="1" s="1"/>
  <c r="Y41" i="1" s="1"/>
  <c r="Z41" i="1" s="1"/>
  <c r="AA41" i="1" s="1"/>
  <c r="AB41" i="1" s="1"/>
  <c r="AC41" i="1" s="1"/>
  <c r="AD41" i="1" s="1"/>
  <c r="AE41" i="1" s="1"/>
  <c r="AF41" i="1" s="1"/>
  <c r="AG41" i="1" s="1"/>
  <c r="AH41" i="1" s="1"/>
  <c r="AI41" i="1" s="1"/>
  <c r="U37" i="1"/>
  <c r="V37" i="1" s="1"/>
  <c r="W37" i="1" s="1"/>
  <c r="X37" i="1" s="1"/>
  <c r="Y37" i="1" s="1"/>
  <c r="Z37" i="1" s="1"/>
  <c r="AA37" i="1" s="1"/>
  <c r="AB37" i="1" s="1"/>
  <c r="AC37" i="1" s="1"/>
  <c r="AD37" i="1" s="1"/>
  <c r="AE37" i="1" s="1"/>
  <c r="AF37" i="1" s="1"/>
  <c r="AG37" i="1" s="1"/>
  <c r="AH37" i="1" s="1"/>
  <c r="AI37" i="1" s="1"/>
  <c r="L37" i="1"/>
  <c r="B36" i="1"/>
  <c r="L17" i="1"/>
  <c r="U49" i="1"/>
  <c r="V49" i="1" s="1"/>
  <c r="W49" i="1" s="1"/>
  <c r="X49" i="1" s="1"/>
  <c r="Y49" i="1" s="1"/>
  <c r="Z49" i="1" s="1"/>
  <c r="AA49" i="1" s="1"/>
  <c r="AB49" i="1" s="1"/>
  <c r="AC49" i="1" s="1"/>
  <c r="AD49" i="1" s="1"/>
  <c r="AE49" i="1" s="1"/>
  <c r="AF49" i="1" s="1"/>
  <c r="AG49" i="1" s="1"/>
  <c r="AH49" i="1" s="1"/>
  <c r="AI49" i="1" s="1"/>
  <c r="U33" i="1"/>
  <c r="V33" i="1" s="1"/>
  <c r="W33" i="1" s="1"/>
  <c r="X33" i="1" s="1"/>
  <c r="Y33" i="1" s="1"/>
  <c r="Z33" i="1" s="1"/>
  <c r="AA33" i="1" s="1"/>
  <c r="AB33" i="1" s="1"/>
  <c r="AC33" i="1" s="1"/>
  <c r="AD33" i="1" s="1"/>
  <c r="AE33" i="1" s="1"/>
  <c r="AF33" i="1" s="1"/>
  <c r="AG33" i="1" s="1"/>
  <c r="AH33" i="1" s="1"/>
  <c r="AI33" i="1" s="1"/>
  <c r="M23" i="1"/>
  <c r="L54" i="1"/>
  <c r="M50" i="1"/>
  <c r="L50" i="1"/>
  <c r="L46" i="1"/>
  <c r="M42" i="1"/>
  <c r="L42" i="1"/>
  <c r="L38" i="1"/>
  <c r="M34" i="1"/>
  <c r="L34" i="1"/>
  <c r="L30" i="1"/>
  <c r="M26" i="1"/>
  <c r="L26" i="1"/>
  <c r="M18" i="1"/>
  <c r="L18" i="1"/>
  <c r="M55" i="1"/>
  <c r="M35" i="1"/>
  <c r="L55" i="1"/>
  <c r="L51" i="1"/>
  <c r="L47" i="1"/>
  <c r="L43" i="1"/>
  <c r="L39" i="1"/>
  <c r="L35" i="1"/>
  <c r="L31" i="1"/>
  <c r="L27" i="1"/>
  <c r="L23" i="1"/>
  <c r="L19" i="1"/>
  <c r="B55" i="1"/>
  <c r="B51" i="1"/>
  <c r="B47" i="1"/>
  <c r="B43" i="1"/>
  <c r="B39" i="1"/>
  <c r="B35" i="1"/>
  <c r="B31" i="1"/>
  <c r="B27" i="1"/>
  <c r="B23" i="1"/>
  <c r="B19" i="1"/>
  <c r="M30" i="1"/>
  <c r="M39" i="1"/>
  <c r="M54" i="1"/>
  <c r="P57" i="1"/>
  <c r="C43" i="1" l="1"/>
  <c r="M33" i="1"/>
  <c r="M25" i="1"/>
  <c r="C47" i="1"/>
  <c r="C38" i="1"/>
  <c r="M28" i="1"/>
  <c r="C19" i="1"/>
  <c r="M19" i="1"/>
  <c r="C55" i="1"/>
  <c r="C50" i="1"/>
  <c r="C46" i="1"/>
  <c r="M41" i="1"/>
  <c r="M37" i="1"/>
  <c r="C31" i="1"/>
  <c r="C27" i="1"/>
  <c r="C22" i="1"/>
  <c r="C18" i="1"/>
  <c r="M27" i="1"/>
  <c r="M43" i="1"/>
  <c r="M22" i="1"/>
  <c r="M38" i="1"/>
  <c r="M46" i="1"/>
  <c r="M53" i="1"/>
  <c r="M48" i="1"/>
  <c r="C39" i="1"/>
  <c r="C29" i="1"/>
  <c r="M29" i="1"/>
  <c r="M20" i="1"/>
  <c r="C51" i="1"/>
  <c r="M32" i="1"/>
  <c r="C32" i="1"/>
  <c r="C23" i="1"/>
  <c r="C34" i="1"/>
  <c r="M51" i="1"/>
  <c r="C54" i="1"/>
  <c r="C49" i="1"/>
  <c r="M49" i="1"/>
  <c r="M45" i="1"/>
  <c r="D40" i="1"/>
  <c r="AJ40" i="1" s="1"/>
  <c r="AL40" i="1" s="1"/>
  <c r="M40" i="1"/>
  <c r="C35" i="1"/>
  <c r="C30" i="1"/>
  <c r="C26" i="1"/>
  <c r="C21" i="1"/>
  <c r="M21" i="1"/>
  <c r="M17" i="1"/>
  <c r="M31" i="1"/>
  <c r="M47" i="1"/>
  <c r="C37" i="1"/>
  <c r="C41" i="1"/>
  <c r="C16" i="1" l="1"/>
  <c r="M16" i="1"/>
  <c r="G46" i="1"/>
  <c r="AK46" i="1" s="1"/>
  <c r="AM46" i="1" s="1"/>
  <c r="D20" i="1"/>
  <c r="AJ20" i="1" s="1"/>
  <c r="AL20" i="1" s="1"/>
  <c r="D48" i="1"/>
  <c r="AJ48" i="1" s="1"/>
  <c r="AL48" i="1" s="1"/>
  <c r="M52" i="1"/>
  <c r="J39" i="1"/>
  <c r="G54" i="1"/>
  <c r="AK54" i="1" s="1"/>
  <c r="AM54" i="1" s="1"/>
  <c r="D22" i="1"/>
  <c r="AJ22" i="1" s="1"/>
  <c r="AL22" i="1" s="1"/>
  <c r="M44" i="1"/>
  <c r="C44" i="1"/>
  <c r="G42" i="1"/>
  <c r="AK42" i="1" s="1"/>
  <c r="AM42" i="1" s="1"/>
  <c r="C40" i="1"/>
  <c r="D32" i="1"/>
  <c r="AJ32" i="1" s="1"/>
  <c r="AL32" i="1" s="1"/>
  <c r="C20" i="1"/>
  <c r="C48" i="1"/>
  <c r="D19" i="1"/>
  <c r="AJ19" i="1" s="1"/>
  <c r="AL19" i="1" s="1"/>
  <c r="D43" i="1"/>
  <c r="AJ43" i="1" s="1"/>
  <c r="AL43" i="1" s="1"/>
  <c r="M24" i="1"/>
  <c r="M36" i="1"/>
  <c r="J51" i="1"/>
  <c r="C45" i="1"/>
  <c r="C53" i="1"/>
  <c r="J43" i="1"/>
  <c r="J55" i="1"/>
  <c r="G38" i="1"/>
  <c r="AK38" i="1" s="1"/>
  <c r="AM38" i="1" s="1"/>
  <c r="D37" i="1"/>
  <c r="AJ37" i="1" s="1"/>
  <c r="AL37" i="1" s="1"/>
  <c r="C17" i="1"/>
  <c r="C42" i="1"/>
  <c r="D46" i="1"/>
  <c r="AJ46" i="1" s="1"/>
  <c r="AL46" i="1" s="1"/>
  <c r="C28" i="1"/>
  <c r="D38" i="1"/>
  <c r="AJ38" i="1" s="1"/>
  <c r="AL38" i="1" s="1"/>
  <c r="C25" i="1"/>
  <c r="C33" i="1"/>
  <c r="J50" i="1"/>
  <c r="D50" i="1" l="1"/>
  <c r="AJ50" i="1" s="1"/>
  <c r="AL50" i="1" s="1"/>
  <c r="E53" i="1"/>
  <c r="D18" i="1"/>
  <c r="AJ18" i="1" s="1"/>
  <c r="AL18" i="1" s="1"/>
  <c r="D29" i="1"/>
  <c r="AJ29" i="1" s="1"/>
  <c r="AL29" i="1" s="1"/>
  <c r="D17" i="1"/>
  <c r="AJ17" i="1" s="1"/>
  <c r="AL17" i="1" s="1"/>
  <c r="D33" i="1"/>
  <c r="AJ33" i="1" s="1"/>
  <c r="AL33" i="1" s="1"/>
  <c r="E48" i="1"/>
  <c r="D55" i="1"/>
  <c r="AJ55" i="1" s="1"/>
  <c r="AL55" i="1" s="1"/>
  <c r="D27" i="1"/>
  <c r="AJ27" i="1" s="1"/>
  <c r="AL27" i="1" s="1"/>
  <c r="D23" i="1"/>
  <c r="AJ23" i="1" s="1"/>
  <c r="AL23" i="1" s="1"/>
  <c r="D21" i="1"/>
  <c r="AJ21" i="1" s="1"/>
  <c r="AL21" i="1" s="1"/>
  <c r="E40" i="1"/>
  <c r="D51" i="1"/>
  <c r="AJ51" i="1" s="1"/>
  <c r="AL51" i="1" s="1"/>
  <c r="D28" i="1"/>
  <c r="AJ28" i="1" s="1"/>
  <c r="AL28" i="1" s="1"/>
  <c r="D35" i="1"/>
  <c r="AJ35" i="1" s="1"/>
  <c r="AL35" i="1" s="1"/>
  <c r="K47" i="1"/>
  <c r="C36" i="1"/>
  <c r="E54" i="1"/>
  <c r="K51" i="1"/>
  <c r="E51" i="1"/>
  <c r="D49" i="1"/>
  <c r="AJ49" i="1" s="1"/>
  <c r="AL49" i="1" s="1"/>
  <c r="D41" i="1"/>
  <c r="AJ41" i="1" s="1"/>
  <c r="AL41" i="1" s="1"/>
  <c r="H54" i="1"/>
  <c r="K39" i="1"/>
  <c r="D42" i="1"/>
  <c r="AJ42" i="1" s="1"/>
  <c r="AL42" i="1" s="1"/>
  <c r="D45" i="1"/>
  <c r="AJ45" i="1" s="1"/>
  <c r="AL45" i="1" s="1"/>
  <c r="H46" i="1"/>
  <c r="K50" i="1"/>
  <c r="H38" i="1"/>
  <c r="C52" i="1"/>
  <c r="F46" i="1"/>
  <c r="D30" i="1"/>
  <c r="AJ30" i="1" s="1"/>
  <c r="AL30" i="1" s="1"/>
  <c r="E37" i="1"/>
  <c r="K55" i="1"/>
  <c r="K43" i="1"/>
  <c r="J47" i="1"/>
  <c r="D26" i="1"/>
  <c r="AJ26" i="1" s="1"/>
  <c r="AL26" i="1" s="1"/>
  <c r="D53" i="1"/>
  <c r="AJ53" i="1" s="1"/>
  <c r="AL53" i="1" s="1"/>
  <c r="C24" i="1"/>
  <c r="D54" i="1"/>
  <c r="AJ54" i="1" s="1"/>
  <c r="AL54" i="1" s="1"/>
  <c r="H42" i="1"/>
  <c r="D25" i="1"/>
  <c r="AJ25" i="1" s="1"/>
  <c r="AL25" i="1" s="1"/>
  <c r="D47" i="1"/>
  <c r="AJ47" i="1" s="1"/>
  <c r="AL47" i="1" s="1"/>
  <c r="D31" i="1"/>
  <c r="AJ31" i="1" s="1"/>
  <c r="AL31" i="1" s="1"/>
  <c r="D39" i="1"/>
  <c r="AJ39" i="1" s="1"/>
  <c r="AL39" i="1" s="1"/>
  <c r="D34" i="1"/>
  <c r="AJ34" i="1" s="1"/>
  <c r="AL34" i="1" s="1"/>
  <c r="E45" i="1"/>
  <c r="D16" i="1"/>
  <c r="AJ16" i="1" s="1"/>
  <c r="AL16" i="1" s="1"/>
  <c r="J54" i="1"/>
  <c r="J42" i="1"/>
  <c r="J46" i="1"/>
  <c r="E20" i="1" l="1"/>
  <c r="E21" i="1"/>
  <c r="E55" i="1"/>
  <c r="E19" i="1"/>
  <c r="E23" i="1"/>
  <c r="E50" i="1"/>
  <c r="E31" i="1"/>
  <c r="E32" i="1"/>
  <c r="F40" i="1"/>
  <c r="E39" i="1"/>
  <c r="E25" i="1"/>
  <c r="E42" i="1"/>
  <c r="E18" i="1"/>
  <c r="F53" i="1"/>
  <c r="E30" i="1"/>
  <c r="E43" i="1"/>
  <c r="E17" i="1"/>
  <c r="D24" i="1"/>
  <c r="AJ24" i="1" s="1"/>
  <c r="AL24" i="1" s="1"/>
  <c r="F37" i="1"/>
  <c r="E34" i="1"/>
  <c r="E49" i="1"/>
  <c r="E33" i="1"/>
  <c r="D52" i="1"/>
  <c r="AJ52" i="1" s="1"/>
  <c r="AL52" i="1" s="1"/>
  <c r="I38" i="1"/>
  <c r="I46" i="1"/>
  <c r="F51" i="1"/>
  <c r="D44" i="1"/>
  <c r="AJ44" i="1" s="1"/>
  <c r="AL44" i="1" s="1"/>
  <c r="E41" i="1"/>
  <c r="F45" i="1"/>
  <c r="F33" i="1"/>
  <c r="I54" i="1"/>
  <c r="K38" i="1"/>
  <c r="F38" i="1"/>
  <c r="F42" i="1"/>
  <c r="F43" i="1"/>
  <c r="D36" i="1"/>
  <c r="AJ36" i="1" s="1"/>
  <c r="AL36" i="1" s="1"/>
  <c r="K46" i="1"/>
  <c r="K42" i="1"/>
  <c r="K54" i="1"/>
  <c r="I42" i="1"/>
  <c r="E29" i="1"/>
  <c r="E46" i="1"/>
  <c r="J38" i="1"/>
  <c r="E38" i="1"/>
  <c r="E47" i="1"/>
  <c r="E35" i="1"/>
  <c r="E22" i="1"/>
  <c r="E28" i="1"/>
  <c r="F19" i="1"/>
  <c r="E27" i="1"/>
  <c r="F48" i="1"/>
  <c r="F54" i="1"/>
  <c r="E26" i="1"/>
  <c r="G48" i="1"/>
  <c r="AK48" i="1" s="1"/>
  <c r="AM48" i="1" s="1"/>
  <c r="G40" i="1"/>
  <c r="AK40" i="1" s="1"/>
  <c r="AM40" i="1" s="1"/>
  <c r="G45" i="1"/>
  <c r="AK45" i="1" s="1"/>
  <c r="AM45" i="1" s="1"/>
  <c r="G53" i="1"/>
  <c r="AK53" i="1" s="1"/>
  <c r="AM53" i="1" s="1"/>
  <c r="F32" i="1" l="1"/>
  <c r="F26" i="1"/>
  <c r="F17" i="1"/>
  <c r="F28" i="1"/>
  <c r="F35" i="1"/>
  <c r="F47" i="1"/>
  <c r="F31" i="1"/>
  <c r="E24" i="1"/>
  <c r="F27" i="1"/>
  <c r="F22" i="1"/>
  <c r="F29" i="1"/>
  <c r="F50" i="1"/>
  <c r="E52" i="1"/>
  <c r="F55" i="1"/>
  <c r="F20" i="1"/>
  <c r="F25" i="1"/>
  <c r="E44" i="1"/>
  <c r="G30" i="1"/>
  <c r="AK30" i="1" s="1"/>
  <c r="AM30" i="1" s="1"/>
  <c r="G18" i="1"/>
  <c r="AK18" i="1" s="1"/>
  <c r="AM18" i="1" s="1"/>
  <c r="G17" i="1"/>
  <c r="AK17" i="1" s="1"/>
  <c r="AM17" i="1" s="1"/>
  <c r="G22" i="1"/>
  <c r="AK22" i="1" s="1"/>
  <c r="AM22" i="1" s="1"/>
  <c r="G29" i="1"/>
  <c r="AK29" i="1" s="1"/>
  <c r="AM29" i="1" s="1"/>
  <c r="G50" i="1"/>
  <c r="AK50" i="1" s="1"/>
  <c r="AM50" i="1" s="1"/>
  <c r="G35" i="1"/>
  <c r="AK35" i="1" s="1"/>
  <c r="AM35" i="1" s="1"/>
  <c r="G55" i="1"/>
  <c r="AK55" i="1" s="1"/>
  <c r="AM55" i="1" s="1"/>
  <c r="G32" i="1"/>
  <c r="AK32" i="1" s="1"/>
  <c r="AM32" i="1" s="1"/>
  <c r="G51" i="1"/>
  <c r="AK51" i="1" s="1"/>
  <c r="AM51" i="1" s="1"/>
  <c r="G23" i="1"/>
  <c r="AK23" i="1" s="1"/>
  <c r="AM23" i="1" s="1"/>
  <c r="G21" i="1"/>
  <c r="AK21" i="1" s="1"/>
  <c r="AM21" i="1" s="1"/>
  <c r="G31" i="1"/>
  <c r="AK31" i="1" s="1"/>
  <c r="AM31" i="1" s="1"/>
  <c r="F41" i="1"/>
  <c r="G27" i="1"/>
  <c r="AK27" i="1" s="1"/>
  <c r="AM27" i="1" s="1"/>
  <c r="G47" i="1"/>
  <c r="AK47" i="1" s="1"/>
  <c r="AM47" i="1" s="1"/>
  <c r="G25" i="1"/>
  <c r="AK25" i="1" s="1"/>
  <c r="AM25" i="1" s="1"/>
  <c r="F30" i="1"/>
  <c r="E16" i="1"/>
  <c r="F49" i="1"/>
  <c r="F34" i="1"/>
  <c r="G43" i="1"/>
  <c r="AK43" i="1" s="1"/>
  <c r="AM43" i="1" s="1"/>
  <c r="G37" i="1"/>
  <c r="AK37" i="1" s="1"/>
  <c r="AM37" i="1" s="1"/>
  <c r="G28" i="1"/>
  <c r="AK28" i="1" s="1"/>
  <c r="AM28" i="1" s="1"/>
  <c r="F23" i="1"/>
  <c r="G33" i="1"/>
  <c r="AK33" i="1" s="1"/>
  <c r="AM33" i="1" s="1"/>
  <c r="F39" i="1"/>
  <c r="F21" i="1"/>
  <c r="F18" i="1"/>
  <c r="E36" i="1"/>
  <c r="H37" i="1"/>
  <c r="H45" i="1"/>
  <c r="H53" i="1"/>
  <c r="F16" i="1" l="1"/>
  <c r="F24" i="1"/>
  <c r="F36" i="1"/>
  <c r="H26" i="1"/>
  <c r="H20" i="1"/>
  <c r="H25" i="1"/>
  <c r="H50" i="1"/>
  <c r="H27" i="1"/>
  <c r="G41" i="1"/>
  <c r="AK41" i="1" s="1"/>
  <c r="AM41" i="1" s="1"/>
  <c r="H21" i="1"/>
  <c r="H23" i="1"/>
  <c r="G16" i="1"/>
  <c r="AK16" i="1" s="1"/>
  <c r="AM16" i="1" s="1"/>
  <c r="G49" i="1"/>
  <c r="AK49" i="1" s="1"/>
  <c r="AM49" i="1" s="1"/>
  <c r="F52" i="1"/>
  <c r="H19" i="1"/>
  <c r="H34" i="1"/>
  <c r="H55" i="1"/>
  <c r="H22" i="1"/>
  <c r="H17" i="1"/>
  <c r="H30" i="1"/>
  <c r="H28" i="1"/>
  <c r="G26" i="1"/>
  <c r="AK26" i="1" s="1"/>
  <c r="AM26" i="1" s="1"/>
  <c r="G20" i="1"/>
  <c r="AK20" i="1" s="1"/>
  <c r="AM20" i="1" s="1"/>
  <c r="H33" i="1"/>
  <c r="G19" i="1"/>
  <c r="AK19" i="1" s="1"/>
  <c r="AM19" i="1" s="1"/>
  <c r="H48" i="1"/>
  <c r="H40" i="1"/>
  <c r="G39" i="1"/>
  <c r="AK39" i="1" s="1"/>
  <c r="AM39" i="1" s="1"/>
  <c r="G24" i="1"/>
  <c r="AK24" i="1" s="1"/>
  <c r="AM24" i="1" s="1"/>
  <c r="F44" i="1"/>
  <c r="H35" i="1"/>
  <c r="H29" i="1"/>
  <c r="G34" i="1"/>
  <c r="AK34" i="1" s="1"/>
  <c r="AM34" i="1" s="1"/>
  <c r="H49" i="1"/>
  <c r="H41" i="1"/>
  <c r="G36" i="1"/>
  <c r="AK36" i="1" s="1"/>
  <c r="AM36" i="1" s="1"/>
  <c r="I48" i="1" l="1"/>
  <c r="I53" i="1"/>
  <c r="I37" i="1"/>
  <c r="I40" i="1"/>
  <c r="I45" i="1"/>
  <c r="I51" i="1"/>
  <c r="I43" i="1"/>
  <c r="I50" i="1"/>
  <c r="H24" i="1"/>
  <c r="G52" i="1"/>
  <c r="AK52" i="1" s="1"/>
  <c r="AM52" i="1" s="1"/>
  <c r="I55" i="1"/>
  <c r="I39" i="1"/>
  <c r="I47" i="1"/>
  <c r="G44" i="1"/>
  <c r="AK44" i="1" s="1"/>
  <c r="AM44" i="1" s="1"/>
  <c r="H32" i="1"/>
  <c r="H31" i="1"/>
  <c r="H39" i="1"/>
  <c r="H18" i="1"/>
  <c r="H51" i="1"/>
  <c r="H16" i="1"/>
  <c r="H47" i="1"/>
  <c r="H43" i="1"/>
  <c r="H36" i="1"/>
  <c r="J37" i="1"/>
  <c r="H44" i="1"/>
  <c r="J45" i="1"/>
  <c r="I26" i="1" l="1"/>
  <c r="I18" i="1"/>
  <c r="I20" i="1"/>
  <c r="I35" i="1"/>
  <c r="I23" i="1"/>
  <c r="I29" i="1"/>
  <c r="I49" i="1"/>
  <c r="I22" i="1"/>
  <c r="I28" i="1"/>
  <c r="I33" i="1"/>
  <c r="I17" i="1"/>
  <c r="I32" i="1"/>
  <c r="J21" i="1"/>
  <c r="J27" i="1"/>
  <c r="J19" i="1"/>
  <c r="J34" i="1"/>
  <c r="J31" i="1"/>
  <c r="J23" i="1"/>
  <c r="J48" i="1"/>
  <c r="J35" i="1"/>
  <c r="J29" i="1"/>
  <c r="J32" i="1"/>
  <c r="J30" i="1"/>
  <c r="J25" i="1"/>
  <c r="J26" i="1"/>
  <c r="J33" i="1"/>
  <c r="J20" i="1"/>
  <c r="I21" i="1"/>
  <c r="J28" i="1"/>
  <c r="J40" i="1"/>
  <c r="I30" i="1"/>
  <c r="I25" i="1"/>
  <c r="I27" i="1"/>
  <c r="I19" i="1"/>
  <c r="I34" i="1"/>
  <c r="J53" i="1"/>
  <c r="H52" i="1"/>
  <c r="J17" i="1"/>
  <c r="I41" i="1"/>
  <c r="I31" i="1"/>
  <c r="J49" i="1"/>
  <c r="K45" i="1"/>
  <c r="K40" i="1"/>
  <c r="K48" i="1"/>
  <c r="K53" i="1"/>
  <c r="K37" i="1"/>
  <c r="I36" i="1" l="1"/>
  <c r="I24" i="1"/>
  <c r="I52" i="1"/>
  <c r="I44" i="1"/>
  <c r="K31" i="1"/>
  <c r="K34" i="1"/>
  <c r="K27" i="1"/>
  <c r="K28" i="1"/>
  <c r="K26" i="1"/>
  <c r="K32" i="1"/>
  <c r="K35" i="1"/>
  <c r="K22" i="1"/>
  <c r="K18" i="1"/>
  <c r="J16" i="1"/>
  <c r="J24" i="1"/>
  <c r="K25" i="1"/>
  <c r="K17" i="1"/>
  <c r="J22" i="1"/>
  <c r="K20" i="1"/>
  <c r="K33" i="1"/>
  <c r="J41" i="1"/>
  <c r="K30" i="1"/>
  <c r="J18" i="1"/>
  <c r="K29" i="1"/>
  <c r="I16" i="1"/>
  <c r="K23" i="1"/>
  <c r="K19" i="1"/>
  <c r="K21" i="1"/>
  <c r="K41" i="1"/>
  <c r="J36" i="1"/>
  <c r="K49" i="1"/>
  <c r="K24" i="1" l="1"/>
  <c r="J52" i="1"/>
  <c r="K16" i="1"/>
  <c r="J44" i="1"/>
  <c r="K36" i="1"/>
  <c r="K44" i="1"/>
  <c r="K52" i="1"/>
  <c r="AJ10" i="1" l="1"/>
  <c r="AN15" i="1" l="1"/>
  <c r="AO15" i="1" s="1"/>
  <c r="P15" i="1" l="1"/>
  <c r="T15" i="1"/>
  <c r="S15" i="1"/>
  <c r="L15" i="1" l="1"/>
  <c r="U15" i="1"/>
  <c r="V15" i="1" s="1"/>
  <c r="K57" i="1"/>
  <c r="B15" i="1"/>
  <c r="W15" i="1" l="1"/>
  <c r="X15" i="1" s="1"/>
  <c r="M15" i="1"/>
  <c r="C15" i="1"/>
  <c r="D15" i="1" l="1"/>
  <c r="AJ15" i="1" s="1"/>
  <c r="AL15" i="1" s="1"/>
  <c r="Y15" i="1"/>
  <c r="E15" i="1" s="1"/>
  <c r="Z15" i="1" l="1"/>
  <c r="AA15" i="1" s="1"/>
  <c r="F15" i="1" s="1"/>
  <c r="AB15" i="1" l="1"/>
  <c r="AC15" i="1" s="1"/>
  <c r="E10" i="1"/>
  <c r="AD15" i="1" l="1"/>
  <c r="G15" i="1" s="1"/>
  <c r="AK15" i="1" s="1"/>
  <c r="AE15" i="1" l="1"/>
  <c r="AF15" i="1" s="1"/>
  <c r="AG15" i="1" s="1"/>
  <c r="AH15" i="1" l="1"/>
  <c r="J15" i="1" s="1"/>
  <c r="I15" i="1"/>
  <c r="H15" i="1"/>
  <c r="AM15" i="1" s="1"/>
  <c r="AI15" i="1" l="1"/>
  <c r="K15" i="1" s="1"/>
</calcChain>
</file>

<file path=xl/sharedStrings.xml><?xml version="1.0" encoding="utf-8"?>
<sst xmlns="http://schemas.openxmlformats.org/spreadsheetml/2006/main" count="106" uniqueCount="82">
  <si>
    <t>Time</t>
  </si>
  <si>
    <t>V-Range</t>
  </si>
  <si>
    <t>Result</t>
  </si>
  <si>
    <t>Date</t>
  </si>
  <si>
    <t>Resistance [mohm]</t>
  </si>
  <si>
    <t>R-Lim1 [mohm]</t>
  </si>
  <si>
    <t>R-Lim2 [mohm]</t>
  </si>
  <si>
    <t>Voltage [volt]</t>
  </si>
  <si>
    <t>V-Lim [volt]</t>
  </si>
  <si>
    <t>R-Range [ohm]</t>
  </si>
  <si>
    <t>Temp [C]</t>
  </si>
  <si>
    <t xml:space="preserve"> </t>
  </si>
  <si>
    <t>Datum:</t>
  </si>
  <si>
    <t>S/N:</t>
  </si>
  <si>
    <t>ver:</t>
  </si>
  <si>
    <t>Sem vlož data Hiokiho</t>
  </si>
  <si>
    <t>UPS:</t>
  </si>
  <si>
    <t>Internal Resistance</t>
  </si>
  <si>
    <t>mΩ</t>
  </si>
  <si>
    <t>Nominální hodnota Ri dle katalogu</t>
  </si>
  <si>
    <t>Počet míst měřeného odporu</t>
  </si>
  <si>
    <t>Model prístroja</t>
  </si>
  <si>
    <t>HIOKI 3554 BATTERY HiTESTER</t>
  </si>
  <si>
    <t>V1.00</t>
  </si>
  <si>
    <t>Pozícia merenia:</t>
  </si>
  <si>
    <t>Odberateľ:</t>
  </si>
  <si>
    <t>Meral:</t>
  </si>
  <si>
    <t>Číslo zákazky:</t>
  </si>
  <si>
    <t>Pozícia batérie</t>
  </si>
  <si>
    <t>Hodnoty ku grafu</t>
  </si>
  <si>
    <t>Výrobca</t>
  </si>
  <si>
    <t>Batérie:</t>
  </si>
  <si>
    <t>UPS</t>
  </si>
  <si>
    <t>Objednávateľ:</t>
  </si>
  <si>
    <t>Leaftron LTL12-100 12V/100 Ah</t>
  </si>
  <si>
    <t>Powerwat+ 33180 RMX 90 kVA UPS2 B</t>
  </si>
  <si>
    <t>ZK-26-5350</t>
  </si>
  <si>
    <t>MH Teplárenský holding, a.s. Bratislava</t>
  </si>
  <si>
    <t xml:space="preserve"> I01172002321</t>
  </si>
  <si>
    <t>TP, LS</t>
  </si>
  <si>
    <t>1,2026-07-28,10:58:25,30mΩ,9.19,mΩ,,mΩ,,mΩ,60V,13.16,V,,V,,°C,OFF,,,,,,</t>
  </si>
  <si>
    <t>2,2026-07-28,10:58:46,30mΩ,12.59,mΩ,,mΩ,,mΩ,60V,13.52,V,,V,,°C,OFF,,,,,,</t>
  </si>
  <si>
    <t>5,2026-07-28,10:59:19,30mΩ,7.49,mΩ,,mΩ,,mΩ,60V,13.54,V,,V,,°C,OFF,,,,,,</t>
  </si>
  <si>
    <t>6,2026-07-28,10:59:35,30mΩ,9.67,mΩ,,mΩ,,mΩ,60V,13.50,V,,V,,°C,OFF,,,,,,</t>
  </si>
  <si>
    <t>11,2026-07-28,11:01:07,30mΩ,7.47,mΩ,,mΩ,,mΩ,60V,13.51,V,,V,,°C,OFF,,,,,,</t>
  </si>
  <si>
    <t>12,2026-07-28,11:01:18,30mΩ,9.03,mΩ,,mΩ,,mΩ,60V,13.49,V,,V,,°C,OFF,,,,,,</t>
  </si>
  <si>
    <t>13,2026-07-28,11:01:40,3Ω,2.591,Ω,,Ω,,Ω,60V,-14.46,V,,V,,°C,OFF,,,,,,</t>
  </si>
  <si>
    <t>15,2026-07-28,11:02:05,30mΩ,10.39,mΩ,,mΩ,,mΩ,60V,13.51,V,,V,,°C,OFF,,,,,,</t>
  </si>
  <si>
    <t>16,2026-07-28,11:02:23,30mΩ,7.37,mΩ,,mΩ,,mΩ,60V,13.47,V,,V,,°C,OFF,,,,,,</t>
  </si>
  <si>
    <t>17,2026-07-28,11:02:41,30mΩ,6.96,mΩ,,mΩ,,mΩ,60V,13.48,V,,V,,°C,OFF,,,,,,</t>
  </si>
  <si>
    <t>18,2026-07-28,11:03:02,30mΩ,6.51,mΩ,,mΩ,,mΩ,60V,13.40,V,,V,,°C,OFF,,,,,,</t>
  </si>
  <si>
    <t>21,2026-07-28,11:03:34,30mΩ,9.24,mΩ,,mΩ,,mΩ,60V,13.54,V,,V,,°C,OFF,,,,,,</t>
  </si>
  <si>
    <t>22,2026-07-28,11:03:52,30mΩ,7.59,mΩ,,mΩ,,mΩ,60V,13.58,V,,V,,°C,OFF,,,,,,</t>
  </si>
  <si>
    <t>27,2026-07-28,11:06:34,30mΩ,6.37,mΩ,,mΩ,,mΩ,60V,13.48,V,,V,,°C,OFF,,,,,,</t>
  </si>
  <si>
    <t>28,2026-07-28,11:06:47,30mΩ,6.15,mΩ,,mΩ,,mΩ,60V,13.52,V,,V,,°C,OFF,,,,,,</t>
  </si>
  <si>
    <t>31,2026-07-28,11:07:26,30mΩ,5.69,mΩ,,mΩ,,mΩ,60V,13.53,V,,V,,°C,OFF,,,,,,</t>
  </si>
  <si>
    <t>32,2026-07-28,11:08:05,30mΩ,6.69,mΩ,,mΩ,,mΩ,60V,13.45,V,,V,,°C,OFF,,,,,,</t>
  </si>
  <si>
    <t>33,2026-07-28,11:08:51,30mΩ,6.59,mΩ,,mΩ,,mΩ,60V,13.45,V,,V,,°C,OFF,,,,,,</t>
  </si>
  <si>
    <t>34,2026-07-28,11:09:46,30mΩ,7.73,mΩ,,mΩ,,mΩ,60V,13.50,V,,V,,°C,OFF,,,,,,</t>
  </si>
  <si>
    <t>37,2026-07-28,11:10:21,30mΩ,5.93,mΩ,,mΩ,,mΩ,60V,13.51,V,,V,,°C,OFF,,,,,,</t>
  </si>
  <si>
    <t>38,2026-07-28,11:10:30,30mΩ,6.98,mΩ,,mΩ,,mΩ,60V,13.50,V,,V,,°C,OFF,,,,,,</t>
  </si>
  <si>
    <t>3,2026-07-28,10:58:56,30mΩ,7.82,mΩ,,mΩ,,mΩ,60V,13.52,V,,V,,°C,OFF,,,,,,</t>
  </si>
  <si>
    <t>4,2026-07-28,10:59:10,30mΩ,11.01,mΩ,,mΩ,,mΩ,60V,13.50,V,,V,,°C,OFF,,,,,,</t>
  </si>
  <si>
    <t>7,2026-07-28,10:59:43,30mΩ,7.00,mΩ,,mΩ,,mΩ,60V,13.51,V,,V,,°C,OFF,,,,,,</t>
  </si>
  <si>
    <t>8,2026-07-28,10:59:53,30mΩ,7.00,mΩ,,mΩ,,mΩ,60V,13.53,V,,V,,°C,OFF,,,,,,</t>
  </si>
  <si>
    <t>9,2026-07-28,11:00:10,30mΩ,6.68,mΩ,,mΩ,,mΩ,60V,13.45,V,,V,,°C,OFF,,,,,,</t>
  </si>
  <si>
    <t>10,2026-07-28,11:00:42,30mΩ,7.54,mΩ,,mΩ,,mΩ,60V,13.45,V,,V,,°C,OFF,,,,,,</t>
  </si>
  <si>
    <t>14,2026-07-28,11:01:56,30mΩ,9.85,mΩ,,mΩ,,mΩ,60V,13.50,V,,V,,°C,OFF,,,,,,</t>
  </si>
  <si>
    <t>19,2026-07-28,11:03:15,30mΩ,6.71,mΩ,,mΩ,,mΩ,60V,13.53,V,,V,,°C,OFF,,,,,,</t>
  </si>
  <si>
    <t>20,2026-07-28,11:03:27,30mΩ,7.08,mΩ,,mΩ,,mΩ,60V,13.44,V,,V,,°C,OFF,,,,,,</t>
  </si>
  <si>
    <t>23,2026-07-28,11:04:00,30mΩ,6.00,mΩ,,mΩ,,mΩ,60V,13.53,V,,V,,°C,OFF,,,,,,</t>
  </si>
  <si>
    <t>24,2026-07-28,11:04:24,30mΩ,7.93,mΩ,,mΩ,,mΩ,60V,13.51,V,,V,,°C,OFF,,,,,,</t>
  </si>
  <si>
    <t>25,2026-07-28,11:04:51,30mΩ,6.63,mΩ,,mΩ,,mΩ,60V,13.50,V,,V,,°C,OFF,,,,,,</t>
  </si>
  <si>
    <t>26,2026-07-28,11:06:15,30mΩ,5.70,mΩ,,mΩ,,mΩ,60V,13.53,V,,V,,°C,OFF,,,,,,</t>
  </si>
  <si>
    <t>29,2026-07-28,11:06:57,30mΩ,6.18,mΩ,,mΩ,,mΩ,60V,13.51,V,,V,,°C,OFF,,,,,,</t>
  </si>
  <si>
    <t>30,2026-07-28,11:07:19,30mΩ,6.31,mΩ,,mΩ,,mΩ,60V,13.54,V,,V,,°C,OFF,,,,,,</t>
  </si>
  <si>
    <t>35,2026-07-28,11:10:01,30mΩ,5.51,mΩ,,mΩ,,mΩ,60V,13.49,V,,V,,°C,OFF,,,,,,</t>
  </si>
  <si>
    <t>36,2026-07-28,11:10:09,30mΩ,8.17,mΩ,,mΩ,,mΩ,60V,13.51,V,,V,,°C,OFF,,,,,,</t>
  </si>
  <si>
    <t>39,2026-07-28,11:10:57,30mΩ,8.69,mΩ,,mΩ,,mΩ,60V,13.53,V,,V,,°C,OFF,,,,,,</t>
  </si>
  <si>
    <t>40,2026-07-28,11:11:07,30mΩ,6.79,mΩ,,mΩ,,mΩ,60V,13.49,V,,V,,°C,OFF,,,,,,</t>
  </si>
  <si>
    <t>Nízka kapacita, NEFUNKĆNÉ</t>
  </si>
  <si>
    <t>Vnútorný odpor nad hraničnou hodnotou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</si>
</sst>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6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Frutiger Linotype"/>
      <family val="2"/>
      <charset val="238"/>
    </font>
    <font>
      <sz val="10"/>
      <name val="Frutiger Linotype"/>
      <family val="2"/>
      <charset val="238"/>
    </font>
    <font>
      <b/>
      <sz val="10"/>
      <name val="Tahoma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3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11" applyNumberFormat="0" applyAlignment="0" applyProtection="0"/>
    <xf numFmtId="0" fontId="8" fillId="26" borderId="12" applyNumberFormat="0" applyAlignment="0" applyProtection="0"/>
    <xf numFmtId="0" fontId="9" fillId="27" borderId="12" applyNumberFormat="0" applyAlignment="0" applyProtection="0"/>
    <xf numFmtId="0" fontId="10" fillId="0" borderId="13" applyNumberFormat="0" applyFill="0" applyAlignment="0" applyProtection="0"/>
    <xf numFmtId="0" fontId="11" fillId="0" borderId="0" applyNumberFormat="0" applyFill="0" applyBorder="0" applyAlignment="0" applyProtection="0"/>
    <xf numFmtId="0" fontId="12" fillId="28" borderId="0" applyNumberFormat="0" applyBorder="0" applyAlignment="0" applyProtection="0"/>
    <xf numFmtId="0" fontId="13" fillId="29" borderId="0" applyNumberFormat="0" applyBorder="0" applyAlignment="0" applyProtection="0"/>
    <xf numFmtId="0" fontId="1" fillId="30" borderId="14" applyNumberFormat="0" applyFont="0" applyAlignment="0" applyProtection="0"/>
    <xf numFmtId="0" fontId="14" fillId="31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15" applyNumberFormat="0" applyFill="0" applyAlignment="0" applyProtection="0"/>
    <xf numFmtId="0" fontId="17" fillId="0" borderId="16" applyNumberFormat="0" applyFill="0" applyAlignment="0" applyProtection="0"/>
    <xf numFmtId="0" fontId="18" fillId="0" borderId="1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8" applyNumberFormat="0" applyFill="0" applyAlignment="0" applyProtection="0"/>
    <xf numFmtId="0" fontId="20" fillId="0" borderId="0" applyNumberFormat="0" applyFill="0" applyBorder="0" applyAlignment="0" applyProtection="0"/>
    <xf numFmtId="0" fontId="21" fillId="32" borderId="19" applyNumberFormat="0" applyAlignment="0" applyProtection="0"/>
    <xf numFmtId="0" fontId="22" fillId="0" borderId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right"/>
    </xf>
    <xf numFmtId="164" fontId="0" fillId="0" borderId="0" xfId="0" applyNumberFormat="1"/>
    <xf numFmtId="14" fontId="0" fillId="0" borderId="0" xfId="0" applyNumberFormat="1"/>
    <xf numFmtId="0" fontId="0" fillId="0" borderId="8" xfId="0" applyBorder="1"/>
    <xf numFmtId="14" fontId="0" fillId="0" borderId="7" xfId="0" applyNumberFormat="1" applyBorder="1"/>
    <xf numFmtId="0" fontId="0" fillId="0" borderId="5" xfId="0" applyBorder="1" applyAlignment="1">
      <alignment horizontal="center"/>
    </xf>
    <xf numFmtId="2" fontId="0" fillId="0" borderId="1" xfId="0" applyNumberFormat="1" applyBorder="1"/>
    <xf numFmtId="0" fontId="0" fillId="0" borderId="20" xfId="0" applyBorder="1"/>
    <xf numFmtId="0" fontId="0" fillId="0" borderId="21" xfId="0" applyBorder="1" applyAlignment="1">
      <alignment horizontal="center"/>
    </xf>
    <xf numFmtId="1" fontId="0" fillId="0" borderId="8" xfId="0" applyNumberFormat="1" applyBorder="1"/>
    <xf numFmtId="0" fontId="23" fillId="34" borderId="0" xfId="42" applyFont="1" applyFill="1"/>
    <xf numFmtId="0" fontId="0" fillId="33" borderId="9" xfId="0" applyFill="1" applyBorder="1"/>
    <xf numFmtId="14" fontId="0" fillId="33" borderId="7" xfId="0" applyNumberFormat="1" applyFill="1" applyBorder="1"/>
    <xf numFmtId="14" fontId="0" fillId="33" borderId="8" xfId="0" applyNumberFormat="1" applyFill="1" applyBorder="1"/>
    <xf numFmtId="0" fontId="0" fillId="33" borderId="8" xfId="0" applyFill="1" applyBorder="1"/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4" xfId="0" applyBorder="1" applyAlignment="1">
      <alignment horizontal="right"/>
    </xf>
    <xf numFmtId="0" fontId="10" fillId="35" borderId="0" xfId="0" applyFont="1" applyFill="1"/>
    <xf numFmtId="0" fontId="0" fillId="36" borderId="5" xfId="0" applyFill="1" applyBorder="1"/>
    <xf numFmtId="0" fontId="0" fillId="36" borderId="4" xfId="0" applyFill="1" applyBorder="1" applyAlignment="1">
      <alignment horizontal="right"/>
    </xf>
    <xf numFmtId="0" fontId="0" fillId="36" borderId="0" xfId="0" applyFill="1" applyAlignment="1">
      <alignment horizontal="right"/>
    </xf>
    <xf numFmtId="0" fontId="0" fillId="36" borderId="0" xfId="0" applyFill="1" applyAlignment="1">
      <alignment horizontal="center"/>
    </xf>
    <xf numFmtId="0" fontId="0" fillId="36" borderId="0" xfId="0" applyFill="1"/>
    <xf numFmtId="0" fontId="0" fillId="36" borderId="10" xfId="0" applyFill="1" applyBorder="1"/>
    <xf numFmtId="0" fontId="0" fillId="36" borderId="20" xfId="0" applyFill="1" applyBorder="1"/>
    <xf numFmtId="0" fontId="0" fillId="36" borderId="1" xfId="0" applyFill="1" applyBorder="1"/>
    <xf numFmtId="0" fontId="0" fillId="36" borderId="2" xfId="0" applyFill="1" applyBorder="1"/>
    <xf numFmtId="0" fontId="0" fillId="36" borderId="4" xfId="0" applyFill="1" applyBorder="1"/>
    <xf numFmtId="2" fontId="0" fillId="36" borderId="1" xfId="0" applyNumberFormat="1" applyFill="1" applyBorder="1"/>
    <xf numFmtId="0" fontId="0" fillId="36" borderId="3" xfId="0" applyFill="1" applyBorder="1"/>
    <xf numFmtId="0" fontId="0" fillId="37" borderId="5" xfId="0" applyFill="1" applyBorder="1"/>
    <xf numFmtId="0" fontId="0" fillId="37" borderId="4" xfId="0" applyFill="1" applyBorder="1" applyAlignment="1">
      <alignment horizontal="right"/>
    </xf>
    <xf numFmtId="0" fontId="0" fillId="37" borderId="0" xfId="0" applyFill="1" applyAlignment="1">
      <alignment horizontal="right"/>
    </xf>
    <xf numFmtId="0" fontId="0" fillId="37" borderId="0" xfId="0" applyFill="1" applyAlignment="1">
      <alignment horizontal="center"/>
    </xf>
    <xf numFmtId="0" fontId="0" fillId="37" borderId="0" xfId="0" applyFill="1"/>
    <xf numFmtId="0" fontId="0" fillId="37" borderId="20" xfId="0" applyFill="1" applyBorder="1"/>
    <xf numFmtId="0" fontId="0" fillId="37" borderId="1" xfId="0" applyFill="1" applyBorder="1"/>
    <xf numFmtId="0" fontId="0" fillId="37" borderId="2" xfId="0" applyFill="1" applyBorder="1"/>
    <xf numFmtId="0" fontId="0" fillId="37" borderId="4" xfId="0" applyFill="1" applyBorder="1"/>
    <xf numFmtId="2" fontId="0" fillId="37" borderId="1" xfId="0" applyNumberFormat="1" applyFill="1" applyBorder="1"/>
    <xf numFmtId="0" fontId="0" fillId="37" borderId="3" xfId="0" applyFill="1" applyBorder="1"/>
    <xf numFmtId="0" fontId="24" fillId="34" borderId="0" xfId="42" applyFont="1" applyFill="1" applyAlignment="1">
      <alignment horizontal="right"/>
    </xf>
    <xf numFmtId="0" fontId="0" fillId="35" borderId="0" xfId="0" applyFill="1"/>
    <xf numFmtId="0" fontId="24" fillId="34" borderId="0" xfId="42" applyFont="1" applyFill="1" applyAlignment="1">
      <alignment horizontal="left"/>
    </xf>
    <xf numFmtId="0" fontId="0" fillId="35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25" fillId="34" borderId="0" xfId="42" applyFont="1" applyFill="1" applyAlignment="1">
      <alignment horizontal="right"/>
    </xf>
    <xf numFmtId="0" fontId="0" fillId="0" borderId="0" xfId="0"/>
    <xf numFmtId="0" fontId="0" fillId="0" borderId="0" xfId="0" applyAlignment="1">
      <alignment horizontal="center"/>
    </xf>
  </cellXfs>
  <cellStyles count="43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30" builtinId="26" customBuiltin="1"/>
    <cellStyle name="Kontrolná bunka" xfId="41" builtinId="23" customBuiltin="1"/>
    <cellStyle name="Nadpis 1" xfId="35" builtinId="16" customBuiltin="1"/>
    <cellStyle name="Nadpis 2" xfId="36" builtinId="17" customBuiltin="1"/>
    <cellStyle name="Nadpis 3" xfId="37" builtinId="18" customBuiltin="1"/>
    <cellStyle name="Nadpis 4" xfId="38" builtinId="19" customBuiltin="1"/>
    <cellStyle name="Názov" xfId="34" builtinId="15" customBuiltin="1"/>
    <cellStyle name="Neutrálna" xfId="31" builtinId="28" customBuiltin="1"/>
    <cellStyle name="Normálna" xfId="0" builtinId="0"/>
    <cellStyle name="normální 2" xfId="42" xr:uid="{00000000-0005-0000-0000-00001A000000}"/>
    <cellStyle name="Poznámka" xfId="32" builtinId="10" customBuiltin="1"/>
    <cellStyle name="Prepojená bunka" xfId="39" builtinId="24" customBuiltin="1"/>
    <cellStyle name="Spolu" xfId="28" builtinId="25" customBuiltin="1"/>
    <cellStyle name="Text upozornenia" xfId="40" builtinId="11" customBuiltin="1"/>
    <cellStyle name="Vstup" xfId="27" builtinId="20" customBuiltin="1"/>
    <cellStyle name="Výpočet" xfId="26" builtinId="22" customBuiltin="1"/>
    <cellStyle name="Výstup" xfId="25" builtinId="21" customBuiltin="1"/>
    <cellStyle name="Vysvetľujúci text" xfId="29" builtinId="53" customBuiltin="1"/>
    <cellStyle name="Zlá" xfId="33" builtinId="27" customBuiltin="1"/>
    <cellStyle name="Zvýraznenie1" xfId="19" builtinId="29" customBuiltin="1"/>
    <cellStyle name="Zvýraznenie2" xfId="20" builtinId="33" customBuiltin="1"/>
    <cellStyle name="Zvýraznenie3" xfId="21" builtinId="37" customBuiltin="1"/>
    <cellStyle name="Zvýraznenie4" xfId="22" builtinId="41" customBuiltin="1"/>
    <cellStyle name="Zvýraznenie5" xfId="23" builtinId="45" customBuiltin="1"/>
    <cellStyle name="Zvýraznenie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66676</xdr:rowOff>
    </xdr:from>
    <xdr:to>
      <xdr:col>13</xdr:col>
      <xdr:colOff>41911</xdr:colOff>
      <xdr:row>4</xdr:row>
      <xdr:rowOff>126553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66676"/>
          <a:ext cx="7886700" cy="8218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58</xdr:row>
      <xdr:rowOff>161925</xdr:rowOff>
    </xdr:from>
    <xdr:to>
      <xdr:col>13</xdr:col>
      <xdr:colOff>70486</xdr:colOff>
      <xdr:row>62</xdr:row>
      <xdr:rowOff>87115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6" y="11620500"/>
          <a:ext cx="7886700" cy="687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T57"/>
  <sheetViews>
    <sheetView showGridLines="0" tabSelected="1" zoomScaleNormal="100" zoomScaleSheetLayoutView="100" workbookViewId="0">
      <selection activeCell="Q11" sqref="Q11:R14"/>
    </sheetView>
  </sheetViews>
  <sheetFormatPr defaultColWidth="9.140625" defaultRowHeight="15"/>
  <cols>
    <col min="1" max="1" width="2.5703125" customWidth="1"/>
    <col min="2" max="2" width="7.140625" customWidth="1"/>
    <col min="3" max="3" width="10.42578125" bestFit="1" customWidth="1"/>
    <col min="4" max="4" width="12.28515625" customWidth="1"/>
    <col min="5" max="5" width="14.85546875" customWidth="1"/>
    <col min="6" max="6" width="9.42578125" customWidth="1"/>
    <col min="7" max="7" width="11.85546875" bestFit="1" customWidth="1"/>
    <col min="8" max="8" width="7.85546875" customWidth="1"/>
    <col min="9" max="9" width="6.140625" customWidth="1"/>
    <col min="10" max="10" width="8.28515625" customWidth="1"/>
    <col min="11" max="11" width="11.7109375" customWidth="1"/>
    <col min="12" max="12" width="10.28515625" customWidth="1"/>
    <col min="13" max="13" width="5.5703125" customWidth="1"/>
    <col min="15" max="15" width="2.7109375" customWidth="1"/>
    <col min="17" max="17" width="74" customWidth="1"/>
    <col min="18" max="18" width="3.85546875" customWidth="1"/>
    <col min="19" max="19" width="2" customWidth="1"/>
    <col min="20" max="20" width="3" bestFit="1" customWidth="1"/>
    <col min="21" max="35" width="3" customWidth="1"/>
    <col min="36" max="36" width="7.5703125" customWidth="1"/>
    <col min="37" max="37" width="5.5703125" customWidth="1"/>
    <col min="38" max="39" width="11.85546875" customWidth="1"/>
    <col min="40" max="40" width="4.85546875" customWidth="1"/>
  </cols>
  <sheetData>
    <row r="6" spans="1:46">
      <c r="A6" s="19"/>
      <c r="B6" s="52"/>
      <c r="C6" s="53"/>
      <c r="D6" s="52"/>
      <c r="E6" s="53"/>
      <c r="F6" s="54"/>
      <c r="G6" s="55"/>
      <c r="H6" s="55"/>
      <c r="I6" s="58" t="s">
        <v>27</v>
      </c>
      <c r="J6" s="58"/>
      <c r="K6" s="58"/>
      <c r="L6" s="19" t="s">
        <v>36</v>
      </c>
      <c r="M6" s="28"/>
      <c r="N6" s="28"/>
      <c r="O6" s="28"/>
    </row>
    <row r="7" spans="1:46" ht="15.75">
      <c r="B7" s="1" t="s">
        <v>21</v>
      </c>
      <c r="E7" t="s">
        <v>22</v>
      </c>
      <c r="I7" s="57" t="s">
        <v>33</v>
      </c>
      <c r="J7" s="57"/>
      <c r="K7" s="21" t="s">
        <v>37</v>
      </c>
      <c r="L7" s="21"/>
      <c r="M7" s="21"/>
      <c r="N7" s="21"/>
      <c r="O7" s="11"/>
    </row>
    <row r="8" spans="1:46">
      <c r="D8" s="9" t="s">
        <v>13</v>
      </c>
      <c r="E8" s="18">
        <v>170617752</v>
      </c>
      <c r="F8" s="59"/>
      <c r="G8" s="59"/>
      <c r="I8" s="9"/>
      <c r="J8" s="9"/>
      <c r="K8" s="22"/>
      <c r="L8" s="22"/>
      <c r="M8" s="22"/>
      <c r="N8" s="22"/>
      <c r="O8" s="11"/>
      <c r="Q8" s="45" t="s">
        <v>80</v>
      </c>
    </row>
    <row r="9" spans="1:46" ht="15.75" thickBot="1">
      <c r="D9" s="9" t="s">
        <v>14</v>
      </c>
      <c r="E9" s="12" t="s">
        <v>23</v>
      </c>
      <c r="J9" s="9" t="s">
        <v>25</v>
      </c>
      <c r="K9" s="21" t="s">
        <v>37</v>
      </c>
      <c r="L9" s="22"/>
      <c r="M9" s="22"/>
      <c r="N9" s="22"/>
      <c r="O9" s="11"/>
      <c r="Q9" s="33" t="s">
        <v>81</v>
      </c>
    </row>
    <row r="10" spans="1:46" ht="15.75" thickBot="1">
      <c r="D10" s="9" t="s">
        <v>12</v>
      </c>
      <c r="E10" s="13" t="str">
        <f>L15</f>
        <v>2026-07-28</v>
      </c>
      <c r="I10" s="9"/>
      <c r="J10" s="9" t="s">
        <v>16</v>
      </c>
      <c r="K10" s="23" t="s">
        <v>35</v>
      </c>
      <c r="L10" s="23"/>
      <c r="M10" s="23"/>
      <c r="N10" s="23"/>
      <c r="S10" s="60" t="s">
        <v>19</v>
      </c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17">
        <f>H57</f>
        <v>4.9000000000000004</v>
      </c>
    </row>
    <row r="11" spans="1:46" ht="15.75" thickBot="1">
      <c r="D11" s="9" t="s">
        <v>24</v>
      </c>
      <c r="E11" s="20" t="s">
        <v>32</v>
      </c>
      <c r="I11" s="9"/>
      <c r="J11" s="9" t="s">
        <v>13</v>
      </c>
      <c r="K11" s="23" t="s">
        <v>38</v>
      </c>
      <c r="L11" s="23"/>
      <c r="M11" s="23"/>
      <c r="N11" s="23"/>
      <c r="Q11" s="56" t="s">
        <v>15</v>
      </c>
      <c r="R11" s="56"/>
      <c r="S11" s="60" t="s">
        <v>20</v>
      </c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17">
        <v>1</v>
      </c>
      <c r="AK11" s="2"/>
      <c r="AL11">
        <v>1</v>
      </c>
      <c r="AM11">
        <v>3</v>
      </c>
    </row>
    <row r="12" spans="1:46" ht="16.5" thickTop="1" thickBot="1">
      <c r="J12" s="9" t="s">
        <v>26</v>
      </c>
      <c r="K12" s="23" t="s">
        <v>39</v>
      </c>
      <c r="L12" s="23"/>
      <c r="M12" s="23"/>
      <c r="N12" s="23"/>
      <c r="Q12" s="56"/>
      <c r="R12" s="56"/>
      <c r="S12" s="60" t="s">
        <v>20</v>
      </c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17">
        <v>1</v>
      </c>
      <c r="AK12" s="2"/>
      <c r="AL12">
        <v>1</v>
      </c>
      <c r="AM12">
        <v>3</v>
      </c>
    </row>
    <row r="13" spans="1:46" s="2" customFormat="1">
      <c r="A13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/>
      <c r="P13"/>
      <c r="Q13" s="56"/>
      <c r="R13" s="56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</row>
    <row r="14" spans="1:46" ht="27" thickBot="1">
      <c r="A14" s="14"/>
      <c r="B14" s="24" t="s">
        <v>28</v>
      </c>
      <c r="C14" s="25" t="s">
        <v>9</v>
      </c>
      <c r="D14" s="25" t="s">
        <v>4</v>
      </c>
      <c r="E14" s="25" t="s">
        <v>5</v>
      </c>
      <c r="F14" s="25" t="s">
        <v>6</v>
      </c>
      <c r="G14" s="25" t="s">
        <v>7</v>
      </c>
      <c r="H14" s="25" t="s">
        <v>1</v>
      </c>
      <c r="I14" s="25" t="s">
        <v>8</v>
      </c>
      <c r="J14" s="25" t="s">
        <v>10</v>
      </c>
      <c r="K14" s="25" t="s">
        <v>2</v>
      </c>
      <c r="L14" s="25" t="s">
        <v>3</v>
      </c>
      <c r="M14" s="25" t="s">
        <v>0</v>
      </c>
      <c r="N14" s="26"/>
      <c r="O14" s="2"/>
      <c r="P14" s="2"/>
      <c r="Q14" s="56"/>
      <c r="R14" s="5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8" t="s">
        <v>29</v>
      </c>
      <c r="AN14" s="2" t="s">
        <v>30</v>
      </c>
      <c r="AO14" s="2"/>
      <c r="AP14" s="2"/>
      <c r="AQ14" s="2"/>
      <c r="AR14" s="2"/>
      <c r="AS14" s="2"/>
      <c r="AT14" s="2"/>
    </row>
    <row r="15" spans="1:46" s="33" customFormat="1" ht="15.75" thickTop="1">
      <c r="A15" s="29"/>
      <c r="B15" s="30" t="str">
        <f t="shared" ref="B15:B55" si="0">MID(Q15,1,(S15-1))</f>
        <v>1</v>
      </c>
      <c r="C15" s="31" t="str">
        <f>MID(Q15,(U15+1),(V15-U15-1))</f>
        <v>30mΩ</v>
      </c>
      <c r="D15" s="32" t="str">
        <f>(MID(Q15,(V15+1),(W15-V15-1)))</f>
        <v>9.19</v>
      </c>
      <c r="E15" s="33" t="str">
        <f>MID(Q15,(X15+1),(Y15-X15-1))</f>
        <v/>
      </c>
      <c r="F15" s="33" t="str">
        <f>MID(Q15,(Z15+1),(AA15-Z15-1))</f>
        <v/>
      </c>
      <c r="G15" s="33" t="str">
        <f>MID(Q15,(AC15+1),(AD15-AC15-1))</f>
        <v>13.16</v>
      </c>
      <c r="H15" s="33" t="str">
        <f>MID(Q15,(AD15+1),(AE15-AD15-1))</f>
        <v>V</v>
      </c>
      <c r="I15" s="33" t="str">
        <f>MID(Q15,(AE15+1),(AF15-AE15-1))</f>
        <v/>
      </c>
      <c r="J15" s="33" t="str">
        <f>MID(Q15,(AG15+1),(AH15-AG15-1))</f>
        <v/>
      </c>
      <c r="K15" s="33" t="str">
        <f>MID(Q15,(AH15+1),(AI15-AH15-1))</f>
        <v>°C</v>
      </c>
      <c r="L15" s="33" t="str">
        <f>MID(Q15,(S15+1),(T15-S15-1))</f>
        <v>2026-07-28</v>
      </c>
      <c r="M15" s="33" t="str">
        <f>MID(Q15,(T15+1),(U15-T15-1))</f>
        <v>10:58:25</v>
      </c>
      <c r="N15" s="34"/>
      <c r="P15" s="35">
        <f>$P$14</f>
        <v>0</v>
      </c>
      <c r="Q15" s="33" t="s">
        <v>40</v>
      </c>
      <c r="R15" s="33" t="s">
        <v>11</v>
      </c>
      <c r="S15" s="36">
        <f>IF(Q15&lt;&gt;0,(SEARCH(",",$Q15,1)),1)</f>
        <v>2</v>
      </c>
      <c r="T15" s="37">
        <f>IF(Q15&lt;&gt;0,(SEARCH(",",$Q15,(SEARCH(",",$Q15,1))+1)),2)</f>
        <v>13</v>
      </c>
      <c r="U15" s="37">
        <f t="shared" ref="U15:U55" si="1">IF(Q15&lt;&gt;0,(SEARCH(",",$Q15,(SEARCH(",",$Q15,T15))+1)),3)</f>
        <v>22</v>
      </c>
      <c r="V15" s="37">
        <f t="shared" ref="V15:V55" si="2">IF(Q15&lt;&gt;0,(SEARCH(",",$Q15,(SEARCH(",",$Q15,U15))+1)),4)</f>
        <v>27</v>
      </c>
      <c r="W15" s="37">
        <f t="shared" ref="W15:W55" si="3">IF(Q15&lt;&gt;0,(SEARCH(",",$Q15,(SEARCH(",",$Q15,V15))+1)),5)</f>
        <v>32</v>
      </c>
      <c r="X15" s="37">
        <f t="shared" ref="X15:X55" si="4">IF(Q15&lt;&gt;0,(SEARCH(",",$Q15,(SEARCH(",",$Q15,W15))+1)),6)</f>
        <v>35</v>
      </c>
      <c r="Y15" s="37">
        <f t="shared" ref="Y15:Y55" si="5">IF(Q15&lt;&gt;0,(SEARCH(",",$Q15,(SEARCH(",",$Q15,X15))+1)),7)</f>
        <v>36</v>
      </c>
      <c r="Z15" s="37">
        <f t="shared" ref="Z15:Z55" si="6">IF(Q15&lt;&gt;0,(SEARCH(",",$Q15,(SEARCH(",",$Q15,Y15))+1)),8)</f>
        <v>39</v>
      </c>
      <c r="AA15" s="37">
        <f t="shared" ref="AA15:AA55" si="7">IF(Q15&lt;&gt;0,SEARCH(",",$Q15,(SEARCH(",",$Q15,Z15))+1),9)</f>
        <v>40</v>
      </c>
      <c r="AB15" s="37">
        <f t="shared" ref="AB15:AB55" si="8">IF(Q15&lt;&gt;0,SEARCH(",",$Q15,(SEARCH(",",$Q15,AA15))+1),10)</f>
        <v>43</v>
      </c>
      <c r="AC15" s="37">
        <f>IF(Q15&lt;&gt;0,SEARCH(",",$Q15,(SEARCH(",",$Q15,AB15))+1),11)</f>
        <v>47</v>
      </c>
      <c r="AD15" s="37">
        <f>IF(Q15&lt;&gt;0,SEARCH(",",$Q15,(SEARCH(",",$Q15,AC15))+1),12)</f>
        <v>53</v>
      </c>
      <c r="AE15" s="37">
        <f>IF(Q15&lt;&gt;0,SEARCH(",",$Q15,(SEARCH(",",$Q15,AD15))+1),13)</f>
        <v>55</v>
      </c>
      <c r="AF15" s="37">
        <f>IF(Q15&lt;&gt;0,SEARCH(",",$Q15,(SEARCH(",",$Q15,AE15))+1),14)</f>
        <v>56</v>
      </c>
      <c r="AG15" s="37">
        <f>IF(Q15&lt;&gt;0,SEARCH(",",$Q15,(SEARCH(",",$Q15,AF15))+1),15)</f>
        <v>58</v>
      </c>
      <c r="AH15" s="37">
        <f>IF(Q15&lt;&gt;0,SEARCH(",",$Q15,(SEARCH(",",$Q15,AG15))+1),16)</f>
        <v>59</v>
      </c>
      <c r="AI15" s="37">
        <f>IF(Q15&lt;&gt;0,SEARCH(",",$Q15,(SEARCH(",",$Q15,AH15))+1),17)</f>
        <v>62</v>
      </c>
      <c r="AJ15" s="38" t="str">
        <f>CONCATENATE(MID(D15,1,$AL$12),",",MID(D15,$AM$12,2))</f>
        <v>9,19</v>
      </c>
      <c r="AK15" s="37" t="str">
        <f>CONCATENATE(MID(G15,1,2),",",MID(G15,4,2))</f>
        <v>13,16</v>
      </c>
      <c r="AL15" s="39">
        <f>IF(VALUE(AJ15)&gt;60,300,VALUE(AJ15))</f>
        <v>9.19</v>
      </c>
      <c r="AM15" s="40">
        <f>IF(VALUE(AK15)&gt;20,0,VALUE(AK15))</f>
        <v>13.16</v>
      </c>
      <c r="AN15" s="33">
        <f t="shared" ref="AN15:AN46" si="9">$H$57</f>
        <v>4.9000000000000004</v>
      </c>
      <c r="AO15" s="33">
        <f>AN15*1.3</f>
        <v>6.370000000000001</v>
      </c>
    </row>
    <row r="16" spans="1:46" s="45" customFormat="1">
      <c r="A16" s="41"/>
      <c r="B16" s="42" t="str">
        <f t="shared" si="0"/>
        <v>2</v>
      </c>
      <c r="C16" s="43" t="str">
        <f t="shared" ref="C16:C55" si="10">MID(Q16,(U16+1),(V16-U16-1))</f>
        <v>30mΩ</v>
      </c>
      <c r="D16" s="44" t="str">
        <f t="shared" ref="D16:D55" si="11">(MID(Q16,(V16+1),(W16-V16-1)))</f>
        <v>12.59</v>
      </c>
      <c r="E16" s="45" t="str">
        <f t="shared" ref="E16:E55" si="12">MID(Q16,(X16+1),(Y16-X16-1))</f>
        <v/>
      </c>
      <c r="F16" s="45" t="str">
        <f t="shared" ref="F16:F55" si="13">MID(Q16,(Z16+1),(AA16-Z16-1))</f>
        <v/>
      </c>
      <c r="G16" s="45" t="str">
        <f t="shared" ref="G16:G55" si="14">MID(Q16,(AC16+1),(AD16-AC16-1))</f>
        <v>13.52</v>
      </c>
      <c r="H16" s="45" t="str">
        <f t="shared" ref="H16:H55" si="15">MID(Q16,(AD16+1),(AE16-AD16-1))</f>
        <v>V</v>
      </c>
      <c r="I16" s="45" t="str">
        <f t="shared" ref="I16:I55" si="16">MID(Q16,(AE16+1),(AF16-AE16-1))</f>
        <v/>
      </c>
      <c r="J16" s="45" t="str">
        <f t="shared" ref="J16:J55" si="17">MID(Q16,(AG16+1),(AH16-AG16-1))</f>
        <v/>
      </c>
      <c r="K16" s="45" t="str">
        <f t="shared" ref="K16:K55" si="18">MID(Q16,(AH16+1),(AI16-AH16-1))</f>
        <v>°C</v>
      </c>
      <c r="L16" s="45" t="str">
        <f t="shared" ref="L16:L55" si="19">MID(Q16,(S16+1),(T16-S16-1))</f>
        <v>2026-07-28</v>
      </c>
      <c r="M16" s="45" t="str">
        <f t="shared" ref="M16:M55" si="20">MID(Q16,(T16+1),(U16-T16-1))</f>
        <v>10:58:46</v>
      </c>
      <c r="N16" s="41"/>
      <c r="P16" s="46">
        <f t="shared" ref="P16:P55" si="21">$P$14</f>
        <v>0</v>
      </c>
      <c r="Q16" s="45" t="s">
        <v>41</v>
      </c>
      <c r="R16" s="45" t="s">
        <v>11</v>
      </c>
      <c r="S16" s="47">
        <f t="shared" ref="S16:S55" si="22">IF(Q16&lt;&gt;0,(SEARCH(",",$Q16,1)),1)</f>
        <v>2</v>
      </c>
      <c r="T16" s="48">
        <f t="shared" ref="T16:T55" si="23">IF(Q16&lt;&gt;0,(SEARCH(",",$Q16,(SEARCH(",",$Q16,1))+1)),2)</f>
        <v>13</v>
      </c>
      <c r="U16" s="48">
        <f t="shared" si="1"/>
        <v>22</v>
      </c>
      <c r="V16" s="48">
        <f t="shared" si="2"/>
        <v>27</v>
      </c>
      <c r="W16" s="48">
        <f t="shared" si="3"/>
        <v>33</v>
      </c>
      <c r="X16" s="48">
        <f t="shared" si="4"/>
        <v>36</v>
      </c>
      <c r="Y16" s="48">
        <f t="shared" si="5"/>
        <v>37</v>
      </c>
      <c r="Z16" s="48">
        <f t="shared" si="6"/>
        <v>40</v>
      </c>
      <c r="AA16" s="48">
        <f t="shared" si="7"/>
        <v>41</v>
      </c>
      <c r="AB16" s="48">
        <f t="shared" si="8"/>
        <v>44</v>
      </c>
      <c r="AC16" s="48">
        <f t="shared" ref="AC16:AC55" si="24">IF(Q16&lt;&gt;0,SEARCH(",",$Q16,(SEARCH(",",$Q16,AB16))+1),11)</f>
        <v>48</v>
      </c>
      <c r="AD16" s="48">
        <f t="shared" ref="AD16:AD55" si="25">IF(Q16&lt;&gt;0,SEARCH(",",$Q16,(SEARCH(",",$Q16,AC16))+1),12)</f>
        <v>54</v>
      </c>
      <c r="AE16" s="48">
        <f t="shared" ref="AE16:AE55" si="26">IF(Q16&lt;&gt;0,SEARCH(",",$Q16,(SEARCH(",",$Q16,AD16))+1),13)</f>
        <v>56</v>
      </c>
      <c r="AF16" s="48">
        <f t="shared" ref="AF16:AF55" si="27">IF(Q16&lt;&gt;0,SEARCH(",",$Q16,(SEARCH(",",$Q16,AE16))+1),14)</f>
        <v>57</v>
      </c>
      <c r="AG16" s="48">
        <f t="shared" ref="AG16:AG55" si="28">IF(Q16&lt;&gt;0,SEARCH(",",$Q16,(SEARCH(",",$Q16,AF16))+1),15)</f>
        <v>59</v>
      </c>
      <c r="AH16" s="48">
        <f t="shared" ref="AH16:AH55" si="29">IF(Q16&lt;&gt;0,SEARCH(",",$Q16,(SEARCH(",",$Q16,AG16))+1),16)</f>
        <v>60</v>
      </c>
      <c r="AI16" s="48">
        <f t="shared" ref="AI16:AI55" si="30">IF(Q16&lt;&gt;0,SEARCH(",",$Q16,(SEARCH(",",$Q16,AH16))+1),17)</f>
        <v>63</v>
      </c>
      <c r="AJ16" s="49" t="str">
        <f t="shared" ref="AJ16:AJ55" si="31">CONCATENATE(MID(D16,1,$AL$12),",",MID(D16,$AM$12,2))</f>
        <v>1,.5</v>
      </c>
      <c r="AK16" s="48" t="str">
        <f t="shared" ref="AK16:AK55" si="32">CONCATENATE(MID(G16,1,2),",",MID(G16,4,2))</f>
        <v>13,52</v>
      </c>
      <c r="AL16" s="50" t="e">
        <f t="shared" ref="AL16:AL55" si="33">IF(VALUE(AJ16)&gt;60,300,VALUE(AJ16))</f>
        <v>#VALUE!</v>
      </c>
      <c r="AM16" s="51">
        <f t="shared" ref="AM16:AM55" si="34">IF(VALUE(AK16)&gt;20,0,VALUE(AK16))</f>
        <v>13.52</v>
      </c>
      <c r="AN16" s="45">
        <f t="shared" si="9"/>
        <v>4.9000000000000004</v>
      </c>
      <c r="AO16" s="45">
        <f t="shared" ref="AO16:AO55" si="35">AN16*1.3</f>
        <v>6.370000000000001</v>
      </c>
    </row>
    <row r="17" spans="1:41" s="33" customFormat="1">
      <c r="A17" s="29"/>
      <c r="B17" s="30" t="str">
        <f t="shared" si="0"/>
        <v>3</v>
      </c>
      <c r="C17" s="31" t="str">
        <f t="shared" si="10"/>
        <v>30mΩ</v>
      </c>
      <c r="D17" s="32" t="str">
        <f t="shared" si="11"/>
        <v>7.82</v>
      </c>
      <c r="E17" s="33" t="str">
        <f t="shared" si="12"/>
        <v/>
      </c>
      <c r="F17" s="33" t="str">
        <f t="shared" si="13"/>
        <v/>
      </c>
      <c r="G17" s="33" t="str">
        <f t="shared" si="14"/>
        <v>13.52</v>
      </c>
      <c r="H17" s="33" t="str">
        <f t="shared" si="15"/>
        <v>V</v>
      </c>
      <c r="I17" s="33" t="str">
        <f t="shared" si="16"/>
        <v/>
      </c>
      <c r="J17" s="33" t="str">
        <f t="shared" si="17"/>
        <v/>
      </c>
      <c r="K17" s="33" t="str">
        <f t="shared" si="18"/>
        <v>°C</v>
      </c>
      <c r="L17" s="33" t="str">
        <f t="shared" si="19"/>
        <v>2026-07-28</v>
      </c>
      <c r="M17" s="33" t="str">
        <f t="shared" si="20"/>
        <v>10:58:56</v>
      </c>
      <c r="N17" s="29"/>
      <c r="P17" s="35">
        <f t="shared" si="21"/>
        <v>0</v>
      </c>
      <c r="Q17" s="33" t="s">
        <v>61</v>
      </c>
      <c r="R17" s="33" t="s">
        <v>11</v>
      </c>
      <c r="S17" s="36">
        <f t="shared" si="22"/>
        <v>2</v>
      </c>
      <c r="T17" s="37">
        <f t="shared" si="23"/>
        <v>13</v>
      </c>
      <c r="U17" s="37">
        <f t="shared" si="1"/>
        <v>22</v>
      </c>
      <c r="V17" s="37">
        <f t="shared" si="2"/>
        <v>27</v>
      </c>
      <c r="W17" s="37">
        <f t="shared" si="3"/>
        <v>32</v>
      </c>
      <c r="X17" s="37">
        <f t="shared" si="4"/>
        <v>35</v>
      </c>
      <c r="Y17" s="37">
        <f t="shared" si="5"/>
        <v>36</v>
      </c>
      <c r="Z17" s="37">
        <f t="shared" si="6"/>
        <v>39</v>
      </c>
      <c r="AA17" s="37">
        <f t="shared" si="7"/>
        <v>40</v>
      </c>
      <c r="AB17" s="37">
        <f t="shared" si="8"/>
        <v>43</v>
      </c>
      <c r="AC17" s="37">
        <f t="shared" si="24"/>
        <v>47</v>
      </c>
      <c r="AD17" s="37">
        <f t="shared" si="25"/>
        <v>53</v>
      </c>
      <c r="AE17" s="37">
        <f t="shared" si="26"/>
        <v>55</v>
      </c>
      <c r="AF17" s="37">
        <f t="shared" si="27"/>
        <v>56</v>
      </c>
      <c r="AG17" s="37">
        <f t="shared" si="28"/>
        <v>58</v>
      </c>
      <c r="AH17" s="37">
        <f t="shared" si="29"/>
        <v>59</v>
      </c>
      <c r="AI17" s="37">
        <f t="shared" si="30"/>
        <v>62</v>
      </c>
      <c r="AJ17" s="38" t="str">
        <f t="shared" si="31"/>
        <v>7,82</v>
      </c>
      <c r="AK17" s="37" t="str">
        <f t="shared" si="32"/>
        <v>13,52</v>
      </c>
      <c r="AL17" s="39">
        <f t="shared" si="33"/>
        <v>7.82</v>
      </c>
      <c r="AM17" s="40">
        <f t="shared" si="34"/>
        <v>13.52</v>
      </c>
      <c r="AN17" s="33">
        <f t="shared" si="9"/>
        <v>4.9000000000000004</v>
      </c>
      <c r="AO17" s="33">
        <f t="shared" si="35"/>
        <v>6.370000000000001</v>
      </c>
    </row>
    <row r="18" spans="1:41" s="45" customFormat="1">
      <c r="A18" s="41"/>
      <c r="B18" s="42" t="str">
        <f t="shared" si="0"/>
        <v>4</v>
      </c>
      <c r="C18" s="43" t="str">
        <f t="shared" si="10"/>
        <v>30mΩ</v>
      </c>
      <c r="D18" s="44" t="str">
        <f t="shared" si="11"/>
        <v>11.01</v>
      </c>
      <c r="E18" s="45" t="str">
        <f t="shared" si="12"/>
        <v/>
      </c>
      <c r="F18" s="45" t="str">
        <f t="shared" si="13"/>
        <v/>
      </c>
      <c r="G18" s="45" t="str">
        <f t="shared" si="14"/>
        <v>13.50</v>
      </c>
      <c r="H18" s="45" t="str">
        <f t="shared" si="15"/>
        <v>V</v>
      </c>
      <c r="I18" s="45" t="str">
        <f t="shared" si="16"/>
        <v/>
      </c>
      <c r="J18" s="45" t="str">
        <f t="shared" si="17"/>
        <v/>
      </c>
      <c r="K18" s="45" t="str">
        <f t="shared" si="18"/>
        <v>°C</v>
      </c>
      <c r="L18" s="45" t="str">
        <f t="shared" si="19"/>
        <v>2026-07-28</v>
      </c>
      <c r="M18" s="45" t="str">
        <f t="shared" si="20"/>
        <v>10:59:10</v>
      </c>
      <c r="N18" s="41"/>
      <c r="P18" s="46">
        <f t="shared" si="21"/>
        <v>0</v>
      </c>
      <c r="Q18" s="45" t="s">
        <v>62</v>
      </c>
      <c r="R18" s="45" t="s">
        <v>11</v>
      </c>
      <c r="S18" s="47">
        <f t="shared" si="22"/>
        <v>2</v>
      </c>
      <c r="T18" s="48">
        <f t="shared" si="23"/>
        <v>13</v>
      </c>
      <c r="U18" s="48">
        <f t="shared" si="1"/>
        <v>22</v>
      </c>
      <c r="V18" s="48">
        <f t="shared" si="2"/>
        <v>27</v>
      </c>
      <c r="W18" s="48">
        <f t="shared" si="3"/>
        <v>33</v>
      </c>
      <c r="X18" s="48">
        <f t="shared" si="4"/>
        <v>36</v>
      </c>
      <c r="Y18" s="48">
        <f t="shared" si="5"/>
        <v>37</v>
      </c>
      <c r="Z18" s="48">
        <f t="shared" si="6"/>
        <v>40</v>
      </c>
      <c r="AA18" s="48">
        <f t="shared" si="7"/>
        <v>41</v>
      </c>
      <c r="AB18" s="48">
        <f t="shared" si="8"/>
        <v>44</v>
      </c>
      <c r="AC18" s="48">
        <f t="shared" si="24"/>
        <v>48</v>
      </c>
      <c r="AD18" s="48">
        <f t="shared" si="25"/>
        <v>54</v>
      </c>
      <c r="AE18" s="48">
        <f t="shared" si="26"/>
        <v>56</v>
      </c>
      <c r="AF18" s="48">
        <f t="shared" si="27"/>
        <v>57</v>
      </c>
      <c r="AG18" s="48">
        <f t="shared" si="28"/>
        <v>59</v>
      </c>
      <c r="AH18" s="48">
        <f t="shared" si="29"/>
        <v>60</v>
      </c>
      <c r="AI18" s="48">
        <f t="shared" si="30"/>
        <v>63</v>
      </c>
      <c r="AJ18" s="49" t="str">
        <f t="shared" si="31"/>
        <v>1,.0</v>
      </c>
      <c r="AK18" s="48" t="str">
        <f t="shared" si="32"/>
        <v>13,50</v>
      </c>
      <c r="AL18" s="50" t="e">
        <f t="shared" si="33"/>
        <v>#VALUE!</v>
      </c>
      <c r="AM18" s="51">
        <f t="shared" si="34"/>
        <v>13.5</v>
      </c>
      <c r="AN18" s="45">
        <f t="shared" si="9"/>
        <v>4.9000000000000004</v>
      </c>
      <c r="AO18" s="45">
        <f t="shared" si="35"/>
        <v>6.370000000000001</v>
      </c>
    </row>
    <row r="19" spans="1:41" s="33" customFormat="1">
      <c r="A19" s="29"/>
      <c r="B19" s="30" t="str">
        <f t="shared" si="0"/>
        <v>5</v>
      </c>
      <c r="C19" s="31" t="str">
        <f t="shared" si="10"/>
        <v>30mΩ</v>
      </c>
      <c r="D19" s="32" t="str">
        <f t="shared" si="11"/>
        <v>7.49</v>
      </c>
      <c r="E19" s="33" t="str">
        <f t="shared" si="12"/>
        <v/>
      </c>
      <c r="F19" s="33" t="str">
        <f t="shared" si="13"/>
        <v/>
      </c>
      <c r="G19" s="33" t="str">
        <f t="shared" si="14"/>
        <v>13.54</v>
      </c>
      <c r="H19" s="33" t="str">
        <f t="shared" si="15"/>
        <v>V</v>
      </c>
      <c r="I19" s="33" t="str">
        <f t="shared" si="16"/>
        <v/>
      </c>
      <c r="J19" s="33" t="str">
        <f t="shared" si="17"/>
        <v/>
      </c>
      <c r="K19" s="33" t="str">
        <f t="shared" si="18"/>
        <v>°C</v>
      </c>
      <c r="L19" s="33" t="str">
        <f t="shared" si="19"/>
        <v>2026-07-28</v>
      </c>
      <c r="M19" s="33" t="str">
        <f t="shared" si="20"/>
        <v>10:59:19</v>
      </c>
      <c r="N19" s="29"/>
      <c r="P19" s="35">
        <f t="shared" si="21"/>
        <v>0</v>
      </c>
      <c r="Q19" s="33" t="s">
        <v>42</v>
      </c>
      <c r="R19" s="33" t="s">
        <v>11</v>
      </c>
      <c r="S19" s="36">
        <f t="shared" si="22"/>
        <v>2</v>
      </c>
      <c r="T19" s="37">
        <f t="shared" si="23"/>
        <v>13</v>
      </c>
      <c r="U19" s="37">
        <f t="shared" si="1"/>
        <v>22</v>
      </c>
      <c r="V19" s="37">
        <f t="shared" si="2"/>
        <v>27</v>
      </c>
      <c r="W19" s="37">
        <f t="shared" si="3"/>
        <v>32</v>
      </c>
      <c r="X19" s="37">
        <f t="shared" si="4"/>
        <v>35</v>
      </c>
      <c r="Y19" s="37">
        <f t="shared" si="5"/>
        <v>36</v>
      </c>
      <c r="Z19" s="37">
        <f t="shared" si="6"/>
        <v>39</v>
      </c>
      <c r="AA19" s="37">
        <f t="shared" si="7"/>
        <v>40</v>
      </c>
      <c r="AB19" s="37">
        <f t="shared" si="8"/>
        <v>43</v>
      </c>
      <c r="AC19" s="37">
        <f t="shared" si="24"/>
        <v>47</v>
      </c>
      <c r="AD19" s="37">
        <f t="shared" si="25"/>
        <v>53</v>
      </c>
      <c r="AE19" s="37">
        <f t="shared" si="26"/>
        <v>55</v>
      </c>
      <c r="AF19" s="37">
        <f t="shared" si="27"/>
        <v>56</v>
      </c>
      <c r="AG19" s="37">
        <f t="shared" si="28"/>
        <v>58</v>
      </c>
      <c r="AH19" s="37">
        <f t="shared" si="29"/>
        <v>59</v>
      </c>
      <c r="AI19" s="37">
        <f t="shared" si="30"/>
        <v>62</v>
      </c>
      <c r="AJ19" s="38" t="str">
        <f t="shared" si="31"/>
        <v>7,49</v>
      </c>
      <c r="AK19" s="37" t="str">
        <f t="shared" si="32"/>
        <v>13,54</v>
      </c>
      <c r="AL19" s="39">
        <f t="shared" si="33"/>
        <v>7.49</v>
      </c>
      <c r="AM19" s="40">
        <f t="shared" si="34"/>
        <v>13.54</v>
      </c>
      <c r="AN19" s="33">
        <f t="shared" si="9"/>
        <v>4.9000000000000004</v>
      </c>
      <c r="AO19" s="33">
        <f t="shared" si="35"/>
        <v>6.370000000000001</v>
      </c>
    </row>
    <row r="20" spans="1:41" s="33" customFormat="1">
      <c r="A20" s="29"/>
      <c r="B20" s="30" t="str">
        <f t="shared" si="0"/>
        <v>6</v>
      </c>
      <c r="C20" s="31" t="str">
        <f t="shared" si="10"/>
        <v>30mΩ</v>
      </c>
      <c r="D20" s="32" t="str">
        <f t="shared" si="11"/>
        <v>9.67</v>
      </c>
      <c r="E20" s="33" t="str">
        <f t="shared" si="12"/>
        <v/>
      </c>
      <c r="F20" s="33" t="str">
        <f t="shared" si="13"/>
        <v/>
      </c>
      <c r="G20" s="33" t="str">
        <f t="shared" si="14"/>
        <v>13.50</v>
      </c>
      <c r="H20" s="33" t="str">
        <f t="shared" si="15"/>
        <v>V</v>
      </c>
      <c r="I20" s="33" t="str">
        <f t="shared" si="16"/>
        <v/>
      </c>
      <c r="J20" s="33" t="str">
        <f t="shared" si="17"/>
        <v/>
      </c>
      <c r="K20" s="33" t="str">
        <f t="shared" si="18"/>
        <v>°C</v>
      </c>
      <c r="L20" s="33" t="str">
        <f t="shared" si="19"/>
        <v>2026-07-28</v>
      </c>
      <c r="M20" s="33" t="str">
        <f t="shared" si="20"/>
        <v>10:59:35</v>
      </c>
      <c r="N20" s="29"/>
      <c r="P20" s="35">
        <f t="shared" si="21"/>
        <v>0</v>
      </c>
      <c r="Q20" s="33" t="s">
        <v>43</v>
      </c>
      <c r="R20" s="33" t="s">
        <v>11</v>
      </c>
      <c r="S20" s="36">
        <f t="shared" si="22"/>
        <v>2</v>
      </c>
      <c r="T20" s="37">
        <f t="shared" si="23"/>
        <v>13</v>
      </c>
      <c r="U20" s="37">
        <f t="shared" si="1"/>
        <v>22</v>
      </c>
      <c r="V20" s="37">
        <f t="shared" si="2"/>
        <v>27</v>
      </c>
      <c r="W20" s="37">
        <f t="shared" si="3"/>
        <v>32</v>
      </c>
      <c r="X20" s="37">
        <f t="shared" si="4"/>
        <v>35</v>
      </c>
      <c r="Y20" s="37">
        <f t="shared" si="5"/>
        <v>36</v>
      </c>
      <c r="Z20" s="37">
        <f t="shared" si="6"/>
        <v>39</v>
      </c>
      <c r="AA20" s="37">
        <f t="shared" si="7"/>
        <v>40</v>
      </c>
      <c r="AB20" s="37">
        <f t="shared" si="8"/>
        <v>43</v>
      </c>
      <c r="AC20" s="37">
        <f t="shared" si="24"/>
        <v>47</v>
      </c>
      <c r="AD20" s="37">
        <f t="shared" si="25"/>
        <v>53</v>
      </c>
      <c r="AE20" s="37">
        <f t="shared" si="26"/>
        <v>55</v>
      </c>
      <c r="AF20" s="37">
        <f t="shared" si="27"/>
        <v>56</v>
      </c>
      <c r="AG20" s="37">
        <f t="shared" si="28"/>
        <v>58</v>
      </c>
      <c r="AH20" s="37">
        <f t="shared" si="29"/>
        <v>59</v>
      </c>
      <c r="AI20" s="37">
        <f t="shared" si="30"/>
        <v>62</v>
      </c>
      <c r="AJ20" s="38" t="str">
        <f t="shared" si="31"/>
        <v>9,67</v>
      </c>
      <c r="AK20" s="37" t="str">
        <f t="shared" si="32"/>
        <v>13,50</v>
      </c>
      <c r="AL20" s="39">
        <f t="shared" si="33"/>
        <v>9.67</v>
      </c>
      <c r="AM20" s="40">
        <f t="shared" si="34"/>
        <v>13.5</v>
      </c>
      <c r="AN20" s="33">
        <f t="shared" si="9"/>
        <v>4.9000000000000004</v>
      </c>
      <c r="AO20" s="33">
        <f t="shared" si="35"/>
        <v>6.370000000000001</v>
      </c>
    </row>
    <row r="21" spans="1:41">
      <c r="A21" s="7"/>
      <c r="B21" s="27" t="str">
        <f t="shared" si="0"/>
        <v>7</v>
      </c>
      <c r="C21" s="9" t="str">
        <f t="shared" si="10"/>
        <v>30mΩ</v>
      </c>
      <c r="D21" s="2" t="str">
        <f t="shared" si="11"/>
        <v>7.00</v>
      </c>
      <c r="E21" t="str">
        <f t="shared" si="12"/>
        <v/>
      </c>
      <c r="F21" t="str">
        <f t="shared" si="13"/>
        <v/>
      </c>
      <c r="G21" t="str">
        <f t="shared" si="14"/>
        <v>13.51</v>
      </c>
      <c r="H21" t="str">
        <f t="shared" si="15"/>
        <v>V</v>
      </c>
      <c r="I21" t="str">
        <f t="shared" si="16"/>
        <v/>
      </c>
      <c r="J21" t="str">
        <f t="shared" si="17"/>
        <v/>
      </c>
      <c r="K21" t="str">
        <f t="shared" si="18"/>
        <v>°C</v>
      </c>
      <c r="L21" t="str">
        <f t="shared" si="19"/>
        <v>2026-07-28</v>
      </c>
      <c r="M21" t="str">
        <f t="shared" si="20"/>
        <v>10:59:43</v>
      </c>
      <c r="N21" s="7"/>
      <c r="P21" s="16">
        <f t="shared" si="21"/>
        <v>0</v>
      </c>
      <c r="Q21" t="s">
        <v>63</v>
      </c>
      <c r="R21" t="s">
        <v>11</v>
      </c>
      <c r="S21" s="3">
        <f t="shared" si="22"/>
        <v>2</v>
      </c>
      <c r="T21" s="4">
        <f t="shared" si="23"/>
        <v>13</v>
      </c>
      <c r="U21" s="4">
        <f t="shared" si="1"/>
        <v>22</v>
      </c>
      <c r="V21" s="4">
        <f t="shared" si="2"/>
        <v>27</v>
      </c>
      <c r="W21" s="4">
        <f t="shared" si="3"/>
        <v>32</v>
      </c>
      <c r="X21" s="4">
        <f t="shared" si="4"/>
        <v>35</v>
      </c>
      <c r="Y21" s="4">
        <f t="shared" si="5"/>
        <v>36</v>
      </c>
      <c r="Z21" s="4">
        <f t="shared" si="6"/>
        <v>39</v>
      </c>
      <c r="AA21" s="4">
        <f t="shared" si="7"/>
        <v>40</v>
      </c>
      <c r="AB21" s="4">
        <f t="shared" si="8"/>
        <v>43</v>
      </c>
      <c r="AC21" s="4">
        <f t="shared" si="24"/>
        <v>47</v>
      </c>
      <c r="AD21" s="4">
        <f t="shared" si="25"/>
        <v>53</v>
      </c>
      <c r="AE21" s="4">
        <f t="shared" si="26"/>
        <v>55</v>
      </c>
      <c r="AF21" s="4">
        <f t="shared" si="27"/>
        <v>56</v>
      </c>
      <c r="AG21" s="4">
        <f t="shared" si="28"/>
        <v>58</v>
      </c>
      <c r="AH21" s="4">
        <f t="shared" si="29"/>
        <v>59</v>
      </c>
      <c r="AI21" s="4">
        <f t="shared" si="30"/>
        <v>62</v>
      </c>
      <c r="AJ21" s="6" t="str">
        <f t="shared" si="31"/>
        <v>7,00</v>
      </c>
      <c r="AK21" s="4" t="str">
        <f t="shared" si="32"/>
        <v>13,51</v>
      </c>
      <c r="AL21" s="15">
        <f t="shared" si="33"/>
        <v>7</v>
      </c>
      <c r="AM21" s="5">
        <f t="shared" si="34"/>
        <v>13.51</v>
      </c>
      <c r="AN21">
        <f t="shared" si="9"/>
        <v>4.9000000000000004</v>
      </c>
      <c r="AO21">
        <f t="shared" si="35"/>
        <v>6.370000000000001</v>
      </c>
    </row>
    <row r="22" spans="1:41">
      <c r="A22" s="7"/>
      <c r="B22" s="27" t="str">
        <f t="shared" si="0"/>
        <v>8</v>
      </c>
      <c r="C22" s="9" t="str">
        <f t="shared" si="10"/>
        <v>30mΩ</v>
      </c>
      <c r="D22" s="2" t="str">
        <f t="shared" si="11"/>
        <v>7.00</v>
      </c>
      <c r="E22" t="str">
        <f t="shared" si="12"/>
        <v/>
      </c>
      <c r="F22" t="str">
        <f t="shared" si="13"/>
        <v/>
      </c>
      <c r="G22" t="str">
        <f t="shared" si="14"/>
        <v>13.53</v>
      </c>
      <c r="H22" t="str">
        <f t="shared" si="15"/>
        <v>V</v>
      </c>
      <c r="I22" t="str">
        <f t="shared" si="16"/>
        <v/>
      </c>
      <c r="J22" t="str">
        <f t="shared" si="17"/>
        <v/>
      </c>
      <c r="K22" t="str">
        <f t="shared" si="18"/>
        <v>°C</v>
      </c>
      <c r="L22" t="str">
        <f t="shared" si="19"/>
        <v>2026-07-28</v>
      </c>
      <c r="M22" t="str">
        <f t="shared" si="20"/>
        <v>10:59:53</v>
      </c>
      <c r="N22" s="7"/>
      <c r="P22" s="16">
        <f t="shared" si="21"/>
        <v>0</v>
      </c>
      <c r="Q22" t="s">
        <v>64</v>
      </c>
      <c r="R22" t="s">
        <v>11</v>
      </c>
      <c r="S22" s="3">
        <f t="shared" si="22"/>
        <v>2</v>
      </c>
      <c r="T22" s="4">
        <f t="shared" si="23"/>
        <v>13</v>
      </c>
      <c r="U22" s="4">
        <f t="shared" si="1"/>
        <v>22</v>
      </c>
      <c r="V22" s="4">
        <f t="shared" si="2"/>
        <v>27</v>
      </c>
      <c r="W22" s="4">
        <f t="shared" si="3"/>
        <v>32</v>
      </c>
      <c r="X22" s="4">
        <f t="shared" si="4"/>
        <v>35</v>
      </c>
      <c r="Y22" s="4">
        <f t="shared" si="5"/>
        <v>36</v>
      </c>
      <c r="Z22" s="4">
        <f t="shared" si="6"/>
        <v>39</v>
      </c>
      <c r="AA22" s="4">
        <f t="shared" si="7"/>
        <v>40</v>
      </c>
      <c r="AB22" s="4">
        <f t="shared" si="8"/>
        <v>43</v>
      </c>
      <c r="AC22" s="4">
        <f t="shared" si="24"/>
        <v>47</v>
      </c>
      <c r="AD22" s="4">
        <f t="shared" si="25"/>
        <v>53</v>
      </c>
      <c r="AE22" s="4">
        <f t="shared" si="26"/>
        <v>55</v>
      </c>
      <c r="AF22" s="4">
        <f t="shared" si="27"/>
        <v>56</v>
      </c>
      <c r="AG22" s="4">
        <f t="shared" si="28"/>
        <v>58</v>
      </c>
      <c r="AH22" s="4">
        <f t="shared" si="29"/>
        <v>59</v>
      </c>
      <c r="AI22" s="4">
        <f t="shared" si="30"/>
        <v>62</v>
      </c>
      <c r="AJ22" s="6" t="str">
        <f t="shared" si="31"/>
        <v>7,00</v>
      </c>
      <c r="AK22" s="4" t="str">
        <f t="shared" si="32"/>
        <v>13,53</v>
      </c>
      <c r="AL22" s="15">
        <f t="shared" si="33"/>
        <v>7</v>
      </c>
      <c r="AM22" s="5">
        <f t="shared" si="34"/>
        <v>13.53</v>
      </c>
      <c r="AN22">
        <f t="shared" si="9"/>
        <v>4.9000000000000004</v>
      </c>
      <c r="AO22">
        <f t="shared" si="35"/>
        <v>6.370000000000001</v>
      </c>
    </row>
    <row r="23" spans="1:41">
      <c r="A23" s="7"/>
      <c r="B23" s="27" t="str">
        <f t="shared" si="0"/>
        <v>9</v>
      </c>
      <c r="C23" s="9" t="str">
        <f t="shared" si="10"/>
        <v>30mΩ</v>
      </c>
      <c r="D23" s="2" t="str">
        <f t="shared" si="11"/>
        <v>6.68</v>
      </c>
      <c r="E23" t="str">
        <f t="shared" si="12"/>
        <v/>
      </c>
      <c r="F23" t="str">
        <f t="shared" si="13"/>
        <v/>
      </c>
      <c r="G23" t="str">
        <f t="shared" si="14"/>
        <v>13.45</v>
      </c>
      <c r="H23" t="str">
        <f t="shared" si="15"/>
        <v>V</v>
      </c>
      <c r="I23" t="str">
        <f t="shared" si="16"/>
        <v/>
      </c>
      <c r="J23" t="str">
        <f t="shared" si="17"/>
        <v/>
      </c>
      <c r="K23" t="str">
        <f t="shared" si="18"/>
        <v>°C</v>
      </c>
      <c r="L23" t="str">
        <f t="shared" si="19"/>
        <v>2026-07-28</v>
      </c>
      <c r="M23" t="str">
        <f t="shared" si="20"/>
        <v>11:00:10</v>
      </c>
      <c r="N23" s="7"/>
      <c r="P23" s="16">
        <f t="shared" si="21"/>
        <v>0</v>
      </c>
      <c r="Q23" t="s">
        <v>65</v>
      </c>
      <c r="R23" t="s">
        <v>11</v>
      </c>
      <c r="S23" s="3">
        <f t="shared" si="22"/>
        <v>2</v>
      </c>
      <c r="T23" s="4">
        <f t="shared" si="23"/>
        <v>13</v>
      </c>
      <c r="U23" s="4">
        <f t="shared" si="1"/>
        <v>22</v>
      </c>
      <c r="V23" s="4">
        <f t="shared" si="2"/>
        <v>27</v>
      </c>
      <c r="W23" s="4">
        <f t="shared" si="3"/>
        <v>32</v>
      </c>
      <c r="X23" s="4">
        <f t="shared" si="4"/>
        <v>35</v>
      </c>
      <c r="Y23" s="4">
        <f t="shared" si="5"/>
        <v>36</v>
      </c>
      <c r="Z23" s="4">
        <f t="shared" si="6"/>
        <v>39</v>
      </c>
      <c r="AA23" s="4">
        <f t="shared" si="7"/>
        <v>40</v>
      </c>
      <c r="AB23" s="4">
        <f t="shared" si="8"/>
        <v>43</v>
      </c>
      <c r="AC23" s="4">
        <f t="shared" si="24"/>
        <v>47</v>
      </c>
      <c r="AD23" s="4">
        <f t="shared" si="25"/>
        <v>53</v>
      </c>
      <c r="AE23" s="4">
        <f t="shared" si="26"/>
        <v>55</v>
      </c>
      <c r="AF23" s="4">
        <f t="shared" si="27"/>
        <v>56</v>
      </c>
      <c r="AG23" s="4">
        <f t="shared" si="28"/>
        <v>58</v>
      </c>
      <c r="AH23" s="4">
        <f t="shared" si="29"/>
        <v>59</v>
      </c>
      <c r="AI23" s="4">
        <f t="shared" si="30"/>
        <v>62</v>
      </c>
      <c r="AJ23" s="6" t="str">
        <f t="shared" si="31"/>
        <v>6,68</v>
      </c>
      <c r="AK23" s="4" t="str">
        <f t="shared" si="32"/>
        <v>13,45</v>
      </c>
      <c r="AL23" s="15">
        <f t="shared" si="33"/>
        <v>6.68</v>
      </c>
      <c r="AM23" s="5">
        <f t="shared" si="34"/>
        <v>13.45</v>
      </c>
      <c r="AN23">
        <f t="shared" si="9"/>
        <v>4.9000000000000004</v>
      </c>
      <c r="AO23">
        <f t="shared" si="35"/>
        <v>6.370000000000001</v>
      </c>
    </row>
    <row r="24" spans="1:41" s="33" customFormat="1">
      <c r="A24" s="29"/>
      <c r="B24" s="30" t="str">
        <f t="shared" si="0"/>
        <v>10</v>
      </c>
      <c r="C24" s="31" t="str">
        <f t="shared" si="10"/>
        <v>30mΩ</v>
      </c>
      <c r="D24" s="32" t="str">
        <f t="shared" si="11"/>
        <v>7.54</v>
      </c>
      <c r="E24" s="33" t="str">
        <f t="shared" si="12"/>
        <v/>
      </c>
      <c r="F24" s="33" t="str">
        <f t="shared" si="13"/>
        <v/>
      </c>
      <c r="G24" s="33" t="str">
        <f t="shared" si="14"/>
        <v>13.45</v>
      </c>
      <c r="H24" s="33" t="str">
        <f t="shared" si="15"/>
        <v>V</v>
      </c>
      <c r="I24" s="33" t="str">
        <f t="shared" si="16"/>
        <v/>
      </c>
      <c r="J24" s="33" t="str">
        <f t="shared" si="17"/>
        <v/>
      </c>
      <c r="K24" s="33" t="str">
        <f t="shared" si="18"/>
        <v>°C</v>
      </c>
      <c r="L24" s="33" t="str">
        <f t="shared" si="19"/>
        <v>2026-07-28</v>
      </c>
      <c r="M24" s="33" t="str">
        <f t="shared" si="20"/>
        <v>11:00:42</v>
      </c>
      <c r="N24" s="29"/>
      <c r="P24" s="35">
        <f t="shared" si="21"/>
        <v>0</v>
      </c>
      <c r="Q24" s="33" t="s">
        <v>66</v>
      </c>
      <c r="R24" s="33" t="s">
        <v>11</v>
      </c>
      <c r="S24" s="36">
        <f t="shared" si="22"/>
        <v>3</v>
      </c>
      <c r="T24" s="37">
        <f t="shared" si="23"/>
        <v>14</v>
      </c>
      <c r="U24" s="37">
        <f t="shared" si="1"/>
        <v>23</v>
      </c>
      <c r="V24" s="37">
        <f t="shared" si="2"/>
        <v>28</v>
      </c>
      <c r="W24" s="37">
        <f t="shared" si="3"/>
        <v>33</v>
      </c>
      <c r="X24" s="37">
        <f t="shared" si="4"/>
        <v>36</v>
      </c>
      <c r="Y24" s="37">
        <f t="shared" si="5"/>
        <v>37</v>
      </c>
      <c r="Z24" s="37">
        <f t="shared" si="6"/>
        <v>40</v>
      </c>
      <c r="AA24" s="37">
        <f t="shared" si="7"/>
        <v>41</v>
      </c>
      <c r="AB24" s="37">
        <f t="shared" si="8"/>
        <v>44</v>
      </c>
      <c r="AC24" s="37">
        <f t="shared" si="24"/>
        <v>48</v>
      </c>
      <c r="AD24" s="37">
        <f t="shared" si="25"/>
        <v>54</v>
      </c>
      <c r="AE24" s="37">
        <f t="shared" si="26"/>
        <v>56</v>
      </c>
      <c r="AF24" s="37">
        <f t="shared" si="27"/>
        <v>57</v>
      </c>
      <c r="AG24" s="37">
        <f t="shared" si="28"/>
        <v>59</v>
      </c>
      <c r="AH24" s="37">
        <f t="shared" si="29"/>
        <v>60</v>
      </c>
      <c r="AI24" s="37">
        <f t="shared" si="30"/>
        <v>63</v>
      </c>
      <c r="AJ24" s="38" t="str">
        <f t="shared" si="31"/>
        <v>7,54</v>
      </c>
      <c r="AK24" s="37" t="str">
        <f t="shared" si="32"/>
        <v>13,45</v>
      </c>
      <c r="AL24" s="39">
        <f t="shared" si="33"/>
        <v>7.54</v>
      </c>
      <c r="AM24" s="40">
        <f t="shared" si="34"/>
        <v>13.45</v>
      </c>
      <c r="AN24" s="33">
        <f t="shared" si="9"/>
        <v>4.9000000000000004</v>
      </c>
      <c r="AO24" s="33">
        <f t="shared" si="35"/>
        <v>6.370000000000001</v>
      </c>
    </row>
    <row r="25" spans="1:41" s="33" customFormat="1">
      <c r="A25" s="29"/>
      <c r="B25" s="30" t="str">
        <f t="shared" si="0"/>
        <v>11</v>
      </c>
      <c r="C25" s="31" t="str">
        <f t="shared" si="10"/>
        <v>30mΩ</v>
      </c>
      <c r="D25" s="32" t="str">
        <f t="shared" si="11"/>
        <v>7.47</v>
      </c>
      <c r="E25" s="33" t="str">
        <f t="shared" si="12"/>
        <v/>
      </c>
      <c r="F25" s="33" t="str">
        <f t="shared" si="13"/>
        <v/>
      </c>
      <c r="G25" s="33" t="str">
        <f t="shared" si="14"/>
        <v>13.51</v>
      </c>
      <c r="H25" s="33" t="str">
        <f t="shared" si="15"/>
        <v>V</v>
      </c>
      <c r="I25" s="33" t="str">
        <f t="shared" si="16"/>
        <v/>
      </c>
      <c r="J25" s="33" t="str">
        <f t="shared" si="17"/>
        <v/>
      </c>
      <c r="K25" s="33" t="str">
        <f t="shared" si="18"/>
        <v>°C</v>
      </c>
      <c r="L25" s="33" t="str">
        <f t="shared" si="19"/>
        <v>2026-07-28</v>
      </c>
      <c r="M25" s="33" t="str">
        <f t="shared" si="20"/>
        <v>11:01:07</v>
      </c>
      <c r="N25" s="29"/>
      <c r="P25" s="35">
        <f t="shared" si="21"/>
        <v>0</v>
      </c>
      <c r="Q25" s="33" t="s">
        <v>44</v>
      </c>
      <c r="R25" s="33" t="s">
        <v>11</v>
      </c>
      <c r="S25" s="36">
        <f t="shared" si="22"/>
        <v>3</v>
      </c>
      <c r="T25" s="37">
        <f t="shared" si="23"/>
        <v>14</v>
      </c>
      <c r="U25" s="37">
        <f t="shared" si="1"/>
        <v>23</v>
      </c>
      <c r="V25" s="37">
        <f t="shared" si="2"/>
        <v>28</v>
      </c>
      <c r="W25" s="37">
        <f t="shared" si="3"/>
        <v>33</v>
      </c>
      <c r="X25" s="37">
        <f t="shared" si="4"/>
        <v>36</v>
      </c>
      <c r="Y25" s="37">
        <f t="shared" si="5"/>
        <v>37</v>
      </c>
      <c r="Z25" s="37">
        <f t="shared" si="6"/>
        <v>40</v>
      </c>
      <c r="AA25" s="37">
        <f t="shared" si="7"/>
        <v>41</v>
      </c>
      <c r="AB25" s="37">
        <f t="shared" si="8"/>
        <v>44</v>
      </c>
      <c r="AC25" s="37">
        <f t="shared" si="24"/>
        <v>48</v>
      </c>
      <c r="AD25" s="37">
        <f t="shared" si="25"/>
        <v>54</v>
      </c>
      <c r="AE25" s="37">
        <f t="shared" si="26"/>
        <v>56</v>
      </c>
      <c r="AF25" s="37">
        <f t="shared" si="27"/>
        <v>57</v>
      </c>
      <c r="AG25" s="37">
        <f t="shared" si="28"/>
        <v>59</v>
      </c>
      <c r="AH25" s="37">
        <f t="shared" si="29"/>
        <v>60</v>
      </c>
      <c r="AI25" s="37">
        <f t="shared" si="30"/>
        <v>63</v>
      </c>
      <c r="AJ25" s="38" t="str">
        <f t="shared" si="31"/>
        <v>7,47</v>
      </c>
      <c r="AK25" s="37" t="str">
        <f t="shared" si="32"/>
        <v>13,51</v>
      </c>
      <c r="AL25" s="39">
        <f t="shared" si="33"/>
        <v>7.47</v>
      </c>
      <c r="AM25" s="40">
        <f t="shared" si="34"/>
        <v>13.51</v>
      </c>
      <c r="AN25" s="33">
        <f t="shared" si="9"/>
        <v>4.9000000000000004</v>
      </c>
      <c r="AO25" s="33">
        <f t="shared" si="35"/>
        <v>6.370000000000001</v>
      </c>
    </row>
    <row r="26" spans="1:41" s="33" customFormat="1">
      <c r="A26" s="29"/>
      <c r="B26" s="30" t="str">
        <f t="shared" si="0"/>
        <v>12</v>
      </c>
      <c r="C26" s="31" t="str">
        <f t="shared" si="10"/>
        <v>30mΩ</v>
      </c>
      <c r="D26" s="32" t="str">
        <f t="shared" si="11"/>
        <v>9.03</v>
      </c>
      <c r="E26" s="33" t="str">
        <f t="shared" si="12"/>
        <v/>
      </c>
      <c r="F26" s="33" t="str">
        <f t="shared" si="13"/>
        <v/>
      </c>
      <c r="G26" s="33" t="str">
        <f t="shared" si="14"/>
        <v>13.49</v>
      </c>
      <c r="H26" s="33" t="str">
        <f t="shared" si="15"/>
        <v>V</v>
      </c>
      <c r="I26" s="33" t="str">
        <f t="shared" si="16"/>
        <v/>
      </c>
      <c r="J26" s="33" t="str">
        <f t="shared" si="17"/>
        <v/>
      </c>
      <c r="K26" s="33" t="str">
        <f t="shared" si="18"/>
        <v>°C</v>
      </c>
      <c r="L26" s="33" t="str">
        <f t="shared" si="19"/>
        <v>2026-07-28</v>
      </c>
      <c r="M26" s="33" t="str">
        <f t="shared" si="20"/>
        <v>11:01:18</v>
      </c>
      <c r="N26" s="29"/>
      <c r="P26" s="35">
        <f t="shared" si="21"/>
        <v>0</v>
      </c>
      <c r="Q26" s="33" t="s">
        <v>45</v>
      </c>
      <c r="R26" s="33" t="s">
        <v>11</v>
      </c>
      <c r="S26" s="36">
        <f t="shared" si="22"/>
        <v>3</v>
      </c>
      <c r="T26" s="37">
        <f t="shared" si="23"/>
        <v>14</v>
      </c>
      <c r="U26" s="37">
        <f t="shared" si="1"/>
        <v>23</v>
      </c>
      <c r="V26" s="37">
        <f t="shared" si="2"/>
        <v>28</v>
      </c>
      <c r="W26" s="37">
        <f t="shared" si="3"/>
        <v>33</v>
      </c>
      <c r="X26" s="37">
        <f t="shared" si="4"/>
        <v>36</v>
      </c>
      <c r="Y26" s="37">
        <f t="shared" si="5"/>
        <v>37</v>
      </c>
      <c r="Z26" s="37">
        <f t="shared" si="6"/>
        <v>40</v>
      </c>
      <c r="AA26" s="37">
        <f t="shared" si="7"/>
        <v>41</v>
      </c>
      <c r="AB26" s="37">
        <f t="shared" si="8"/>
        <v>44</v>
      </c>
      <c r="AC26" s="37">
        <f t="shared" si="24"/>
        <v>48</v>
      </c>
      <c r="AD26" s="37">
        <f t="shared" si="25"/>
        <v>54</v>
      </c>
      <c r="AE26" s="37">
        <f t="shared" si="26"/>
        <v>56</v>
      </c>
      <c r="AF26" s="37">
        <f t="shared" si="27"/>
        <v>57</v>
      </c>
      <c r="AG26" s="37">
        <f t="shared" si="28"/>
        <v>59</v>
      </c>
      <c r="AH26" s="37">
        <f t="shared" si="29"/>
        <v>60</v>
      </c>
      <c r="AI26" s="37">
        <f t="shared" si="30"/>
        <v>63</v>
      </c>
      <c r="AJ26" s="38" t="str">
        <f t="shared" si="31"/>
        <v>9,03</v>
      </c>
      <c r="AK26" s="37" t="str">
        <f t="shared" si="32"/>
        <v>13,49</v>
      </c>
      <c r="AL26" s="39">
        <f t="shared" si="33"/>
        <v>9.0299999999999994</v>
      </c>
      <c r="AM26" s="40">
        <f t="shared" si="34"/>
        <v>13.49</v>
      </c>
      <c r="AN26" s="33">
        <f t="shared" si="9"/>
        <v>4.9000000000000004</v>
      </c>
      <c r="AO26" s="33">
        <f t="shared" si="35"/>
        <v>6.370000000000001</v>
      </c>
    </row>
    <row r="27" spans="1:41" s="45" customFormat="1">
      <c r="A27" s="41"/>
      <c r="B27" s="42" t="str">
        <f t="shared" si="0"/>
        <v>13</v>
      </c>
      <c r="C27" s="43" t="str">
        <f t="shared" si="10"/>
        <v>3Ω</v>
      </c>
      <c r="D27" s="44" t="str">
        <f t="shared" si="11"/>
        <v>2.591</v>
      </c>
      <c r="E27" s="45" t="str">
        <f t="shared" si="12"/>
        <v/>
      </c>
      <c r="F27" s="45" t="str">
        <f t="shared" si="13"/>
        <v/>
      </c>
      <c r="G27" s="45" t="str">
        <f t="shared" si="14"/>
        <v>-14.46</v>
      </c>
      <c r="H27" s="45" t="str">
        <f t="shared" si="15"/>
        <v>V</v>
      </c>
      <c r="I27" s="45" t="str">
        <f t="shared" si="16"/>
        <v/>
      </c>
      <c r="J27" s="45" t="str">
        <f t="shared" si="17"/>
        <v/>
      </c>
      <c r="K27" s="45" t="str">
        <f t="shared" si="18"/>
        <v>°C</v>
      </c>
      <c r="L27" s="45" t="str">
        <f t="shared" si="19"/>
        <v>2026-07-28</v>
      </c>
      <c r="M27" s="45" t="str">
        <f t="shared" si="20"/>
        <v>11:01:40</v>
      </c>
      <c r="N27" s="41"/>
      <c r="P27" s="46">
        <f t="shared" si="21"/>
        <v>0</v>
      </c>
      <c r="Q27" s="45" t="s">
        <v>46</v>
      </c>
      <c r="R27" s="45" t="s">
        <v>11</v>
      </c>
      <c r="S27" s="47">
        <f t="shared" si="22"/>
        <v>3</v>
      </c>
      <c r="T27" s="48">
        <f t="shared" si="23"/>
        <v>14</v>
      </c>
      <c r="U27" s="48">
        <f t="shared" si="1"/>
        <v>23</v>
      </c>
      <c r="V27" s="48">
        <f t="shared" si="2"/>
        <v>26</v>
      </c>
      <c r="W27" s="48">
        <f t="shared" si="3"/>
        <v>32</v>
      </c>
      <c r="X27" s="48">
        <f t="shared" si="4"/>
        <v>34</v>
      </c>
      <c r="Y27" s="48">
        <f t="shared" si="5"/>
        <v>35</v>
      </c>
      <c r="Z27" s="48">
        <f t="shared" si="6"/>
        <v>37</v>
      </c>
      <c r="AA27" s="48">
        <f t="shared" si="7"/>
        <v>38</v>
      </c>
      <c r="AB27" s="48">
        <f t="shared" si="8"/>
        <v>40</v>
      </c>
      <c r="AC27" s="48">
        <f t="shared" si="24"/>
        <v>44</v>
      </c>
      <c r="AD27" s="48">
        <f t="shared" si="25"/>
        <v>51</v>
      </c>
      <c r="AE27" s="48">
        <f t="shared" si="26"/>
        <v>53</v>
      </c>
      <c r="AF27" s="48">
        <f t="shared" si="27"/>
        <v>54</v>
      </c>
      <c r="AG27" s="48">
        <f t="shared" si="28"/>
        <v>56</v>
      </c>
      <c r="AH27" s="48">
        <f t="shared" si="29"/>
        <v>57</v>
      </c>
      <c r="AI27" s="48">
        <f t="shared" si="30"/>
        <v>60</v>
      </c>
      <c r="AJ27" s="49" t="str">
        <f t="shared" si="31"/>
        <v>2,59</v>
      </c>
      <c r="AK27" s="48" t="str">
        <f t="shared" si="32"/>
        <v>-1,.4</v>
      </c>
      <c r="AL27" s="50">
        <f t="shared" si="33"/>
        <v>2.59</v>
      </c>
      <c r="AM27" s="51" t="e">
        <f t="shared" si="34"/>
        <v>#VALUE!</v>
      </c>
      <c r="AN27" s="45">
        <f t="shared" si="9"/>
        <v>4.9000000000000004</v>
      </c>
      <c r="AO27" s="45">
        <f t="shared" si="35"/>
        <v>6.370000000000001</v>
      </c>
    </row>
    <row r="28" spans="1:41" s="33" customFormat="1">
      <c r="A28" s="29"/>
      <c r="B28" s="30" t="str">
        <f t="shared" si="0"/>
        <v>14</v>
      </c>
      <c r="C28" s="31" t="str">
        <f t="shared" si="10"/>
        <v>30mΩ</v>
      </c>
      <c r="D28" s="32" t="str">
        <f t="shared" si="11"/>
        <v>9.85</v>
      </c>
      <c r="E28" s="33" t="str">
        <f t="shared" si="12"/>
        <v/>
      </c>
      <c r="F28" s="33" t="str">
        <f t="shared" si="13"/>
        <v/>
      </c>
      <c r="G28" s="33" t="str">
        <f t="shared" si="14"/>
        <v>13.50</v>
      </c>
      <c r="H28" s="33" t="str">
        <f t="shared" si="15"/>
        <v>V</v>
      </c>
      <c r="I28" s="33" t="str">
        <f t="shared" si="16"/>
        <v/>
      </c>
      <c r="J28" s="33" t="str">
        <f t="shared" si="17"/>
        <v/>
      </c>
      <c r="K28" s="33" t="str">
        <f t="shared" si="18"/>
        <v>°C</v>
      </c>
      <c r="L28" s="33" t="str">
        <f t="shared" si="19"/>
        <v>2026-07-28</v>
      </c>
      <c r="M28" s="33" t="str">
        <f t="shared" si="20"/>
        <v>11:01:56</v>
      </c>
      <c r="N28" s="29"/>
      <c r="P28" s="35">
        <f t="shared" si="21"/>
        <v>0</v>
      </c>
      <c r="Q28" s="33" t="s">
        <v>67</v>
      </c>
      <c r="R28" s="33" t="s">
        <v>11</v>
      </c>
      <c r="S28" s="36">
        <f t="shared" si="22"/>
        <v>3</v>
      </c>
      <c r="T28" s="37">
        <f t="shared" si="23"/>
        <v>14</v>
      </c>
      <c r="U28" s="37">
        <f t="shared" si="1"/>
        <v>23</v>
      </c>
      <c r="V28" s="37">
        <f t="shared" si="2"/>
        <v>28</v>
      </c>
      <c r="W28" s="37">
        <f t="shared" si="3"/>
        <v>33</v>
      </c>
      <c r="X28" s="37">
        <f t="shared" si="4"/>
        <v>36</v>
      </c>
      <c r="Y28" s="37">
        <f t="shared" si="5"/>
        <v>37</v>
      </c>
      <c r="Z28" s="37">
        <f t="shared" si="6"/>
        <v>40</v>
      </c>
      <c r="AA28" s="37">
        <f t="shared" si="7"/>
        <v>41</v>
      </c>
      <c r="AB28" s="37">
        <f t="shared" si="8"/>
        <v>44</v>
      </c>
      <c r="AC28" s="37">
        <f t="shared" si="24"/>
        <v>48</v>
      </c>
      <c r="AD28" s="37">
        <f t="shared" si="25"/>
        <v>54</v>
      </c>
      <c r="AE28" s="37">
        <f t="shared" si="26"/>
        <v>56</v>
      </c>
      <c r="AF28" s="37">
        <f t="shared" si="27"/>
        <v>57</v>
      </c>
      <c r="AG28" s="37">
        <f t="shared" si="28"/>
        <v>59</v>
      </c>
      <c r="AH28" s="37">
        <f t="shared" si="29"/>
        <v>60</v>
      </c>
      <c r="AI28" s="37">
        <f t="shared" si="30"/>
        <v>63</v>
      </c>
      <c r="AJ28" s="38" t="str">
        <f t="shared" si="31"/>
        <v>9,85</v>
      </c>
      <c r="AK28" s="37" t="str">
        <f t="shared" si="32"/>
        <v>13,50</v>
      </c>
      <c r="AL28" s="39">
        <f t="shared" si="33"/>
        <v>9.85</v>
      </c>
      <c r="AM28" s="40">
        <f t="shared" si="34"/>
        <v>13.5</v>
      </c>
      <c r="AN28" s="33">
        <f t="shared" si="9"/>
        <v>4.9000000000000004</v>
      </c>
      <c r="AO28" s="33">
        <f t="shared" si="35"/>
        <v>6.370000000000001</v>
      </c>
    </row>
    <row r="29" spans="1:41" s="45" customFormat="1">
      <c r="A29" s="41"/>
      <c r="B29" s="42" t="str">
        <f t="shared" si="0"/>
        <v>15</v>
      </c>
      <c r="C29" s="43" t="str">
        <f t="shared" si="10"/>
        <v>30mΩ</v>
      </c>
      <c r="D29" s="44" t="str">
        <f t="shared" si="11"/>
        <v>10.39</v>
      </c>
      <c r="E29" s="45" t="str">
        <f t="shared" si="12"/>
        <v/>
      </c>
      <c r="F29" s="45" t="str">
        <f t="shared" si="13"/>
        <v/>
      </c>
      <c r="G29" s="45" t="str">
        <f t="shared" si="14"/>
        <v>13.51</v>
      </c>
      <c r="H29" s="45" t="str">
        <f t="shared" si="15"/>
        <v>V</v>
      </c>
      <c r="I29" s="45" t="str">
        <f t="shared" si="16"/>
        <v/>
      </c>
      <c r="J29" s="45" t="str">
        <f t="shared" si="17"/>
        <v/>
      </c>
      <c r="K29" s="45" t="str">
        <f t="shared" si="18"/>
        <v>°C</v>
      </c>
      <c r="L29" s="45" t="str">
        <f t="shared" si="19"/>
        <v>2026-07-28</v>
      </c>
      <c r="M29" s="45" t="str">
        <f t="shared" si="20"/>
        <v>11:02:05</v>
      </c>
      <c r="N29" s="41"/>
      <c r="P29" s="46">
        <f t="shared" si="21"/>
        <v>0</v>
      </c>
      <c r="Q29" s="45" t="s">
        <v>47</v>
      </c>
      <c r="R29" s="45" t="s">
        <v>11</v>
      </c>
      <c r="S29" s="47">
        <f t="shared" si="22"/>
        <v>3</v>
      </c>
      <c r="T29" s="48">
        <f t="shared" si="23"/>
        <v>14</v>
      </c>
      <c r="U29" s="48">
        <f t="shared" si="1"/>
        <v>23</v>
      </c>
      <c r="V29" s="48">
        <f t="shared" si="2"/>
        <v>28</v>
      </c>
      <c r="W29" s="48">
        <f t="shared" si="3"/>
        <v>34</v>
      </c>
      <c r="X29" s="48">
        <f t="shared" si="4"/>
        <v>37</v>
      </c>
      <c r="Y29" s="48">
        <f t="shared" si="5"/>
        <v>38</v>
      </c>
      <c r="Z29" s="48">
        <f t="shared" si="6"/>
        <v>41</v>
      </c>
      <c r="AA29" s="48">
        <f t="shared" si="7"/>
        <v>42</v>
      </c>
      <c r="AB29" s="48">
        <f t="shared" si="8"/>
        <v>45</v>
      </c>
      <c r="AC29" s="48">
        <f t="shared" si="24"/>
        <v>49</v>
      </c>
      <c r="AD29" s="48">
        <f t="shared" si="25"/>
        <v>55</v>
      </c>
      <c r="AE29" s="48">
        <f t="shared" si="26"/>
        <v>57</v>
      </c>
      <c r="AF29" s="48">
        <f t="shared" si="27"/>
        <v>58</v>
      </c>
      <c r="AG29" s="48">
        <f t="shared" si="28"/>
        <v>60</v>
      </c>
      <c r="AH29" s="48">
        <f t="shared" si="29"/>
        <v>61</v>
      </c>
      <c r="AI29" s="48">
        <f t="shared" si="30"/>
        <v>64</v>
      </c>
      <c r="AJ29" s="49" t="str">
        <f t="shared" si="31"/>
        <v>1,.3</v>
      </c>
      <c r="AK29" s="48" t="str">
        <f t="shared" si="32"/>
        <v>13,51</v>
      </c>
      <c r="AL29" s="50" t="e">
        <f t="shared" si="33"/>
        <v>#VALUE!</v>
      </c>
      <c r="AM29" s="51">
        <f t="shared" si="34"/>
        <v>13.51</v>
      </c>
      <c r="AN29" s="45">
        <f t="shared" si="9"/>
        <v>4.9000000000000004</v>
      </c>
      <c r="AO29" s="45">
        <f t="shared" si="35"/>
        <v>6.370000000000001</v>
      </c>
    </row>
    <row r="30" spans="1:41" s="33" customFormat="1">
      <c r="A30" s="29"/>
      <c r="B30" s="30" t="str">
        <f t="shared" si="0"/>
        <v>16</v>
      </c>
      <c r="C30" s="31" t="str">
        <f t="shared" si="10"/>
        <v>30mΩ</v>
      </c>
      <c r="D30" s="32" t="str">
        <f t="shared" si="11"/>
        <v>7.37</v>
      </c>
      <c r="E30" s="33" t="str">
        <f t="shared" si="12"/>
        <v/>
      </c>
      <c r="F30" s="33" t="str">
        <f t="shared" si="13"/>
        <v/>
      </c>
      <c r="G30" s="33" t="str">
        <f t="shared" si="14"/>
        <v>13.47</v>
      </c>
      <c r="H30" s="33" t="str">
        <f t="shared" si="15"/>
        <v>V</v>
      </c>
      <c r="I30" s="33" t="str">
        <f t="shared" si="16"/>
        <v/>
      </c>
      <c r="J30" s="33" t="str">
        <f t="shared" si="17"/>
        <v/>
      </c>
      <c r="K30" s="33" t="str">
        <f t="shared" si="18"/>
        <v>°C</v>
      </c>
      <c r="L30" s="33" t="str">
        <f t="shared" si="19"/>
        <v>2026-07-28</v>
      </c>
      <c r="M30" s="33" t="str">
        <f t="shared" si="20"/>
        <v>11:02:23</v>
      </c>
      <c r="N30" s="29"/>
      <c r="P30" s="35">
        <f t="shared" si="21"/>
        <v>0</v>
      </c>
      <c r="Q30" s="33" t="s">
        <v>48</v>
      </c>
      <c r="R30" s="33" t="s">
        <v>11</v>
      </c>
      <c r="S30" s="36">
        <f t="shared" si="22"/>
        <v>3</v>
      </c>
      <c r="T30" s="37">
        <f t="shared" si="23"/>
        <v>14</v>
      </c>
      <c r="U30" s="37">
        <f t="shared" si="1"/>
        <v>23</v>
      </c>
      <c r="V30" s="37">
        <f t="shared" si="2"/>
        <v>28</v>
      </c>
      <c r="W30" s="37">
        <f t="shared" si="3"/>
        <v>33</v>
      </c>
      <c r="X30" s="37">
        <f t="shared" si="4"/>
        <v>36</v>
      </c>
      <c r="Y30" s="37">
        <f t="shared" si="5"/>
        <v>37</v>
      </c>
      <c r="Z30" s="37">
        <f t="shared" si="6"/>
        <v>40</v>
      </c>
      <c r="AA30" s="37">
        <f t="shared" si="7"/>
        <v>41</v>
      </c>
      <c r="AB30" s="37">
        <f t="shared" si="8"/>
        <v>44</v>
      </c>
      <c r="AC30" s="37">
        <f t="shared" si="24"/>
        <v>48</v>
      </c>
      <c r="AD30" s="37">
        <f t="shared" si="25"/>
        <v>54</v>
      </c>
      <c r="AE30" s="37">
        <f t="shared" si="26"/>
        <v>56</v>
      </c>
      <c r="AF30" s="37">
        <f t="shared" si="27"/>
        <v>57</v>
      </c>
      <c r="AG30" s="37">
        <f t="shared" si="28"/>
        <v>59</v>
      </c>
      <c r="AH30" s="37">
        <f t="shared" si="29"/>
        <v>60</v>
      </c>
      <c r="AI30" s="37">
        <f t="shared" si="30"/>
        <v>63</v>
      </c>
      <c r="AJ30" s="38" t="str">
        <f t="shared" si="31"/>
        <v>7,37</v>
      </c>
      <c r="AK30" s="37" t="str">
        <f t="shared" si="32"/>
        <v>13,47</v>
      </c>
      <c r="AL30" s="39">
        <f t="shared" si="33"/>
        <v>7.37</v>
      </c>
      <c r="AM30" s="40">
        <f t="shared" si="34"/>
        <v>13.47</v>
      </c>
      <c r="AN30" s="33">
        <f t="shared" si="9"/>
        <v>4.9000000000000004</v>
      </c>
      <c r="AO30" s="33">
        <f t="shared" si="35"/>
        <v>6.370000000000001</v>
      </c>
    </row>
    <row r="31" spans="1:41" s="33" customFormat="1">
      <c r="A31" s="29"/>
      <c r="B31" s="30" t="str">
        <f t="shared" si="0"/>
        <v>17</v>
      </c>
      <c r="C31" s="31" t="str">
        <f t="shared" si="10"/>
        <v>30mΩ</v>
      </c>
      <c r="D31" s="32" t="str">
        <f t="shared" si="11"/>
        <v>6.96</v>
      </c>
      <c r="E31" s="33" t="str">
        <f t="shared" si="12"/>
        <v/>
      </c>
      <c r="F31" s="33" t="str">
        <f t="shared" si="13"/>
        <v/>
      </c>
      <c r="G31" s="33" t="str">
        <f t="shared" si="14"/>
        <v>13.48</v>
      </c>
      <c r="H31" s="33" t="str">
        <f t="shared" si="15"/>
        <v>V</v>
      </c>
      <c r="I31" s="33" t="str">
        <f t="shared" si="16"/>
        <v/>
      </c>
      <c r="J31" s="33" t="str">
        <f t="shared" si="17"/>
        <v/>
      </c>
      <c r="K31" s="33" t="str">
        <f t="shared" si="18"/>
        <v>°C</v>
      </c>
      <c r="L31" s="33" t="str">
        <f t="shared" si="19"/>
        <v>2026-07-28</v>
      </c>
      <c r="M31" s="33" t="str">
        <f t="shared" si="20"/>
        <v>11:02:41</v>
      </c>
      <c r="N31" s="29"/>
      <c r="P31" s="35">
        <f t="shared" si="21"/>
        <v>0</v>
      </c>
      <c r="Q31" s="33" t="s">
        <v>49</v>
      </c>
      <c r="R31" s="33" t="s">
        <v>11</v>
      </c>
      <c r="S31" s="36">
        <f t="shared" si="22"/>
        <v>3</v>
      </c>
      <c r="T31" s="37">
        <f t="shared" si="23"/>
        <v>14</v>
      </c>
      <c r="U31" s="37">
        <f t="shared" si="1"/>
        <v>23</v>
      </c>
      <c r="V31" s="37">
        <f t="shared" si="2"/>
        <v>28</v>
      </c>
      <c r="W31" s="37">
        <f t="shared" si="3"/>
        <v>33</v>
      </c>
      <c r="X31" s="37">
        <f t="shared" si="4"/>
        <v>36</v>
      </c>
      <c r="Y31" s="37">
        <f t="shared" si="5"/>
        <v>37</v>
      </c>
      <c r="Z31" s="37">
        <f t="shared" si="6"/>
        <v>40</v>
      </c>
      <c r="AA31" s="37">
        <f t="shared" si="7"/>
        <v>41</v>
      </c>
      <c r="AB31" s="37">
        <f t="shared" si="8"/>
        <v>44</v>
      </c>
      <c r="AC31" s="37">
        <f t="shared" si="24"/>
        <v>48</v>
      </c>
      <c r="AD31" s="37">
        <f t="shared" si="25"/>
        <v>54</v>
      </c>
      <c r="AE31" s="37">
        <f t="shared" si="26"/>
        <v>56</v>
      </c>
      <c r="AF31" s="37">
        <f t="shared" si="27"/>
        <v>57</v>
      </c>
      <c r="AG31" s="37">
        <f t="shared" si="28"/>
        <v>59</v>
      </c>
      <c r="AH31" s="37">
        <f t="shared" si="29"/>
        <v>60</v>
      </c>
      <c r="AI31" s="37">
        <f t="shared" si="30"/>
        <v>63</v>
      </c>
      <c r="AJ31" s="38" t="str">
        <f t="shared" si="31"/>
        <v>6,96</v>
      </c>
      <c r="AK31" s="37" t="str">
        <f t="shared" si="32"/>
        <v>13,48</v>
      </c>
      <c r="AL31" s="39">
        <f t="shared" si="33"/>
        <v>6.96</v>
      </c>
      <c r="AM31" s="40">
        <f t="shared" si="34"/>
        <v>13.48</v>
      </c>
      <c r="AN31" s="33">
        <f t="shared" si="9"/>
        <v>4.9000000000000004</v>
      </c>
      <c r="AO31" s="33">
        <f t="shared" si="35"/>
        <v>6.370000000000001</v>
      </c>
    </row>
    <row r="32" spans="1:41">
      <c r="A32" s="7"/>
      <c r="B32" s="27" t="str">
        <f t="shared" si="0"/>
        <v>18</v>
      </c>
      <c r="C32" s="9" t="str">
        <f t="shared" si="10"/>
        <v>30mΩ</v>
      </c>
      <c r="D32" s="2" t="str">
        <f t="shared" si="11"/>
        <v>6.51</v>
      </c>
      <c r="E32" t="str">
        <f t="shared" si="12"/>
        <v/>
      </c>
      <c r="F32" t="str">
        <f t="shared" si="13"/>
        <v/>
      </c>
      <c r="G32" t="str">
        <f t="shared" si="14"/>
        <v>13.40</v>
      </c>
      <c r="H32" t="str">
        <f t="shared" si="15"/>
        <v>V</v>
      </c>
      <c r="I32" t="str">
        <f t="shared" si="16"/>
        <v/>
      </c>
      <c r="J32" t="str">
        <f t="shared" si="17"/>
        <v/>
      </c>
      <c r="K32" t="str">
        <f t="shared" si="18"/>
        <v>°C</v>
      </c>
      <c r="L32" t="str">
        <f t="shared" si="19"/>
        <v>2026-07-28</v>
      </c>
      <c r="M32" t="str">
        <f t="shared" si="20"/>
        <v>11:03:02</v>
      </c>
      <c r="N32" s="7"/>
      <c r="P32" s="16">
        <f t="shared" si="21"/>
        <v>0</v>
      </c>
      <c r="Q32" t="s">
        <v>50</v>
      </c>
      <c r="R32" t="s">
        <v>11</v>
      </c>
      <c r="S32" s="3">
        <f t="shared" si="22"/>
        <v>3</v>
      </c>
      <c r="T32" s="4">
        <f t="shared" si="23"/>
        <v>14</v>
      </c>
      <c r="U32" s="4">
        <f t="shared" si="1"/>
        <v>23</v>
      </c>
      <c r="V32" s="4">
        <f t="shared" si="2"/>
        <v>28</v>
      </c>
      <c r="W32" s="4">
        <f t="shared" si="3"/>
        <v>33</v>
      </c>
      <c r="X32" s="4">
        <f t="shared" si="4"/>
        <v>36</v>
      </c>
      <c r="Y32" s="4">
        <f t="shared" si="5"/>
        <v>37</v>
      </c>
      <c r="Z32" s="4">
        <f t="shared" si="6"/>
        <v>40</v>
      </c>
      <c r="AA32" s="4">
        <f t="shared" si="7"/>
        <v>41</v>
      </c>
      <c r="AB32" s="4">
        <f t="shared" si="8"/>
        <v>44</v>
      </c>
      <c r="AC32" s="4">
        <f t="shared" si="24"/>
        <v>48</v>
      </c>
      <c r="AD32" s="4">
        <f t="shared" si="25"/>
        <v>54</v>
      </c>
      <c r="AE32" s="4">
        <f t="shared" si="26"/>
        <v>56</v>
      </c>
      <c r="AF32" s="4">
        <f t="shared" si="27"/>
        <v>57</v>
      </c>
      <c r="AG32" s="4">
        <f t="shared" si="28"/>
        <v>59</v>
      </c>
      <c r="AH32" s="4">
        <f t="shared" si="29"/>
        <v>60</v>
      </c>
      <c r="AI32" s="4">
        <f t="shared" si="30"/>
        <v>63</v>
      </c>
      <c r="AJ32" s="6" t="str">
        <f t="shared" si="31"/>
        <v>6,51</v>
      </c>
      <c r="AK32" s="4" t="str">
        <f t="shared" si="32"/>
        <v>13,40</v>
      </c>
      <c r="AL32" s="15">
        <f t="shared" si="33"/>
        <v>6.51</v>
      </c>
      <c r="AM32" s="5">
        <f t="shared" si="34"/>
        <v>13.4</v>
      </c>
      <c r="AN32">
        <f t="shared" si="9"/>
        <v>4.9000000000000004</v>
      </c>
      <c r="AO32">
        <f t="shared" si="35"/>
        <v>6.370000000000001</v>
      </c>
    </row>
    <row r="33" spans="1:41">
      <c r="A33" s="7"/>
      <c r="B33" s="27" t="str">
        <f t="shared" si="0"/>
        <v>19</v>
      </c>
      <c r="C33" s="9" t="str">
        <f t="shared" si="10"/>
        <v>30mΩ</v>
      </c>
      <c r="D33" s="2" t="str">
        <f t="shared" si="11"/>
        <v>6.71</v>
      </c>
      <c r="E33" t="str">
        <f t="shared" si="12"/>
        <v/>
      </c>
      <c r="F33" t="str">
        <f t="shared" si="13"/>
        <v/>
      </c>
      <c r="G33" t="str">
        <f t="shared" si="14"/>
        <v>13.53</v>
      </c>
      <c r="H33" t="str">
        <f t="shared" si="15"/>
        <v>V</v>
      </c>
      <c r="I33" t="str">
        <f t="shared" si="16"/>
        <v/>
      </c>
      <c r="J33" t="str">
        <f t="shared" si="17"/>
        <v/>
      </c>
      <c r="K33" t="str">
        <f t="shared" si="18"/>
        <v>°C</v>
      </c>
      <c r="L33" t="str">
        <f t="shared" si="19"/>
        <v>2026-07-28</v>
      </c>
      <c r="M33" t="str">
        <f t="shared" si="20"/>
        <v>11:03:15</v>
      </c>
      <c r="N33" s="7"/>
      <c r="P33" s="16">
        <f t="shared" si="21"/>
        <v>0</v>
      </c>
      <c r="Q33" t="s">
        <v>68</v>
      </c>
      <c r="R33" t="s">
        <v>11</v>
      </c>
      <c r="S33" s="3">
        <f t="shared" si="22"/>
        <v>3</v>
      </c>
      <c r="T33" s="4">
        <f t="shared" si="23"/>
        <v>14</v>
      </c>
      <c r="U33" s="4">
        <f t="shared" si="1"/>
        <v>23</v>
      </c>
      <c r="V33" s="4">
        <f t="shared" si="2"/>
        <v>28</v>
      </c>
      <c r="W33" s="4">
        <f t="shared" si="3"/>
        <v>33</v>
      </c>
      <c r="X33" s="4">
        <f t="shared" si="4"/>
        <v>36</v>
      </c>
      <c r="Y33" s="4">
        <f t="shared" si="5"/>
        <v>37</v>
      </c>
      <c r="Z33" s="4">
        <f t="shared" si="6"/>
        <v>40</v>
      </c>
      <c r="AA33" s="4">
        <f t="shared" si="7"/>
        <v>41</v>
      </c>
      <c r="AB33" s="4">
        <f t="shared" si="8"/>
        <v>44</v>
      </c>
      <c r="AC33" s="4">
        <f t="shared" si="24"/>
        <v>48</v>
      </c>
      <c r="AD33" s="4">
        <f t="shared" si="25"/>
        <v>54</v>
      </c>
      <c r="AE33" s="4">
        <f t="shared" si="26"/>
        <v>56</v>
      </c>
      <c r="AF33" s="4">
        <f t="shared" si="27"/>
        <v>57</v>
      </c>
      <c r="AG33" s="4">
        <f t="shared" si="28"/>
        <v>59</v>
      </c>
      <c r="AH33" s="4">
        <f t="shared" si="29"/>
        <v>60</v>
      </c>
      <c r="AI33" s="4">
        <f t="shared" si="30"/>
        <v>63</v>
      </c>
      <c r="AJ33" s="6" t="str">
        <f t="shared" si="31"/>
        <v>6,71</v>
      </c>
      <c r="AK33" s="4" t="str">
        <f t="shared" si="32"/>
        <v>13,53</v>
      </c>
      <c r="AL33" s="15">
        <f t="shared" si="33"/>
        <v>6.71</v>
      </c>
      <c r="AM33" s="5">
        <f t="shared" si="34"/>
        <v>13.53</v>
      </c>
      <c r="AN33">
        <f t="shared" si="9"/>
        <v>4.9000000000000004</v>
      </c>
      <c r="AO33">
        <f t="shared" si="35"/>
        <v>6.370000000000001</v>
      </c>
    </row>
    <row r="34" spans="1:41">
      <c r="A34" s="7"/>
      <c r="B34" s="27" t="str">
        <f t="shared" si="0"/>
        <v>20</v>
      </c>
      <c r="C34" s="9" t="str">
        <f t="shared" si="10"/>
        <v>30mΩ</v>
      </c>
      <c r="D34" s="2" t="str">
        <f t="shared" si="11"/>
        <v>7.08</v>
      </c>
      <c r="E34" t="str">
        <f t="shared" si="12"/>
        <v/>
      </c>
      <c r="F34" t="str">
        <f t="shared" si="13"/>
        <v/>
      </c>
      <c r="G34" t="str">
        <f t="shared" si="14"/>
        <v>13.44</v>
      </c>
      <c r="H34" t="str">
        <f t="shared" si="15"/>
        <v>V</v>
      </c>
      <c r="I34" t="str">
        <f t="shared" si="16"/>
        <v/>
      </c>
      <c r="J34" t="str">
        <f t="shared" si="17"/>
        <v/>
      </c>
      <c r="K34" t="str">
        <f t="shared" si="18"/>
        <v>°C</v>
      </c>
      <c r="L34" t="str">
        <f t="shared" si="19"/>
        <v>2026-07-28</v>
      </c>
      <c r="M34" t="str">
        <f t="shared" si="20"/>
        <v>11:03:27</v>
      </c>
      <c r="N34" s="7"/>
      <c r="P34" s="16">
        <f t="shared" si="21"/>
        <v>0</v>
      </c>
      <c r="Q34" t="s">
        <v>69</v>
      </c>
      <c r="R34" t="s">
        <v>11</v>
      </c>
      <c r="S34" s="3">
        <f t="shared" si="22"/>
        <v>3</v>
      </c>
      <c r="T34" s="4">
        <f t="shared" si="23"/>
        <v>14</v>
      </c>
      <c r="U34" s="4">
        <f t="shared" si="1"/>
        <v>23</v>
      </c>
      <c r="V34" s="4">
        <f t="shared" si="2"/>
        <v>28</v>
      </c>
      <c r="W34" s="4">
        <f t="shared" si="3"/>
        <v>33</v>
      </c>
      <c r="X34" s="4">
        <f t="shared" si="4"/>
        <v>36</v>
      </c>
      <c r="Y34" s="4">
        <f t="shared" si="5"/>
        <v>37</v>
      </c>
      <c r="Z34" s="4">
        <f t="shared" si="6"/>
        <v>40</v>
      </c>
      <c r="AA34" s="4">
        <f t="shared" si="7"/>
        <v>41</v>
      </c>
      <c r="AB34" s="4">
        <f t="shared" si="8"/>
        <v>44</v>
      </c>
      <c r="AC34" s="4">
        <f t="shared" si="24"/>
        <v>48</v>
      </c>
      <c r="AD34" s="4">
        <f t="shared" si="25"/>
        <v>54</v>
      </c>
      <c r="AE34" s="4">
        <f t="shared" si="26"/>
        <v>56</v>
      </c>
      <c r="AF34" s="4">
        <f t="shared" si="27"/>
        <v>57</v>
      </c>
      <c r="AG34" s="4">
        <f t="shared" si="28"/>
        <v>59</v>
      </c>
      <c r="AH34" s="4">
        <f t="shared" si="29"/>
        <v>60</v>
      </c>
      <c r="AI34" s="4">
        <f t="shared" si="30"/>
        <v>63</v>
      </c>
      <c r="AJ34" s="6" t="str">
        <f t="shared" si="31"/>
        <v>7,08</v>
      </c>
      <c r="AK34" s="4" t="str">
        <f t="shared" si="32"/>
        <v>13,44</v>
      </c>
      <c r="AL34" s="15">
        <f t="shared" si="33"/>
        <v>7.08</v>
      </c>
      <c r="AM34" s="5">
        <f t="shared" si="34"/>
        <v>13.44</v>
      </c>
      <c r="AN34">
        <f t="shared" si="9"/>
        <v>4.9000000000000004</v>
      </c>
      <c r="AO34">
        <f t="shared" si="35"/>
        <v>6.370000000000001</v>
      </c>
    </row>
    <row r="35" spans="1:41" s="33" customFormat="1">
      <c r="A35" s="29"/>
      <c r="B35" s="30" t="str">
        <f t="shared" si="0"/>
        <v>21</v>
      </c>
      <c r="C35" s="31" t="str">
        <f t="shared" si="10"/>
        <v>30mΩ</v>
      </c>
      <c r="D35" s="32" t="str">
        <f t="shared" si="11"/>
        <v>9.24</v>
      </c>
      <c r="E35" s="33" t="str">
        <f t="shared" si="12"/>
        <v/>
      </c>
      <c r="F35" s="33" t="str">
        <f t="shared" si="13"/>
        <v/>
      </c>
      <c r="G35" s="33" t="str">
        <f t="shared" si="14"/>
        <v>13.54</v>
      </c>
      <c r="H35" s="33" t="str">
        <f t="shared" si="15"/>
        <v>V</v>
      </c>
      <c r="I35" s="33" t="str">
        <f t="shared" si="16"/>
        <v/>
      </c>
      <c r="J35" s="33" t="str">
        <f t="shared" si="17"/>
        <v/>
      </c>
      <c r="K35" s="33" t="str">
        <f t="shared" si="18"/>
        <v>°C</v>
      </c>
      <c r="L35" s="33" t="str">
        <f t="shared" si="19"/>
        <v>2026-07-28</v>
      </c>
      <c r="M35" s="33" t="str">
        <f t="shared" si="20"/>
        <v>11:03:34</v>
      </c>
      <c r="N35" s="29"/>
      <c r="P35" s="35">
        <f t="shared" si="21"/>
        <v>0</v>
      </c>
      <c r="Q35" s="33" t="s">
        <v>51</v>
      </c>
      <c r="R35" s="33" t="s">
        <v>11</v>
      </c>
      <c r="S35" s="36">
        <f t="shared" si="22"/>
        <v>3</v>
      </c>
      <c r="T35" s="37">
        <f t="shared" si="23"/>
        <v>14</v>
      </c>
      <c r="U35" s="37">
        <f t="shared" si="1"/>
        <v>23</v>
      </c>
      <c r="V35" s="37">
        <f t="shared" si="2"/>
        <v>28</v>
      </c>
      <c r="W35" s="37">
        <f t="shared" si="3"/>
        <v>33</v>
      </c>
      <c r="X35" s="37">
        <f t="shared" si="4"/>
        <v>36</v>
      </c>
      <c r="Y35" s="37">
        <f t="shared" si="5"/>
        <v>37</v>
      </c>
      <c r="Z35" s="37">
        <f t="shared" si="6"/>
        <v>40</v>
      </c>
      <c r="AA35" s="37">
        <f t="shared" si="7"/>
        <v>41</v>
      </c>
      <c r="AB35" s="37">
        <f t="shared" si="8"/>
        <v>44</v>
      </c>
      <c r="AC35" s="37">
        <f t="shared" si="24"/>
        <v>48</v>
      </c>
      <c r="AD35" s="37">
        <f t="shared" si="25"/>
        <v>54</v>
      </c>
      <c r="AE35" s="37">
        <f t="shared" si="26"/>
        <v>56</v>
      </c>
      <c r="AF35" s="37">
        <f t="shared" si="27"/>
        <v>57</v>
      </c>
      <c r="AG35" s="37">
        <f t="shared" si="28"/>
        <v>59</v>
      </c>
      <c r="AH35" s="37">
        <f t="shared" si="29"/>
        <v>60</v>
      </c>
      <c r="AI35" s="37">
        <f t="shared" si="30"/>
        <v>63</v>
      </c>
      <c r="AJ35" s="38" t="str">
        <f t="shared" si="31"/>
        <v>9,24</v>
      </c>
      <c r="AK35" s="37" t="str">
        <f t="shared" si="32"/>
        <v>13,54</v>
      </c>
      <c r="AL35" s="39">
        <f t="shared" si="33"/>
        <v>9.24</v>
      </c>
      <c r="AM35" s="40">
        <f t="shared" si="34"/>
        <v>13.54</v>
      </c>
      <c r="AN35" s="33">
        <f t="shared" si="9"/>
        <v>4.9000000000000004</v>
      </c>
      <c r="AO35" s="33">
        <f t="shared" si="35"/>
        <v>6.370000000000001</v>
      </c>
    </row>
    <row r="36" spans="1:41" s="33" customFormat="1">
      <c r="A36" s="29"/>
      <c r="B36" s="30" t="str">
        <f t="shared" si="0"/>
        <v>22</v>
      </c>
      <c r="C36" s="31" t="str">
        <f t="shared" si="10"/>
        <v>30mΩ</v>
      </c>
      <c r="D36" s="32" t="str">
        <f t="shared" si="11"/>
        <v>7.59</v>
      </c>
      <c r="E36" s="33" t="str">
        <f t="shared" si="12"/>
        <v/>
      </c>
      <c r="F36" s="33" t="str">
        <f t="shared" si="13"/>
        <v/>
      </c>
      <c r="G36" s="33" t="str">
        <f t="shared" si="14"/>
        <v>13.58</v>
      </c>
      <c r="H36" s="33" t="str">
        <f t="shared" si="15"/>
        <v>V</v>
      </c>
      <c r="I36" s="33" t="str">
        <f t="shared" si="16"/>
        <v/>
      </c>
      <c r="J36" s="33" t="str">
        <f t="shared" si="17"/>
        <v/>
      </c>
      <c r="K36" s="33" t="str">
        <f t="shared" si="18"/>
        <v>°C</v>
      </c>
      <c r="L36" s="33" t="str">
        <f t="shared" si="19"/>
        <v>2026-07-28</v>
      </c>
      <c r="M36" s="33" t="str">
        <f t="shared" si="20"/>
        <v>11:03:52</v>
      </c>
      <c r="N36" s="29"/>
      <c r="P36" s="35">
        <f t="shared" si="21"/>
        <v>0</v>
      </c>
      <c r="Q36" s="33" t="s">
        <v>52</v>
      </c>
      <c r="S36" s="36">
        <f t="shared" si="22"/>
        <v>3</v>
      </c>
      <c r="T36" s="37">
        <f t="shared" si="23"/>
        <v>14</v>
      </c>
      <c r="U36" s="37">
        <f t="shared" si="1"/>
        <v>23</v>
      </c>
      <c r="V36" s="37">
        <f t="shared" si="2"/>
        <v>28</v>
      </c>
      <c r="W36" s="37">
        <f t="shared" si="3"/>
        <v>33</v>
      </c>
      <c r="X36" s="37">
        <f t="shared" si="4"/>
        <v>36</v>
      </c>
      <c r="Y36" s="37">
        <f t="shared" si="5"/>
        <v>37</v>
      </c>
      <c r="Z36" s="37">
        <f t="shared" si="6"/>
        <v>40</v>
      </c>
      <c r="AA36" s="37">
        <f t="shared" si="7"/>
        <v>41</v>
      </c>
      <c r="AB36" s="37">
        <f t="shared" si="8"/>
        <v>44</v>
      </c>
      <c r="AC36" s="37">
        <f t="shared" si="24"/>
        <v>48</v>
      </c>
      <c r="AD36" s="37">
        <f t="shared" si="25"/>
        <v>54</v>
      </c>
      <c r="AE36" s="37">
        <f t="shared" si="26"/>
        <v>56</v>
      </c>
      <c r="AF36" s="37">
        <f t="shared" si="27"/>
        <v>57</v>
      </c>
      <c r="AG36" s="37">
        <f t="shared" si="28"/>
        <v>59</v>
      </c>
      <c r="AH36" s="37">
        <f t="shared" si="29"/>
        <v>60</v>
      </c>
      <c r="AI36" s="37">
        <f t="shared" si="30"/>
        <v>63</v>
      </c>
      <c r="AJ36" s="38" t="str">
        <f t="shared" si="31"/>
        <v>7,59</v>
      </c>
      <c r="AK36" s="37" t="str">
        <f t="shared" si="32"/>
        <v>13,58</v>
      </c>
      <c r="AL36" s="39">
        <f t="shared" si="33"/>
        <v>7.59</v>
      </c>
      <c r="AM36" s="40">
        <f t="shared" si="34"/>
        <v>13.58</v>
      </c>
      <c r="AN36" s="33">
        <f t="shared" si="9"/>
        <v>4.9000000000000004</v>
      </c>
      <c r="AO36" s="33">
        <f t="shared" si="35"/>
        <v>6.370000000000001</v>
      </c>
    </row>
    <row r="37" spans="1:41">
      <c r="A37" s="7"/>
      <c r="B37" s="27" t="str">
        <f t="shared" si="0"/>
        <v>23</v>
      </c>
      <c r="C37" s="9" t="str">
        <f t="shared" si="10"/>
        <v>30mΩ</v>
      </c>
      <c r="D37" s="2" t="str">
        <f t="shared" si="11"/>
        <v>6.00</v>
      </c>
      <c r="E37" t="str">
        <f t="shared" si="12"/>
        <v/>
      </c>
      <c r="F37" t="str">
        <f t="shared" si="13"/>
        <v/>
      </c>
      <c r="G37" t="str">
        <f t="shared" si="14"/>
        <v>13.53</v>
      </c>
      <c r="H37" t="str">
        <f t="shared" si="15"/>
        <v>V</v>
      </c>
      <c r="I37" t="str">
        <f t="shared" si="16"/>
        <v/>
      </c>
      <c r="J37" t="str">
        <f t="shared" si="17"/>
        <v/>
      </c>
      <c r="K37" t="str">
        <f t="shared" si="18"/>
        <v>°C</v>
      </c>
      <c r="L37" t="str">
        <f t="shared" si="19"/>
        <v>2026-07-28</v>
      </c>
      <c r="M37" t="str">
        <f t="shared" si="20"/>
        <v>11:04:00</v>
      </c>
      <c r="N37" s="7"/>
      <c r="P37" s="16">
        <f t="shared" si="21"/>
        <v>0</v>
      </c>
      <c r="Q37" t="s">
        <v>70</v>
      </c>
      <c r="S37" s="3">
        <f t="shared" si="22"/>
        <v>3</v>
      </c>
      <c r="T37" s="4">
        <f t="shared" si="23"/>
        <v>14</v>
      </c>
      <c r="U37" s="4">
        <f t="shared" si="1"/>
        <v>23</v>
      </c>
      <c r="V37" s="4">
        <f t="shared" si="2"/>
        <v>28</v>
      </c>
      <c r="W37" s="4">
        <f t="shared" si="3"/>
        <v>33</v>
      </c>
      <c r="X37" s="4">
        <f t="shared" si="4"/>
        <v>36</v>
      </c>
      <c r="Y37" s="4">
        <f t="shared" si="5"/>
        <v>37</v>
      </c>
      <c r="Z37" s="4">
        <f t="shared" si="6"/>
        <v>40</v>
      </c>
      <c r="AA37" s="4">
        <f t="shared" si="7"/>
        <v>41</v>
      </c>
      <c r="AB37" s="4">
        <f t="shared" si="8"/>
        <v>44</v>
      </c>
      <c r="AC37" s="4">
        <f t="shared" si="24"/>
        <v>48</v>
      </c>
      <c r="AD37" s="4">
        <f t="shared" si="25"/>
        <v>54</v>
      </c>
      <c r="AE37" s="4">
        <f t="shared" si="26"/>
        <v>56</v>
      </c>
      <c r="AF37" s="4">
        <f t="shared" si="27"/>
        <v>57</v>
      </c>
      <c r="AG37" s="4">
        <f t="shared" si="28"/>
        <v>59</v>
      </c>
      <c r="AH37" s="4">
        <f t="shared" si="29"/>
        <v>60</v>
      </c>
      <c r="AI37" s="4">
        <f t="shared" si="30"/>
        <v>63</v>
      </c>
      <c r="AJ37" s="6" t="str">
        <f t="shared" si="31"/>
        <v>6,00</v>
      </c>
      <c r="AK37" s="4" t="str">
        <f t="shared" si="32"/>
        <v>13,53</v>
      </c>
      <c r="AL37" s="15">
        <f t="shared" si="33"/>
        <v>6</v>
      </c>
      <c r="AM37" s="5">
        <f t="shared" si="34"/>
        <v>13.53</v>
      </c>
      <c r="AN37">
        <f t="shared" si="9"/>
        <v>4.9000000000000004</v>
      </c>
      <c r="AO37">
        <f t="shared" si="35"/>
        <v>6.370000000000001</v>
      </c>
    </row>
    <row r="38" spans="1:41" s="33" customFormat="1">
      <c r="A38" s="29"/>
      <c r="B38" s="30" t="str">
        <f t="shared" si="0"/>
        <v>24</v>
      </c>
      <c r="C38" s="31" t="str">
        <f t="shared" si="10"/>
        <v>30mΩ</v>
      </c>
      <c r="D38" s="32" t="str">
        <f t="shared" si="11"/>
        <v>7.93</v>
      </c>
      <c r="E38" s="33" t="str">
        <f t="shared" si="12"/>
        <v/>
      </c>
      <c r="F38" s="33" t="str">
        <f t="shared" si="13"/>
        <v/>
      </c>
      <c r="G38" s="33" t="str">
        <f t="shared" si="14"/>
        <v>13.51</v>
      </c>
      <c r="H38" s="33" t="str">
        <f t="shared" si="15"/>
        <v>V</v>
      </c>
      <c r="I38" s="33" t="str">
        <f t="shared" si="16"/>
        <v/>
      </c>
      <c r="J38" s="33" t="str">
        <f t="shared" si="17"/>
        <v/>
      </c>
      <c r="K38" s="33" t="str">
        <f t="shared" si="18"/>
        <v>°C</v>
      </c>
      <c r="L38" s="33" t="str">
        <f t="shared" si="19"/>
        <v>2026-07-28</v>
      </c>
      <c r="M38" s="33" t="str">
        <f t="shared" si="20"/>
        <v>11:04:24</v>
      </c>
      <c r="N38" s="29"/>
      <c r="P38" s="35">
        <f t="shared" si="21"/>
        <v>0</v>
      </c>
      <c r="Q38" s="33" t="s">
        <v>71</v>
      </c>
      <c r="S38" s="36">
        <f t="shared" si="22"/>
        <v>3</v>
      </c>
      <c r="T38" s="37">
        <f t="shared" si="23"/>
        <v>14</v>
      </c>
      <c r="U38" s="37">
        <f t="shared" si="1"/>
        <v>23</v>
      </c>
      <c r="V38" s="37">
        <f t="shared" si="2"/>
        <v>28</v>
      </c>
      <c r="W38" s="37">
        <f t="shared" si="3"/>
        <v>33</v>
      </c>
      <c r="X38" s="37">
        <f t="shared" si="4"/>
        <v>36</v>
      </c>
      <c r="Y38" s="37">
        <f t="shared" si="5"/>
        <v>37</v>
      </c>
      <c r="Z38" s="37">
        <f t="shared" si="6"/>
        <v>40</v>
      </c>
      <c r="AA38" s="37">
        <f t="shared" si="7"/>
        <v>41</v>
      </c>
      <c r="AB38" s="37">
        <f t="shared" si="8"/>
        <v>44</v>
      </c>
      <c r="AC38" s="37">
        <f t="shared" si="24"/>
        <v>48</v>
      </c>
      <c r="AD38" s="37">
        <f t="shared" si="25"/>
        <v>54</v>
      </c>
      <c r="AE38" s="37">
        <f t="shared" si="26"/>
        <v>56</v>
      </c>
      <c r="AF38" s="37">
        <f t="shared" si="27"/>
        <v>57</v>
      </c>
      <c r="AG38" s="37">
        <f t="shared" si="28"/>
        <v>59</v>
      </c>
      <c r="AH38" s="37">
        <f t="shared" si="29"/>
        <v>60</v>
      </c>
      <c r="AI38" s="37">
        <f t="shared" si="30"/>
        <v>63</v>
      </c>
      <c r="AJ38" s="38" t="str">
        <f t="shared" si="31"/>
        <v>7,93</v>
      </c>
      <c r="AK38" s="37" t="str">
        <f t="shared" si="32"/>
        <v>13,51</v>
      </c>
      <c r="AL38" s="39">
        <f t="shared" si="33"/>
        <v>7.93</v>
      </c>
      <c r="AM38" s="40">
        <f t="shared" si="34"/>
        <v>13.51</v>
      </c>
      <c r="AN38" s="33">
        <f t="shared" si="9"/>
        <v>4.9000000000000004</v>
      </c>
      <c r="AO38" s="33">
        <f t="shared" si="35"/>
        <v>6.370000000000001</v>
      </c>
    </row>
    <row r="39" spans="1:41">
      <c r="A39" s="7"/>
      <c r="B39" s="27" t="str">
        <f t="shared" si="0"/>
        <v>25</v>
      </c>
      <c r="C39" s="9" t="str">
        <f t="shared" si="10"/>
        <v>30mΩ</v>
      </c>
      <c r="D39" s="2" t="str">
        <f t="shared" si="11"/>
        <v>6.63</v>
      </c>
      <c r="E39" t="str">
        <f t="shared" si="12"/>
        <v/>
      </c>
      <c r="F39" t="str">
        <f t="shared" si="13"/>
        <v/>
      </c>
      <c r="G39" t="str">
        <f t="shared" si="14"/>
        <v>13.50</v>
      </c>
      <c r="H39" t="str">
        <f t="shared" si="15"/>
        <v>V</v>
      </c>
      <c r="I39" t="str">
        <f t="shared" si="16"/>
        <v/>
      </c>
      <c r="J39" t="str">
        <f t="shared" si="17"/>
        <v/>
      </c>
      <c r="K39" t="str">
        <f t="shared" si="18"/>
        <v>°C</v>
      </c>
      <c r="L39" t="str">
        <f t="shared" si="19"/>
        <v>2026-07-28</v>
      </c>
      <c r="M39" t="str">
        <f t="shared" si="20"/>
        <v>11:04:51</v>
      </c>
      <c r="N39" s="7"/>
      <c r="P39" s="16">
        <f t="shared" si="21"/>
        <v>0</v>
      </c>
      <c r="Q39" t="s">
        <v>72</v>
      </c>
      <c r="S39" s="3">
        <f t="shared" si="22"/>
        <v>3</v>
      </c>
      <c r="T39" s="4">
        <f t="shared" si="23"/>
        <v>14</v>
      </c>
      <c r="U39" s="4">
        <f t="shared" si="1"/>
        <v>23</v>
      </c>
      <c r="V39" s="4">
        <f t="shared" si="2"/>
        <v>28</v>
      </c>
      <c r="W39" s="4">
        <f t="shared" si="3"/>
        <v>33</v>
      </c>
      <c r="X39" s="4">
        <f t="shared" si="4"/>
        <v>36</v>
      </c>
      <c r="Y39" s="4">
        <f t="shared" si="5"/>
        <v>37</v>
      </c>
      <c r="Z39" s="4">
        <f t="shared" si="6"/>
        <v>40</v>
      </c>
      <c r="AA39" s="4">
        <f t="shared" si="7"/>
        <v>41</v>
      </c>
      <c r="AB39" s="4">
        <f t="shared" si="8"/>
        <v>44</v>
      </c>
      <c r="AC39" s="4">
        <f t="shared" si="24"/>
        <v>48</v>
      </c>
      <c r="AD39" s="4">
        <f t="shared" si="25"/>
        <v>54</v>
      </c>
      <c r="AE39" s="4">
        <f t="shared" si="26"/>
        <v>56</v>
      </c>
      <c r="AF39" s="4">
        <f t="shared" si="27"/>
        <v>57</v>
      </c>
      <c r="AG39" s="4">
        <f t="shared" si="28"/>
        <v>59</v>
      </c>
      <c r="AH39" s="4">
        <f t="shared" si="29"/>
        <v>60</v>
      </c>
      <c r="AI39" s="4">
        <f t="shared" si="30"/>
        <v>63</v>
      </c>
      <c r="AJ39" s="6" t="str">
        <f t="shared" si="31"/>
        <v>6,63</v>
      </c>
      <c r="AK39" s="4" t="str">
        <f t="shared" si="32"/>
        <v>13,50</v>
      </c>
      <c r="AL39" s="15">
        <f t="shared" si="33"/>
        <v>6.63</v>
      </c>
      <c r="AM39" s="5">
        <f t="shared" si="34"/>
        <v>13.5</v>
      </c>
      <c r="AN39">
        <f t="shared" si="9"/>
        <v>4.9000000000000004</v>
      </c>
      <c r="AO39">
        <f t="shared" si="35"/>
        <v>6.370000000000001</v>
      </c>
    </row>
    <row r="40" spans="1:41">
      <c r="A40" s="7"/>
      <c r="B40" s="27" t="str">
        <f t="shared" si="0"/>
        <v>26</v>
      </c>
      <c r="C40" s="9" t="str">
        <f t="shared" si="10"/>
        <v>30mΩ</v>
      </c>
      <c r="D40" s="2" t="str">
        <f t="shared" si="11"/>
        <v>5.70</v>
      </c>
      <c r="E40" t="str">
        <f t="shared" si="12"/>
        <v/>
      </c>
      <c r="F40" t="str">
        <f t="shared" si="13"/>
        <v/>
      </c>
      <c r="G40" t="str">
        <f t="shared" si="14"/>
        <v>13.53</v>
      </c>
      <c r="H40" t="str">
        <f t="shared" si="15"/>
        <v>V</v>
      </c>
      <c r="I40" t="str">
        <f t="shared" si="16"/>
        <v/>
      </c>
      <c r="J40" t="str">
        <f t="shared" si="17"/>
        <v/>
      </c>
      <c r="K40" t="str">
        <f t="shared" si="18"/>
        <v>°C</v>
      </c>
      <c r="L40" t="str">
        <f t="shared" si="19"/>
        <v>2026-07-28</v>
      </c>
      <c r="M40" t="str">
        <f t="shared" si="20"/>
        <v>11:06:15</v>
      </c>
      <c r="N40" s="7"/>
      <c r="P40" s="16">
        <f t="shared" si="21"/>
        <v>0</v>
      </c>
      <c r="Q40" t="s">
        <v>73</v>
      </c>
      <c r="S40" s="3">
        <f t="shared" si="22"/>
        <v>3</v>
      </c>
      <c r="T40" s="4">
        <f t="shared" si="23"/>
        <v>14</v>
      </c>
      <c r="U40" s="4">
        <f t="shared" si="1"/>
        <v>23</v>
      </c>
      <c r="V40" s="4">
        <f t="shared" si="2"/>
        <v>28</v>
      </c>
      <c r="W40" s="4">
        <f t="shared" si="3"/>
        <v>33</v>
      </c>
      <c r="X40" s="4">
        <f t="shared" si="4"/>
        <v>36</v>
      </c>
      <c r="Y40" s="4">
        <f t="shared" si="5"/>
        <v>37</v>
      </c>
      <c r="Z40" s="4">
        <f t="shared" si="6"/>
        <v>40</v>
      </c>
      <c r="AA40" s="4">
        <f t="shared" si="7"/>
        <v>41</v>
      </c>
      <c r="AB40" s="4">
        <f t="shared" si="8"/>
        <v>44</v>
      </c>
      <c r="AC40" s="4">
        <f t="shared" si="24"/>
        <v>48</v>
      </c>
      <c r="AD40" s="4">
        <f t="shared" si="25"/>
        <v>54</v>
      </c>
      <c r="AE40" s="4">
        <f t="shared" si="26"/>
        <v>56</v>
      </c>
      <c r="AF40" s="4">
        <f t="shared" si="27"/>
        <v>57</v>
      </c>
      <c r="AG40" s="4">
        <f t="shared" si="28"/>
        <v>59</v>
      </c>
      <c r="AH40" s="4">
        <f t="shared" si="29"/>
        <v>60</v>
      </c>
      <c r="AI40" s="4">
        <f t="shared" si="30"/>
        <v>63</v>
      </c>
      <c r="AJ40" s="6" t="str">
        <f t="shared" si="31"/>
        <v>5,70</v>
      </c>
      <c r="AK40" s="4" t="str">
        <f t="shared" si="32"/>
        <v>13,53</v>
      </c>
      <c r="AL40" s="15">
        <f t="shared" si="33"/>
        <v>5.7</v>
      </c>
      <c r="AM40" s="5">
        <f t="shared" si="34"/>
        <v>13.53</v>
      </c>
      <c r="AN40">
        <f t="shared" si="9"/>
        <v>4.9000000000000004</v>
      </c>
      <c r="AO40">
        <f t="shared" si="35"/>
        <v>6.370000000000001</v>
      </c>
    </row>
    <row r="41" spans="1:41">
      <c r="A41" s="7"/>
      <c r="B41" s="27" t="str">
        <f t="shared" si="0"/>
        <v>27</v>
      </c>
      <c r="C41" s="9" t="str">
        <f t="shared" si="10"/>
        <v>30mΩ</v>
      </c>
      <c r="D41" s="2" t="str">
        <f t="shared" si="11"/>
        <v>6.37</v>
      </c>
      <c r="E41" t="str">
        <f t="shared" si="12"/>
        <v/>
      </c>
      <c r="F41" t="str">
        <f t="shared" si="13"/>
        <v/>
      </c>
      <c r="G41" t="str">
        <f t="shared" si="14"/>
        <v>13.48</v>
      </c>
      <c r="H41" t="str">
        <f t="shared" si="15"/>
        <v>V</v>
      </c>
      <c r="I41" t="str">
        <f t="shared" si="16"/>
        <v/>
      </c>
      <c r="J41" t="str">
        <f t="shared" si="17"/>
        <v/>
      </c>
      <c r="K41" t="str">
        <f t="shared" si="18"/>
        <v>°C</v>
      </c>
      <c r="L41" t="str">
        <f t="shared" si="19"/>
        <v>2026-07-28</v>
      </c>
      <c r="M41" t="str">
        <f t="shared" si="20"/>
        <v>11:06:34</v>
      </c>
      <c r="N41" s="7"/>
      <c r="P41" s="16">
        <f t="shared" si="21"/>
        <v>0</v>
      </c>
      <c r="Q41" t="s">
        <v>53</v>
      </c>
      <c r="S41" s="3">
        <f t="shared" si="22"/>
        <v>3</v>
      </c>
      <c r="T41" s="4">
        <f t="shared" si="23"/>
        <v>14</v>
      </c>
      <c r="U41" s="4">
        <f t="shared" si="1"/>
        <v>23</v>
      </c>
      <c r="V41" s="4">
        <f t="shared" si="2"/>
        <v>28</v>
      </c>
      <c r="W41" s="4">
        <f t="shared" si="3"/>
        <v>33</v>
      </c>
      <c r="X41" s="4">
        <f t="shared" si="4"/>
        <v>36</v>
      </c>
      <c r="Y41" s="4">
        <f t="shared" si="5"/>
        <v>37</v>
      </c>
      <c r="Z41" s="4">
        <f t="shared" si="6"/>
        <v>40</v>
      </c>
      <c r="AA41" s="4">
        <f t="shared" si="7"/>
        <v>41</v>
      </c>
      <c r="AB41" s="4">
        <f t="shared" si="8"/>
        <v>44</v>
      </c>
      <c r="AC41" s="4">
        <f t="shared" si="24"/>
        <v>48</v>
      </c>
      <c r="AD41" s="4">
        <f t="shared" si="25"/>
        <v>54</v>
      </c>
      <c r="AE41" s="4">
        <f t="shared" si="26"/>
        <v>56</v>
      </c>
      <c r="AF41" s="4">
        <f t="shared" si="27"/>
        <v>57</v>
      </c>
      <c r="AG41" s="4">
        <f t="shared" si="28"/>
        <v>59</v>
      </c>
      <c r="AH41" s="4">
        <f t="shared" si="29"/>
        <v>60</v>
      </c>
      <c r="AI41" s="4">
        <f t="shared" si="30"/>
        <v>63</v>
      </c>
      <c r="AJ41" s="6" t="str">
        <f t="shared" si="31"/>
        <v>6,37</v>
      </c>
      <c r="AK41" s="4" t="str">
        <f t="shared" si="32"/>
        <v>13,48</v>
      </c>
      <c r="AL41" s="15">
        <f t="shared" si="33"/>
        <v>6.37</v>
      </c>
      <c r="AM41" s="5">
        <f t="shared" si="34"/>
        <v>13.48</v>
      </c>
      <c r="AN41">
        <f t="shared" si="9"/>
        <v>4.9000000000000004</v>
      </c>
      <c r="AO41">
        <f t="shared" si="35"/>
        <v>6.370000000000001</v>
      </c>
    </row>
    <row r="42" spans="1:41">
      <c r="A42" s="7"/>
      <c r="B42" s="27" t="str">
        <f t="shared" si="0"/>
        <v>28</v>
      </c>
      <c r="C42" s="9" t="str">
        <f t="shared" si="10"/>
        <v>30mΩ</v>
      </c>
      <c r="D42" s="2" t="str">
        <f t="shared" si="11"/>
        <v>6.15</v>
      </c>
      <c r="E42" t="str">
        <f t="shared" si="12"/>
        <v/>
      </c>
      <c r="F42" t="str">
        <f t="shared" si="13"/>
        <v/>
      </c>
      <c r="G42" t="str">
        <f t="shared" si="14"/>
        <v>13.52</v>
      </c>
      <c r="H42" t="str">
        <f t="shared" si="15"/>
        <v>V</v>
      </c>
      <c r="I42" t="str">
        <f t="shared" si="16"/>
        <v/>
      </c>
      <c r="J42" t="str">
        <f t="shared" si="17"/>
        <v/>
      </c>
      <c r="K42" t="str">
        <f t="shared" si="18"/>
        <v>°C</v>
      </c>
      <c r="L42" t="str">
        <f t="shared" si="19"/>
        <v>2026-07-28</v>
      </c>
      <c r="M42" t="str">
        <f t="shared" si="20"/>
        <v>11:06:47</v>
      </c>
      <c r="N42" s="7"/>
      <c r="P42" s="16">
        <f t="shared" si="21"/>
        <v>0</v>
      </c>
      <c r="Q42" t="s">
        <v>54</v>
      </c>
      <c r="S42" s="3">
        <f t="shared" si="22"/>
        <v>3</v>
      </c>
      <c r="T42" s="4">
        <f t="shared" si="23"/>
        <v>14</v>
      </c>
      <c r="U42" s="4">
        <f t="shared" si="1"/>
        <v>23</v>
      </c>
      <c r="V42" s="4">
        <f t="shared" si="2"/>
        <v>28</v>
      </c>
      <c r="W42" s="4">
        <f t="shared" si="3"/>
        <v>33</v>
      </c>
      <c r="X42" s="4">
        <f t="shared" si="4"/>
        <v>36</v>
      </c>
      <c r="Y42" s="4">
        <f t="shared" si="5"/>
        <v>37</v>
      </c>
      <c r="Z42" s="4">
        <f t="shared" si="6"/>
        <v>40</v>
      </c>
      <c r="AA42" s="4">
        <f t="shared" si="7"/>
        <v>41</v>
      </c>
      <c r="AB42" s="4">
        <f t="shared" si="8"/>
        <v>44</v>
      </c>
      <c r="AC42" s="4">
        <f t="shared" si="24"/>
        <v>48</v>
      </c>
      <c r="AD42" s="4">
        <f t="shared" si="25"/>
        <v>54</v>
      </c>
      <c r="AE42" s="4">
        <f t="shared" si="26"/>
        <v>56</v>
      </c>
      <c r="AF42" s="4">
        <f t="shared" si="27"/>
        <v>57</v>
      </c>
      <c r="AG42" s="4">
        <f t="shared" si="28"/>
        <v>59</v>
      </c>
      <c r="AH42" s="4">
        <f t="shared" si="29"/>
        <v>60</v>
      </c>
      <c r="AI42" s="4">
        <f t="shared" si="30"/>
        <v>63</v>
      </c>
      <c r="AJ42" s="6" t="str">
        <f t="shared" si="31"/>
        <v>6,15</v>
      </c>
      <c r="AK42" s="4" t="str">
        <f t="shared" si="32"/>
        <v>13,52</v>
      </c>
      <c r="AL42" s="15">
        <f t="shared" si="33"/>
        <v>6.15</v>
      </c>
      <c r="AM42" s="5">
        <f t="shared" si="34"/>
        <v>13.52</v>
      </c>
      <c r="AN42">
        <f t="shared" si="9"/>
        <v>4.9000000000000004</v>
      </c>
      <c r="AO42">
        <f t="shared" si="35"/>
        <v>6.370000000000001</v>
      </c>
    </row>
    <row r="43" spans="1:41">
      <c r="A43" s="7"/>
      <c r="B43" s="27" t="str">
        <f t="shared" si="0"/>
        <v>29</v>
      </c>
      <c r="C43" s="9" t="str">
        <f t="shared" si="10"/>
        <v>30mΩ</v>
      </c>
      <c r="D43" s="2" t="str">
        <f t="shared" si="11"/>
        <v>6.18</v>
      </c>
      <c r="E43" t="str">
        <f t="shared" si="12"/>
        <v/>
      </c>
      <c r="F43" t="str">
        <f t="shared" si="13"/>
        <v/>
      </c>
      <c r="G43" t="str">
        <f t="shared" si="14"/>
        <v>13.51</v>
      </c>
      <c r="H43" t="str">
        <f t="shared" si="15"/>
        <v>V</v>
      </c>
      <c r="I43" t="str">
        <f t="shared" si="16"/>
        <v/>
      </c>
      <c r="J43" t="str">
        <f t="shared" si="17"/>
        <v/>
      </c>
      <c r="K43" t="str">
        <f t="shared" si="18"/>
        <v>°C</v>
      </c>
      <c r="L43" t="str">
        <f t="shared" si="19"/>
        <v>2026-07-28</v>
      </c>
      <c r="M43" t="str">
        <f t="shared" si="20"/>
        <v>11:06:57</v>
      </c>
      <c r="N43" s="7"/>
      <c r="P43" s="16">
        <f t="shared" si="21"/>
        <v>0</v>
      </c>
      <c r="Q43" t="s">
        <v>74</v>
      </c>
      <c r="S43" s="3">
        <f t="shared" si="22"/>
        <v>3</v>
      </c>
      <c r="T43" s="4">
        <f t="shared" si="23"/>
        <v>14</v>
      </c>
      <c r="U43" s="4">
        <f t="shared" si="1"/>
        <v>23</v>
      </c>
      <c r="V43" s="4">
        <f t="shared" si="2"/>
        <v>28</v>
      </c>
      <c r="W43" s="4">
        <f t="shared" si="3"/>
        <v>33</v>
      </c>
      <c r="X43" s="4">
        <f t="shared" si="4"/>
        <v>36</v>
      </c>
      <c r="Y43" s="4">
        <f t="shared" si="5"/>
        <v>37</v>
      </c>
      <c r="Z43" s="4">
        <f t="shared" si="6"/>
        <v>40</v>
      </c>
      <c r="AA43" s="4">
        <f t="shared" si="7"/>
        <v>41</v>
      </c>
      <c r="AB43" s="4">
        <f t="shared" si="8"/>
        <v>44</v>
      </c>
      <c r="AC43" s="4">
        <f t="shared" si="24"/>
        <v>48</v>
      </c>
      <c r="AD43" s="4">
        <f t="shared" si="25"/>
        <v>54</v>
      </c>
      <c r="AE43" s="4">
        <f t="shared" si="26"/>
        <v>56</v>
      </c>
      <c r="AF43" s="4">
        <f t="shared" si="27"/>
        <v>57</v>
      </c>
      <c r="AG43" s="4">
        <f t="shared" si="28"/>
        <v>59</v>
      </c>
      <c r="AH43" s="4">
        <f t="shared" si="29"/>
        <v>60</v>
      </c>
      <c r="AI43" s="4">
        <f t="shared" si="30"/>
        <v>63</v>
      </c>
      <c r="AJ43" s="6" t="str">
        <f t="shared" si="31"/>
        <v>6,18</v>
      </c>
      <c r="AK43" s="4" t="str">
        <f t="shared" si="32"/>
        <v>13,51</v>
      </c>
      <c r="AL43" s="15">
        <f t="shared" si="33"/>
        <v>6.18</v>
      </c>
      <c r="AM43" s="5">
        <f t="shared" si="34"/>
        <v>13.51</v>
      </c>
      <c r="AN43">
        <f t="shared" si="9"/>
        <v>4.9000000000000004</v>
      </c>
      <c r="AO43">
        <f t="shared" si="35"/>
        <v>6.370000000000001</v>
      </c>
    </row>
    <row r="44" spans="1:41">
      <c r="A44" s="7"/>
      <c r="B44" s="27" t="str">
        <f t="shared" si="0"/>
        <v>30</v>
      </c>
      <c r="C44" s="9" t="str">
        <f t="shared" si="10"/>
        <v>30mΩ</v>
      </c>
      <c r="D44" s="2" t="str">
        <f t="shared" si="11"/>
        <v>6.31</v>
      </c>
      <c r="E44" t="str">
        <f t="shared" si="12"/>
        <v/>
      </c>
      <c r="F44" t="str">
        <f t="shared" si="13"/>
        <v/>
      </c>
      <c r="G44" t="str">
        <f t="shared" si="14"/>
        <v>13.54</v>
      </c>
      <c r="H44" t="str">
        <f t="shared" si="15"/>
        <v>V</v>
      </c>
      <c r="I44" t="str">
        <f t="shared" si="16"/>
        <v/>
      </c>
      <c r="J44" t="str">
        <f t="shared" si="17"/>
        <v/>
      </c>
      <c r="K44" t="str">
        <f t="shared" si="18"/>
        <v>°C</v>
      </c>
      <c r="L44" t="str">
        <f t="shared" si="19"/>
        <v>2026-07-28</v>
      </c>
      <c r="M44" t="str">
        <f t="shared" si="20"/>
        <v>11:07:19</v>
      </c>
      <c r="N44" s="7"/>
      <c r="P44" s="16">
        <f t="shared" si="21"/>
        <v>0</v>
      </c>
      <c r="Q44" t="s">
        <v>75</v>
      </c>
      <c r="S44" s="3">
        <f t="shared" si="22"/>
        <v>3</v>
      </c>
      <c r="T44" s="4">
        <f t="shared" si="23"/>
        <v>14</v>
      </c>
      <c r="U44" s="4">
        <f t="shared" si="1"/>
        <v>23</v>
      </c>
      <c r="V44" s="4">
        <f t="shared" si="2"/>
        <v>28</v>
      </c>
      <c r="W44" s="4">
        <f t="shared" si="3"/>
        <v>33</v>
      </c>
      <c r="X44" s="4">
        <f t="shared" si="4"/>
        <v>36</v>
      </c>
      <c r="Y44" s="4">
        <f t="shared" si="5"/>
        <v>37</v>
      </c>
      <c r="Z44" s="4">
        <f t="shared" si="6"/>
        <v>40</v>
      </c>
      <c r="AA44" s="4">
        <f t="shared" si="7"/>
        <v>41</v>
      </c>
      <c r="AB44" s="4">
        <f t="shared" si="8"/>
        <v>44</v>
      </c>
      <c r="AC44" s="4">
        <f t="shared" si="24"/>
        <v>48</v>
      </c>
      <c r="AD44" s="4">
        <f t="shared" si="25"/>
        <v>54</v>
      </c>
      <c r="AE44" s="4">
        <f t="shared" si="26"/>
        <v>56</v>
      </c>
      <c r="AF44" s="4">
        <f t="shared" si="27"/>
        <v>57</v>
      </c>
      <c r="AG44" s="4">
        <f t="shared" si="28"/>
        <v>59</v>
      </c>
      <c r="AH44" s="4">
        <f t="shared" si="29"/>
        <v>60</v>
      </c>
      <c r="AI44" s="4">
        <f t="shared" si="30"/>
        <v>63</v>
      </c>
      <c r="AJ44" s="6" t="str">
        <f t="shared" si="31"/>
        <v>6,31</v>
      </c>
      <c r="AK44" s="4" t="str">
        <f t="shared" si="32"/>
        <v>13,54</v>
      </c>
      <c r="AL44" s="15">
        <f t="shared" si="33"/>
        <v>6.31</v>
      </c>
      <c r="AM44" s="5">
        <f t="shared" si="34"/>
        <v>13.54</v>
      </c>
      <c r="AN44">
        <f t="shared" si="9"/>
        <v>4.9000000000000004</v>
      </c>
      <c r="AO44">
        <f t="shared" si="35"/>
        <v>6.370000000000001</v>
      </c>
    </row>
    <row r="45" spans="1:41">
      <c r="A45" s="7"/>
      <c r="B45" s="27" t="str">
        <f t="shared" si="0"/>
        <v>31</v>
      </c>
      <c r="C45" s="9" t="str">
        <f t="shared" si="10"/>
        <v>30mΩ</v>
      </c>
      <c r="D45" s="2" t="str">
        <f t="shared" si="11"/>
        <v>5.69</v>
      </c>
      <c r="E45" t="str">
        <f t="shared" si="12"/>
        <v/>
      </c>
      <c r="F45" t="str">
        <f t="shared" si="13"/>
        <v/>
      </c>
      <c r="G45" t="str">
        <f t="shared" si="14"/>
        <v>13.53</v>
      </c>
      <c r="H45" t="str">
        <f t="shared" si="15"/>
        <v>V</v>
      </c>
      <c r="I45" t="str">
        <f t="shared" si="16"/>
        <v/>
      </c>
      <c r="J45" t="str">
        <f t="shared" si="17"/>
        <v/>
      </c>
      <c r="K45" t="str">
        <f t="shared" si="18"/>
        <v>°C</v>
      </c>
      <c r="L45" t="str">
        <f t="shared" si="19"/>
        <v>2026-07-28</v>
      </c>
      <c r="M45" t="str">
        <f t="shared" si="20"/>
        <v>11:07:26</v>
      </c>
      <c r="N45" s="7"/>
      <c r="P45" s="16">
        <f t="shared" si="21"/>
        <v>0</v>
      </c>
      <c r="Q45" t="s">
        <v>55</v>
      </c>
      <c r="S45" s="3">
        <f t="shared" si="22"/>
        <v>3</v>
      </c>
      <c r="T45" s="4">
        <f t="shared" si="23"/>
        <v>14</v>
      </c>
      <c r="U45" s="4">
        <f t="shared" si="1"/>
        <v>23</v>
      </c>
      <c r="V45" s="4">
        <f t="shared" si="2"/>
        <v>28</v>
      </c>
      <c r="W45" s="4">
        <f t="shared" si="3"/>
        <v>33</v>
      </c>
      <c r="X45" s="4">
        <f t="shared" si="4"/>
        <v>36</v>
      </c>
      <c r="Y45" s="4">
        <f t="shared" si="5"/>
        <v>37</v>
      </c>
      <c r="Z45" s="4">
        <f t="shared" si="6"/>
        <v>40</v>
      </c>
      <c r="AA45" s="4">
        <f t="shared" si="7"/>
        <v>41</v>
      </c>
      <c r="AB45" s="4">
        <f t="shared" si="8"/>
        <v>44</v>
      </c>
      <c r="AC45" s="4">
        <f t="shared" si="24"/>
        <v>48</v>
      </c>
      <c r="AD45" s="4">
        <f t="shared" si="25"/>
        <v>54</v>
      </c>
      <c r="AE45" s="4">
        <f t="shared" si="26"/>
        <v>56</v>
      </c>
      <c r="AF45" s="4">
        <f t="shared" si="27"/>
        <v>57</v>
      </c>
      <c r="AG45" s="4">
        <f t="shared" si="28"/>
        <v>59</v>
      </c>
      <c r="AH45" s="4">
        <f t="shared" si="29"/>
        <v>60</v>
      </c>
      <c r="AI45" s="4">
        <f t="shared" si="30"/>
        <v>63</v>
      </c>
      <c r="AJ45" s="6" t="str">
        <f t="shared" si="31"/>
        <v>5,69</v>
      </c>
      <c r="AK45" s="4" t="str">
        <f t="shared" si="32"/>
        <v>13,53</v>
      </c>
      <c r="AL45" s="15">
        <f t="shared" si="33"/>
        <v>5.69</v>
      </c>
      <c r="AM45" s="5">
        <f t="shared" si="34"/>
        <v>13.53</v>
      </c>
      <c r="AN45">
        <f t="shared" si="9"/>
        <v>4.9000000000000004</v>
      </c>
      <c r="AO45">
        <f t="shared" si="35"/>
        <v>6.370000000000001</v>
      </c>
    </row>
    <row r="46" spans="1:41">
      <c r="A46" s="7"/>
      <c r="B46" s="27" t="str">
        <f t="shared" si="0"/>
        <v>32</v>
      </c>
      <c r="C46" s="9" t="str">
        <f t="shared" si="10"/>
        <v>30mΩ</v>
      </c>
      <c r="D46" s="2" t="str">
        <f t="shared" si="11"/>
        <v>6.69</v>
      </c>
      <c r="E46" t="str">
        <f t="shared" si="12"/>
        <v/>
      </c>
      <c r="F46" t="str">
        <f t="shared" si="13"/>
        <v/>
      </c>
      <c r="G46" t="str">
        <f t="shared" si="14"/>
        <v>13.45</v>
      </c>
      <c r="H46" t="str">
        <f t="shared" si="15"/>
        <v>V</v>
      </c>
      <c r="I46" t="str">
        <f t="shared" si="16"/>
        <v/>
      </c>
      <c r="J46" t="str">
        <f t="shared" si="17"/>
        <v/>
      </c>
      <c r="K46" t="str">
        <f t="shared" si="18"/>
        <v>°C</v>
      </c>
      <c r="L46" t="str">
        <f t="shared" si="19"/>
        <v>2026-07-28</v>
      </c>
      <c r="M46" t="str">
        <f t="shared" si="20"/>
        <v>11:08:05</v>
      </c>
      <c r="N46" s="7"/>
      <c r="P46" s="16">
        <f t="shared" si="21"/>
        <v>0</v>
      </c>
      <c r="Q46" t="s">
        <v>56</v>
      </c>
      <c r="S46" s="3">
        <f t="shared" si="22"/>
        <v>3</v>
      </c>
      <c r="T46" s="4">
        <f t="shared" si="23"/>
        <v>14</v>
      </c>
      <c r="U46" s="4">
        <f t="shared" si="1"/>
        <v>23</v>
      </c>
      <c r="V46" s="4">
        <f t="shared" si="2"/>
        <v>28</v>
      </c>
      <c r="W46" s="4">
        <f t="shared" si="3"/>
        <v>33</v>
      </c>
      <c r="X46" s="4">
        <f t="shared" si="4"/>
        <v>36</v>
      </c>
      <c r="Y46" s="4">
        <f t="shared" si="5"/>
        <v>37</v>
      </c>
      <c r="Z46" s="4">
        <f t="shared" si="6"/>
        <v>40</v>
      </c>
      <c r="AA46" s="4">
        <f t="shared" si="7"/>
        <v>41</v>
      </c>
      <c r="AB46" s="4">
        <f t="shared" si="8"/>
        <v>44</v>
      </c>
      <c r="AC46" s="4">
        <f t="shared" si="24"/>
        <v>48</v>
      </c>
      <c r="AD46" s="4">
        <f t="shared" si="25"/>
        <v>54</v>
      </c>
      <c r="AE46" s="4">
        <f t="shared" si="26"/>
        <v>56</v>
      </c>
      <c r="AF46" s="4">
        <f t="shared" si="27"/>
        <v>57</v>
      </c>
      <c r="AG46" s="4">
        <f t="shared" si="28"/>
        <v>59</v>
      </c>
      <c r="AH46" s="4">
        <f t="shared" si="29"/>
        <v>60</v>
      </c>
      <c r="AI46" s="4">
        <f t="shared" si="30"/>
        <v>63</v>
      </c>
      <c r="AJ46" s="6" t="str">
        <f t="shared" si="31"/>
        <v>6,69</v>
      </c>
      <c r="AK46" s="4" t="str">
        <f t="shared" si="32"/>
        <v>13,45</v>
      </c>
      <c r="AL46" s="15">
        <f t="shared" si="33"/>
        <v>6.69</v>
      </c>
      <c r="AM46" s="5">
        <f t="shared" si="34"/>
        <v>13.45</v>
      </c>
      <c r="AN46">
        <f t="shared" si="9"/>
        <v>4.9000000000000004</v>
      </c>
      <c r="AO46">
        <f t="shared" si="35"/>
        <v>6.370000000000001</v>
      </c>
    </row>
    <row r="47" spans="1:41">
      <c r="A47" s="7"/>
      <c r="B47" s="27" t="str">
        <f t="shared" si="0"/>
        <v>33</v>
      </c>
      <c r="C47" s="9" t="str">
        <f t="shared" si="10"/>
        <v>30mΩ</v>
      </c>
      <c r="D47" s="2" t="str">
        <f t="shared" si="11"/>
        <v>6.59</v>
      </c>
      <c r="E47" t="str">
        <f t="shared" si="12"/>
        <v/>
      </c>
      <c r="F47" t="str">
        <f t="shared" si="13"/>
        <v/>
      </c>
      <c r="G47" t="str">
        <f t="shared" si="14"/>
        <v>13.45</v>
      </c>
      <c r="H47" t="str">
        <f t="shared" si="15"/>
        <v>V</v>
      </c>
      <c r="I47" t="str">
        <f t="shared" si="16"/>
        <v/>
      </c>
      <c r="J47" t="str">
        <f t="shared" si="17"/>
        <v/>
      </c>
      <c r="K47" t="str">
        <f t="shared" si="18"/>
        <v>°C</v>
      </c>
      <c r="L47" t="str">
        <f t="shared" si="19"/>
        <v>2026-07-28</v>
      </c>
      <c r="M47" t="str">
        <f t="shared" si="20"/>
        <v>11:08:51</v>
      </c>
      <c r="N47" s="7"/>
      <c r="P47" s="16">
        <f t="shared" si="21"/>
        <v>0</v>
      </c>
      <c r="Q47" t="s">
        <v>57</v>
      </c>
      <c r="S47" s="3">
        <f t="shared" si="22"/>
        <v>3</v>
      </c>
      <c r="T47" s="4">
        <f t="shared" si="23"/>
        <v>14</v>
      </c>
      <c r="U47" s="4">
        <f t="shared" si="1"/>
        <v>23</v>
      </c>
      <c r="V47" s="4">
        <f t="shared" si="2"/>
        <v>28</v>
      </c>
      <c r="W47" s="4">
        <f t="shared" si="3"/>
        <v>33</v>
      </c>
      <c r="X47" s="4">
        <f t="shared" si="4"/>
        <v>36</v>
      </c>
      <c r="Y47" s="4">
        <f t="shared" si="5"/>
        <v>37</v>
      </c>
      <c r="Z47" s="4">
        <f t="shared" si="6"/>
        <v>40</v>
      </c>
      <c r="AA47" s="4">
        <f t="shared" si="7"/>
        <v>41</v>
      </c>
      <c r="AB47" s="4">
        <f t="shared" si="8"/>
        <v>44</v>
      </c>
      <c r="AC47" s="4">
        <f t="shared" si="24"/>
        <v>48</v>
      </c>
      <c r="AD47" s="4">
        <f t="shared" si="25"/>
        <v>54</v>
      </c>
      <c r="AE47" s="4">
        <f t="shared" si="26"/>
        <v>56</v>
      </c>
      <c r="AF47" s="4">
        <f t="shared" si="27"/>
        <v>57</v>
      </c>
      <c r="AG47" s="4">
        <f t="shared" si="28"/>
        <v>59</v>
      </c>
      <c r="AH47" s="4">
        <f t="shared" si="29"/>
        <v>60</v>
      </c>
      <c r="AI47" s="4">
        <f t="shared" si="30"/>
        <v>63</v>
      </c>
      <c r="AJ47" s="6" t="str">
        <f t="shared" si="31"/>
        <v>6,59</v>
      </c>
      <c r="AK47" s="4" t="str">
        <f t="shared" si="32"/>
        <v>13,45</v>
      </c>
      <c r="AL47" s="15">
        <f t="shared" si="33"/>
        <v>6.59</v>
      </c>
      <c r="AM47" s="5">
        <f t="shared" si="34"/>
        <v>13.45</v>
      </c>
      <c r="AN47">
        <f t="shared" ref="AN47:AN57" si="36">$H$57</f>
        <v>4.9000000000000004</v>
      </c>
      <c r="AO47">
        <f t="shared" si="35"/>
        <v>6.370000000000001</v>
      </c>
    </row>
    <row r="48" spans="1:41" s="33" customFormat="1">
      <c r="A48" s="29"/>
      <c r="B48" s="30" t="str">
        <f t="shared" si="0"/>
        <v>34</v>
      </c>
      <c r="C48" s="31" t="str">
        <f t="shared" si="10"/>
        <v>30mΩ</v>
      </c>
      <c r="D48" s="32" t="str">
        <f t="shared" si="11"/>
        <v>7.73</v>
      </c>
      <c r="E48" s="33" t="str">
        <f t="shared" si="12"/>
        <v/>
      </c>
      <c r="F48" s="33" t="str">
        <f t="shared" si="13"/>
        <v/>
      </c>
      <c r="G48" s="33" t="str">
        <f t="shared" si="14"/>
        <v>13.50</v>
      </c>
      <c r="H48" s="33" t="str">
        <f t="shared" si="15"/>
        <v>V</v>
      </c>
      <c r="I48" s="33" t="str">
        <f t="shared" si="16"/>
        <v/>
      </c>
      <c r="J48" s="33" t="str">
        <f t="shared" si="17"/>
        <v/>
      </c>
      <c r="K48" s="33" t="str">
        <f t="shared" si="18"/>
        <v>°C</v>
      </c>
      <c r="L48" s="33" t="str">
        <f t="shared" si="19"/>
        <v>2026-07-28</v>
      </c>
      <c r="M48" s="33" t="str">
        <f t="shared" si="20"/>
        <v>11:09:46</v>
      </c>
      <c r="N48" s="29"/>
      <c r="P48" s="35">
        <f t="shared" si="21"/>
        <v>0</v>
      </c>
      <c r="Q48" s="33" t="s">
        <v>58</v>
      </c>
      <c r="S48" s="36">
        <f t="shared" si="22"/>
        <v>3</v>
      </c>
      <c r="T48" s="37">
        <f t="shared" si="23"/>
        <v>14</v>
      </c>
      <c r="U48" s="37">
        <f t="shared" si="1"/>
        <v>23</v>
      </c>
      <c r="V48" s="37">
        <f t="shared" si="2"/>
        <v>28</v>
      </c>
      <c r="W48" s="37">
        <f t="shared" si="3"/>
        <v>33</v>
      </c>
      <c r="X48" s="37">
        <f t="shared" si="4"/>
        <v>36</v>
      </c>
      <c r="Y48" s="37">
        <f t="shared" si="5"/>
        <v>37</v>
      </c>
      <c r="Z48" s="37">
        <f t="shared" si="6"/>
        <v>40</v>
      </c>
      <c r="AA48" s="37">
        <f t="shared" si="7"/>
        <v>41</v>
      </c>
      <c r="AB48" s="37">
        <f t="shared" si="8"/>
        <v>44</v>
      </c>
      <c r="AC48" s="37">
        <f t="shared" si="24"/>
        <v>48</v>
      </c>
      <c r="AD48" s="37">
        <f t="shared" si="25"/>
        <v>54</v>
      </c>
      <c r="AE48" s="37">
        <f t="shared" si="26"/>
        <v>56</v>
      </c>
      <c r="AF48" s="37">
        <f t="shared" si="27"/>
        <v>57</v>
      </c>
      <c r="AG48" s="37">
        <f t="shared" si="28"/>
        <v>59</v>
      </c>
      <c r="AH48" s="37">
        <f t="shared" si="29"/>
        <v>60</v>
      </c>
      <c r="AI48" s="37">
        <f t="shared" si="30"/>
        <v>63</v>
      </c>
      <c r="AJ48" s="38" t="str">
        <f t="shared" si="31"/>
        <v>7,73</v>
      </c>
      <c r="AK48" s="37" t="str">
        <f t="shared" si="32"/>
        <v>13,50</v>
      </c>
      <c r="AL48" s="39">
        <f t="shared" si="33"/>
        <v>7.73</v>
      </c>
      <c r="AM48" s="40">
        <f t="shared" si="34"/>
        <v>13.5</v>
      </c>
      <c r="AN48" s="33">
        <f t="shared" si="36"/>
        <v>4.9000000000000004</v>
      </c>
      <c r="AO48" s="33">
        <f t="shared" si="35"/>
        <v>6.370000000000001</v>
      </c>
    </row>
    <row r="49" spans="1:41">
      <c r="A49" s="7"/>
      <c r="B49" s="27" t="str">
        <f t="shared" si="0"/>
        <v>35</v>
      </c>
      <c r="C49" s="9" t="str">
        <f t="shared" si="10"/>
        <v>30mΩ</v>
      </c>
      <c r="D49" s="2" t="str">
        <f t="shared" si="11"/>
        <v>5.51</v>
      </c>
      <c r="E49" t="str">
        <f t="shared" si="12"/>
        <v/>
      </c>
      <c r="F49" t="str">
        <f t="shared" si="13"/>
        <v/>
      </c>
      <c r="G49" t="str">
        <f t="shared" si="14"/>
        <v>13.49</v>
      </c>
      <c r="H49" t="str">
        <f t="shared" si="15"/>
        <v>V</v>
      </c>
      <c r="I49" t="str">
        <f t="shared" si="16"/>
        <v/>
      </c>
      <c r="J49" t="str">
        <f t="shared" si="17"/>
        <v/>
      </c>
      <c r="K49" t="str">
        <f t="shared" si="18"/>
        <v>°C</v>
      </c>
      <c r="L49" t="str">
        <f t="shared" si="19"/>
        <v>2026-07-28</v>
      </c>
      <c r="M49" t="str">
        <f t="shared" si="20"/>
        <v>11:10:01</v>
      </c>
      <c r="N49" s="7"/>
      <c r="P49" s="16">
        <f t="shared" si="21"/>
        <v>0</v>
      </c>
      <c r="Q49" t="s">
        <v>76</v>
      </c>
      <c r="S49" s="3">
        <f t="shared" si="22"/>
        <v>3</v>
      </c>
      <c r="T49" s="4">
        <f t="shared" si="23"/>
        <v>14</v>
      </c>
      <c r="U49" s="4">
        <f t="shared" si="1"/>
        <v>23</v>
      </c>
      <c r="V49" s="4">
        <f t="shared" si="2"/>
        <v>28</v>
      </c>
      <c r="W49" s="4">
        <f t="shared" si="3"/>
        <v>33</v>
      </c>
      <c r="X49" s="4">
        <f t="shared" si="4"/>
        <v>36</v>
      </c>
      <c r="Y49" s="4">
        <f t="shared" si="5"/>
        <v>37</v>
      </c>
      <c r="Z49" s="4">
        <f t="shared" si="6"/>
        <v>40</v>
      </c>
      <c r="AA49" s="4">
        <f t="shared" si="7"/>
        <v>41</v>
      </c>
      <c r="AB49" s="4">
        <f t="shared" si="8"/>
        <v>44</v>
      </c>
      <c r="AC49" s="4">
        <f t="shared" si="24"/>
        <v>48</v>
      </c>
      <c r="AD49" s="4">
        <f t="shared" si="25"/>
        <v>54</v>
      </c>
      <c r="AE49" s="4">
        <f t="shared" si="26"/>
        <v>56</v>
      </c>
      <c r="AF49" s="4">
        <f t="shared" si="27"/>
        <v>57</v>
      </c>
      <c r="AG49" s="4">
        <f t="shared" si="28"/>
        <v>59</v>
      </c>
      <c r="AH49" s="4">
        <f t="shared" si="29"/>
        <v>60</v>
      </c>
      <c r="AI49" s="4">
        <f t="shared" si="30"/>
        <v>63</v>
      </c>
      <c r="AJ49" s="6" t="str">
        <f t="shared" si="31"/>
        <v>5,51</v>
      </c>
      <c r="AK49" s="4" t="str">
        <f t="shared" si="32"/>
        <v>13,49</v>
      </c>
      <c r="AL49" s="15">
        <f t="shared" si="33"/>
        <v>5.51</v>
      </c>
      <c r="AM49" s="5">
        <f t="shared" si="34"/>
        <v>13.49</v>
      </c>
      <c r="AN49">
        <f t="shared" si="36"/>
        <v>4.9000000000000004</v>
      </c>
      <c r="AO49">
        <f t="shared" si="35"/>
        <v>6.370000000000001</v>
      </c>
    </row>
    <row r="50" spans="1:41" s="33" customFormat="1">
      <c r="A50" s="29"/>
      <c r="B50" s="30" t="str">
        <f t="shared" si="0"/>
        <v>36</v>
      </c>
      <c r="C50" s="31" t="str">
        <f t="shared" si="10"/>
        <v>30mΩ</v>
      </c>
      <c r="D50" s="32" t="str">
        <f t="shared" si="11"/>
        <v>8.17</v>
      </c>
      <c r="E50" s="33" t="str">
        <f t="shared" si="12"/>
        <v/>
      </c>
      <c r="F50" s="33" t="str">
        <f t="shared" si="13"/>
        <v/>
      </c>
      <c r="G50" s="33" t="str">
        <f t="shared" si="14"/>
        <v>13.51</v>
      </c>
      <c r="H50" s="33" t="str">
        <f t="shared" si="15"/>
        <v>V</v>
      </c>
      <c r="I50" s="33" t="str">
        <f t="shared" si="16"/>
        <v/>
      </c>
      <c r="J50" s="33" t="str">
        <f t="shared" si="17"/>
        <v/>
      </c>
      <c r="K50" s="33" t="str">
        <f t="shared" si="18"/>
        <v>°C</v>
      </c>
      <c r="L50" s="33" t="str">
        <f t="shared" si="19"/>
        <v>2026-07-28</v>
      </c>
      <c r="M50" s="33" t="str">
        <f t="shared" si="20"/>
        <v>11:10:09</v>
      </c>
      <c r="N50" s="29"/>
      <c r="P50" s="35">
        <f t="shared" si="21"/>
        <v>0</v>
      </c>
      <c r="Q50" s="33" t="s">
        <v>77</v>
      </c>
      <c r="S50" s="36">
        <f t="shared" si="22"/>
        <v>3</v>
      </c>
      <c r="T50" s="37">
        <f t="shared" si="23"/>
        <v>14</v>
      </c>
      <c r="U50" s="37">
        <f t="shared" si="1"/>
        <v>23</v>
      </c>
      <c r="V50" s="37">
        <f t="shared" si="2"/>
        <v>28</v>
      </c>
      <c r="W50" s="37">
        <f t="shared" si="3"/>
        <v>33</v>
      </c>
      <c r="X50" s="37">
        <f t="shared" si="4"/>
        <v>36</v>
      </c>
      <c r="Y50" s="37">
        <f t="shared" si="5"/>
        <v>37</v>
      </c>
      <c r="Z50" s="37">
        <f t="shared" si="6"/>
        <v>40</v>
      </c>
      <c r="AA50" s="37">
        <f t="shared" si="7"/>
        <v>41</v>
      </c>
      <c r="AB50" s="37">
        <f t="shared" si="8"/>
        <v>44</v>
      </c>
      <c r="AC50" s="37">
        <f t="shared" si="24"/>
        <v>48</v>
      </c>
      <c r="AD50" s="37">
        <f t="shared" si="25"/>
        <v>54</v>
      </c>
      <c r="AE50" s="37">
        <f t="shared" si="26"/>
        <v>56</v>
      </c>
      <c r="AF50" s="37">
        <f t="shared" si="27"/>
        <v>57</v>
      </c>
      <c r="AG50" s="37">
        <f t="shared" si="28"/>
        <v>59</v>
      </c>
      <c r="AH50" s="37">
        <f t="shared" si="29"/>
        <v>60</v>
      </c>
      <c r="AI50" s="37">
        <f t="shared" si="30"/>
        <v>63</v>
      </c>
      <c r="AJ50" s="38" t="str">
        <f t="shared" si="31"/>
        <v>8,17</v>
      </c>
      <c r="AK50" s="37" t="str">
        <f t="shared" si="32"/>
        <v>13,51</v>
      </c>
      <c r="AL50" s="39">
        <f t="shared" si="33"/>
        <v>8.17</v>
      </c>
      <c r="AM50" s="40">
        <f t="shared" si="34"/>
        <v>13.51</v>
      </c>
      <c r="AN50" s="33">
        <f t="shared" si="36"/>
        <v>4.9000000000000004</v>
      </c>
      <c r="AO50" s="33">
        <f t="shared" si="35"/>
        <v>6.370000000000001</v>
      </c>
    </row>
    <row r="51" spans="1:41">
      <c r="A51" s="7"/>
      <c r="B51" s="27" t="str">
        <f t="shared" si="0"/>
        <v>37</v>
      </c>
      <c r="C51" s="9" t="str">
        <f t="shared" si="10"/>
        <v>30mΩ</v>
      </c>
      <c r="D51" s="2" t="str">
        <f t="shared" si="11"/>
        <v>5.93</v>
      </c>
      <c r="E51" t="str">
        <f t="shared" si="12"/>
        <v/>
      </c>
      <c r="F51" t="str">
        <f t="shared" si="13"/>
        <v/>
      </c>
      <c r="G51" t="str">
        <f t="shared" si="14"/>
        <v>13.51</v>
      </c>
      <c r="H51" t="str">
        <f t="shared" si="15"/>
        <v>V</v>
      </c>
      <c r="I51" t="str">
        <f t="shared" si="16"/>
        <v/>
      </c>
      <c r="J51" t="str">
        <f t="shared" si="17"/>
        <v/>
      </c>
      <c r="K51" t="str">
        <f t="shared" si="18"/>
        <v>°C</v>
      </c>
      <c r="L51" t="str">
        <f t="shared" si="19"/>
        <v>2026-07-28</v>
      </c>
      <c r="M51" t="str">
        <f t="shared" si="20"/>
        <v>11:10:21</v>
      </c>
      <c r="N51" s="7"/>
      <c r="P51" s="16">
        <f t="shared" si="21"/>
        <v>0</v>
      </c>
      <c r="Q51" t="s">
        <v>59</v>
      </c>
      <c r="S51" s="3">
        <f t="shared" si="22"/>
        <v>3</v>
      </c>
      <c r="T51" s="4">
        <f t="shared" si="23"/>
        <v>14</v>
      </c>
      <c r="U51" s="4">
        <f t="shared" si="1"/>
        <v>23</v>
      </c>
      <c r="V51" s="4">
        <f t="shared" si="2"/>
        <v>28</v>
      </c>
      <c r="W51" s="4">
        <f t="shared" si="3"/>
        <v>33</v>
      </c>
      <c r="X51" s="4">
        <f t="shared" si="4"/>
        <v>36</v>
      </c>
      <c r="Y51" s="4">
        <f t="shared" si="5"/>
        <v>37</v>
      </c>
      <c r="Z51" s="4">
        <f t="shared" si="6"/>
        <v>40</v>
      </c>
      <c r="AA51" s="4">
        <f t="shared" si="7"/>
        <v>41</v>
      </c>
      <c r="AB51" s="4">
        <f t="shared" si="8"/>
        <v>44</v>
      </c>
      <c r="AC51" s="4">
        <f t="shared" si="24"/>
        <v>48</v>
      </c>
      <c r="AD51" s="4">
        <f t="shared" si="25"/>
        <v>54</v>
      </c>
      <c r="AE51" s="4">
        <f t="shared" si="26"/>
        <v>56</v>
      </c>
      <c r="AF51" s="4">
        <f t="shared" si="27"/>
        <v>57</v>
      </c>
      <c r="AG51" s="4">
        <f t="shared" si="28"/>
        <v>59</v>
      </c>
      <c r="AH51" s="4">
        <f t="shared" si="29"/>
        <v>60</v>
      </c>
      <c r="AI51" s="4">
        <f t="shared" si="30"/>
        <v>63</v>
      </c>
      <c r="AJ51" s="6" t="str">
        <f t="shared" si="31"/>
        <v>5,93</v>
      </c>
      <c r="AK51" s="4" t="str">
        <f t="shared" si="32"/>
        <v>13,51</v>
      </c>
      <c r="AL51" s="15">
        <f t="shared" si="33"/>
        <v>5.93</v>
      </c>
      <c r="AM51" s="5">
        <f t="shared" si="34"/>
        <v>13.51</v>
      </c>
      <c r="AN51">
        <f t="shared" si="36"/>
        <v>4.9000000000000004</v>
      </c>
      <c r="AO51">
        <f t="shared" si="35"/>
        <v>6.370000000000001</v>
      </c>
    </row>
    <row r="52" spans="1:41">
      <c r="A52" s="7"/>
      <c r="B52" s="27" t="str">
        <f t="shared" si="0"/>
        <v>38</v>
      </c>
      <c r="C52" s="9" t="str">
        <f t="shared" si="10"/>
        <v>30mΩ</v>
      </c>
      <c r="D52" s="2" t="str">
        <f t="shared" si="11"/>
        <v>6.98</v>
      </c>
      <c r="E52" t="str">
        <f t="shared" si="12"/>
        <v/>
      </c>
      <c r="F52" t="str">
        <f t="shared" si="13"/>
        <v/>
      </c>
      <c r="G52" t="str">
        <f t="shared" si="14"/>
        <v>13.50</v>
      </c>
      <c r="H52" t="str">
        <f t="shared" si="15"/>
        <v>V</v>
      </c>
      <c r="I52" t="str">
        <f t="shared" si="16"/>
        <v/>
      </c>
      <c r="J52" t="str">
        <f t="shared" si="17"/>
        <v/>
      </c>
      <c r="K52" t="str">
        <f t="shared" si="18"/>
        <v>°C</v>
      </c>
      <c r="L52" t="str">
        <f t="shared" si="19"/>
        <v>2026-07-28</v>
      </c>
      <c r="M52" t="str">
        <f t="shared" si="20"/>
        <v>11:10:30</v>
      </c>
      <c r="N52" s="7"/>
      <c r="P52" s="16">
        <f t="shared" si="21"/>
        <v>0</v>
      </c>
      <c r="Q52" t="s">
        <v>60</v>
      </c>
      <c r="S52" s="3">
        <f t="shared" si="22"/>
        <v>3</v>
      </c>
      <c r="T52" s="4">
        <f t="shared" si="23"/>
        <v>14</v>
      </c>
      <c r="U52" s="4">
        <f t="shared" si="1"/>
        <v>23</v>
      </c>
      <c r="V52" s="4">
        <f t="shared" si="2"/>
        <v>28</v>
      </c>
      <c r="W52" s="4">
        <f t="shared" si="3"/>
        <v>33</v>
      </c>
      <c r="X52" s="4">
        <f t="shared" si="4"/>
        <v>36</v>
      </c>
      <c r="Y52" s="4">
        <f t="shared" si="5"/>
        <v>37</v>
      </c>
      <c r="Z52" s="4">
        <f t="shared" si="6"/>
        <v>40</v>
      </c>
      <c r="AA52" s="4">
        <f t="shared" si="7"/>
        <v>41</v>
      </c>
      <c r="AB52" s="4">
        <f t="shared" si="8"/>
        <v>44</v>
      </c>
      <c r="AC52" s="4">
        <f t="shared" si="24"/>
        <v>48</v>
      </c>
      <c r="AD52" s="4">
        <f t="shared" si="25"/>
        <v>54</v>
      </c>
      <c r="AE52" s="4">
        <f t="shared" si="26"/>
        <v>56</v>
      </c>
      <c r="AF52" s="4">
        <f t="shared" si="27"/>
        <v>57</v>
      </c>
      <c r="AG52" s="4">
        <f t="shared" si="28"/>
        <v>59</v>
      </c>
      <c r="AH52" s="4">
        <f t="shared" si="29"/>
        <v>60</v>
      </c>
      <c r="AI52" s="4">
        <f t="shared" si="30"/>
        <v>63</v>
      </c>
      <c r="AJ52" s="6" t="str">
        <f t="shared" si="31"/>
        <v>6,98</v>
      </c>
      <c r="AK52" s="4" t="str">
        <f t="shared" si="32"/>
        <v>13,50</v>
      </c>
      <c r="AL52" s="15">
        <f t="shared" si="33"/>
        <v>6.98</v>
      </c>
      <c r="AM52" s="5">
        <f t="shared" si="34"/>
        <v>13.5</v>
      </c>
      <c r="AN52">
        <f t="shared" si="36"/>
        <v>4.9000000000000004</v>
      </c>
      <c r="AO52">
        <f t="shared" si="35"/>
        <v>6.370000000000001</v>
      </c>
    </row>
    <row r="53" spans="1:41" s="33" customFormat="1">
      <c r="A53" s="29"/>
      <c r="B53" s="30" t="str">
        <f t="shared" si="0"/>
        <v>39</v>
      </c>
      <c r="C53" s="31" t="str">
        <f t="shared" si="10"/>
        <v>30mΩ</v>
      </c>
      <c r="D53" s="32" t="str">
        <f t="shared" si="11"/>
        <v>8.69</v>
      </c>
      <c r="E53" s="33" t="str">
        <f t="shared" si="12"/>
        <v/>
      </c>
      <c r="F53" s="33" t="str">
        <f t="shared" si="13"/>
        <v/>
      </c>
      <c r="G53" s="33" t="str">
        <f t="shared" si="14"/>
        <v>13.53</v>
      </c>
      <c r="H53" s="33" t="str">
        <f t="shared" si="15"/>
        <v>V</v>
      </c>
      <c r="I53" s="33" t="str">
        <f t="shared" si="16"/>
        <v/>
      </c>
      <c r="J53" s="33" t="str">
        <f t="shared" si="17"/>
        <v/>
      </c>
      <c r="K53" s="33" t="str">
        <f t="shared" si="18"/>
        <v>°C</v>
      </c>
      <c r="L53" s="33" t="str">
        <f t="shared" si="19"/>
        <v>2026-07-28</v>
      </c>
      <c r="M53" s="33" t="str">
        <f t="shared" si="20"/>
        <v>11:10:57</v>
      </c>
      <c r="N53" s="29"/>
      <c r="P53" s="35">
        <f t="shared" si="21"/>
        <v>0</v>
      </c>
      <c r="Q53" s="33" t="s">
        <v>78</v>
      </c>
      <c r="S53" s="36">
        <f t="shared" si="22"/>
        <v>3</v>
      </c>
      <c r="T53" s="37">
        <f t="shared" si="23"/>
        <v>14</v>
      </c>
      <c r="U53" s="37">
        <f t="shared" si="1"/>
        <v>23</v>
      </c>
      <c r="V53" s="37">
        <f t="shared" si="2"/>
        <v>28</v>
      </c>
      <c r="W53" s="37">
        <f t="shared" si="3"/>
        <v>33</v>
      </c>
      <c r="X53" s="37">
        <f t="shared" si="4"/>
        <v>36</v>
      </c>
      <c r="Y53" s="37">
        <f t="shared" si="5"/>
        <v>37</v>
      </c>
      <c r="Z53" s="37">
        <f t="shared" si="6"/>
        <v>40</v>
      </c>
      <c r="AA53" s="37">
        <f t="shared" si="7"/>
        <v>41</v>
      </c>
      <c r="AB53" s="37">
        <f t="shared" si="8"/>
        <v>44</v>
      </c>
      <c r="AC53" s="37">
        <f t="shared" si="24"/>
        <v>48</v>
      </c>
      <c r="AD53" s="37">
        <f t="shared" si="25"/>
        <v>54</v>
      </c>
      <c r="AE53" s="37">
        <f t="shared" si="26"/>
        <v>56</v>
      </c>
      <c r="AF53" s="37">
        <f t="shared" si="27"/>
        <v>57</v>
      </c>
      <c r="AG53" s="37">
        <f t="shared" si="28"/>
        <v>59</v>
      </c>
      <c r="AH53" s="37">
        <f t="shared" si="29"/>
        <v>60</v>
      </c>
      <c r="AI53" s="37">
        <f t="shared" si="30"/>
        <v>63</v>
      </c>
      <c r="AJ53" s="38" t="str">
        <f t="shared" si="31"/>
        <v>8,69</v>
      </c>
      <c r="AK53" s="37" t="str">
        <f t="shared" si="32"/>
        <v>13,53</v>
      </c>
      <c r="AL53" s="39">
        <f t="shared" si="33"/>
        <v>8.69</v>
      </c>
      <c r="AM53" s="40">
        <f t="shared" si="34"/>
        <v>13.53</v>
      </c>
      <c r="AN53" s="33">
        <f t="shared" si="36"/>
        <v>4.9000000000000004</v>
      </c>
      <c r="AO53" s="33">
        <f t="shared" si="35"/>
        <v>6.370000000000001</v>
      </c>
    </row>
    <row r="54" spans="1:41">
      <c r="A54" s="7"/>
      <c r="B54" s="27" t="str">
        <f t="shared" si="0"/>
        <v>40</v>
      </c>
      <c r="C54" s="9" t="str">
        <f t="shared" si="10"/>
        <v>30mΩ</v>
      </c>
      <c r="D54" s="2" t="str">
        <f t="shared" si="11"/>
        <v>6.79</v>
      </c>
      <c r="E54" t="str">
        <f t="shared" si="12"/>
        <v/>
      </c>
      <c r="F54" t="str">
        <f t="shared" si="13"/>
        <v/>
      </c>
      <c r="G54" t="str">
        <f t="shared" si="14"/>
        <v>13.49</v>
      </c>
      <c r="H54" t="str">
        <f t="shared" si="15"/>
        <v>V</v>
      </c>
      <c r="I54" t="str">
        <f t="shared" si="16"/>
        <v/>
      </c>
      <c r="J54" t="str">
        <f t="shared" si="17"/>
        <v/>
      </c>
      <c r="K54" t="str">
        <f t="shared" si="18"/>
        <v>°C</v>
      </c>
      <c r="L54" t="str">
        <f t="shared" si="19"/>
        <v>2026-07-28</v>
      </c>
      <c r="M54" t="str">
        <f t="shared" si="20"/>
        <v>11:11:07</v>
      </c>
      <c r="N54" s="7"/>
      <c r="P54" s="16">
        <f t="shared" si="21"/>
        <v>0</v>
      </c>
      <c r="Q54" t="s">
        <v>79</v>
      </c>
      <c r="S54" s="3">
        <f t="shared" si="22"/>
        <v>3</v>
      </c>
      <c r="T54" s="4">
        <f t="shared" si="23"/>
        <v>14</v>
      </c>
      <c r="U54" s="4">
        <f t="shared" si="1"/>
        <v>23</v>
      </c>
      <c r="V54" s="4">
        <f t="shared" si="2"/>
        <v>28</v>
      </c>
      <c r="W54" s="4">
        <f t="shared" si="3"/>
        <v>33</v>
      </c>
      <c r="X54" s="4">
        <f t="shared" si="4"/>
        <v>36</v>
      </c>
      <c r="Y54" s="4">
        <f t="shared" si="5"/>
        <v>37</v>
      </c>
      <c r="Z54" s="4">
        <f t="shared" si="6"/>
        <v>40</v>
      </c>
      <c r="AA54" s="4">
        <f t="shared" si="7"/>
        <v>41</v>
      </c>
      <c r="AB54" s="4">
        <f t="shared" si="8"/>
        <v>44</v>
      </c>
      <c r="AC54" s="4">
        <f t="shared" si="24"/>
        <v>48</v>
      </c>
      <c r="AD54" s="4">
        <f t="shared" si="25"/>
        <v>54</v>
      </c>
      <c r="AE54" s="4">
        <f t="shared" si="26"/>
        <v>56</v>
      </c>
      <c r="AF54" s="4">
        <f t="shared" si="27"/>
        <v>57</v>
      </c>
      <c r="AG54" s="4">
        <f t="shared" si="28"/>
        <v>59</v>
      </c>
      <c r="AH54" s="4">
        <f t="shared" si="29"/>
        <v>60</v>
      </c>
      <c r="AI54" s="4">
        <f t="shared" si="30"/>
        <v>63</v>
      </c>
      <c r="AJ54" s="6" t="str">
        <f t="shared" si="31"/>
        <v>6,79</v>
      </c>
      <c r="AK54" s="4" t="str">
        <f t="shared" si="32"/>
        <v>13,49</v>
      </c>
      <c r="AL54" s="15">
        <f t="shared" si="33"/>
        <v>6.79</v>
      </c>
      <c r="AM54" s="5">
        <f t="shared" si="34"/>
        <v>13.49</v>
      </c>
      <c r="AN54">
        <f t="shared" si="36"/>
        <v>4.9000000000000004</v>
      </c>
      <c r="AO54">
        <f t="shared" si="35"/>
        <v>6.370000000000001</v>
      </c>
    </row>
    <row r="55" spans="1:41">
      <c r="A55" s="7"/>
      <c r="B55" s="27" t="str">
        <f t="shared" si="0"/>
        <v/>
      </c>
      <c r="C55" s="9" t="str">
        <f t="shared" si="10"/>
        <v/>
      </c>
      <c r="D55" s="2" t="str">
        <f t="shared" si="11"/>
        <v/>
      </c>
      <c r="E55" t="str">
        <f t="shared" si="12"/>
        <v/>
      </c>
      <c r="F55" t="str">
        <f t="shared" si="13"/>
        <v/>
      </c>
      <c r="G55" t="str">
        <f t="shared" si="14"/>
        <v/>
      </c>
      <c r="H55" t="str">
        <f t="shared" si="15"/>
        <v/>
      </c>
      <c r="I55" t="str">
        <f t="shared" si="16"/>
        <v/>
      </c>
      <c r="J55" t="str">
        <f t="shared" si="17"/>
        <v/>
      </c>
      <c r="K55" t="str">
        <f t="shared" si="18"/>
        <v/>
      </c>
      <c r="L55" t="str">
        <f t="shared" si="19"/>
        <v/>
      </c>
      <c r="M55" t="str">
        <f t="shared" si="20"/>
        <v/>
      </c>
      <c r="N55" s="7"/>
      <c r="P55" s="16">
        <f t="shared" si="21"/>
        <v>0</v>
      </c>
      <c r="S55" s="3">
        <f t="shared" si="22"/>
        <v>1</v>
      </c>
      <c r="T55" s="4">
        <f t="shared" si="23"/>
        <v>2</v>
      </c>
      <c r="U55" s="4">
        <f t="shared" si="1"/>
        <v>3</v>
      </c>
      <c r="V55" s="4">
        <f t="shared" si="2"/>
        <v>4</v>
      </c>
      <c r="W55" s="4">
        <f t="shared" si="3"/>
        <v>5</v>
      </c>
      <c r="X55" s="4">
        <f t="shared" si="4"/>
        <v>6</v>
      </c>
      <c r="Y55" s="4">
        <f t="shared" si="5"/>
        <v>7</v>
      </c>
      <c r="Z55" s="4">
        <f t="shared" si="6"/>
        <v>8</v>
      </c>
      <c r="AA55" s="4">
        <f t="shared" si="7"/>
        <v>9</v>
      </c>
      <c r="AB55" s="4">
        <f t="shared" si="8"/>
        <v>10</v>
      </c>
      <c r="AC55" s="4">
        <f t="shared" si="24"/>
        <v>11</v>
      </c>
      <c r="AD55" s="4">
        <f t="shared" si="25"/>
        <v>12</v>
      </c>
      <c r="AE55" s="4">
        <f t="shared" si="26"/>
        <v>13</v>
      </c>
      <c r="AF55" s="4">
        <f t="shared" si="27"/>
        <v>14</v>
      </c>
      <c r="AG55" s="4">
        <f t="shared" si="28"/>
        <v>15</v>
      </c>
      <c r="AH55" s="4">
        <f t="shared" si="29"/>
        <v>16</v>
      </c>
      <c r="AI55" s="4">
        <f t="shared" si="30"/>
        <v>17</v>
      </c>
      <c r="AJ55" s="6" t="str">
        <f t="shared" si="31"/>
        <v>,</v>
      </c>
      <c r="AK55" s="4" t="str">
        <f t="shared" si="32"/>
        <v>,</v>
      </c>
      <c r="AL55" s="15" t="e">
        <f t="shared" si="33"/>
        <v>#VALUE!</v>
      </c>
      <c r="AM55" s="5" t="e">
        <f t="shared" si="34"/>
        <v>#VALUE!</v>
      </c>
      <c r="AN55">
        <f t="shared" si="36"/>
        <v>4.9000000000000004</v>
      </c>
      <c r="AO55">
        <f t="shared" si="35"/>
        <v>6.370000000000001</v>
      </c>
    </row>
    <row r="56" spans="1:41">
      <c r="A56" s="7"/>
      <c r="B56" s="27" t="str">
        <f t="shared" ref="B56" si="37">MID(Q56,1,(S56-1))</f>
        <v/>
      </c>
      <c r="C56" s="9" t="str">
        <f t="shared" ref="C56" si="38">MID(Q56,(U56+1),(V56-U56-1))</f>
        <v/>
      </c>
      <c r="D56" s="2" t="str">
        <f t="shared" ref="D56" si="39">(MID(Q56,(V56+1),(W56-V56-1)))</f>
        <v/>
      </c>
      <c r="E56" t="str">
        <f t="shared" ref="E56" si="40">MID(Q56,(X56+1),(Y56-X56-1))</f>
        <v/>
      </c>
      <c r="F56" t="str">
        <f t="shared" ref="F56" si="41">MID(Q56,(Z56+1),(AA56-Z56-1))</f>
        <v/>
      </c>
      <c r="G56" t="str">
        <f t="shared" ref="G56" si="42">MID(Q56,(AC56+1),(AD56-AC56-1))</f>
        <v/>
      </c>
      <c r="H56" t="str">
        <f t="shared" ref="H56" si="43">MID(Q56,(AD56+1),(AE56-AD56-1))</f>
        <v/>
      </c>
      <c r="I56" t="str">
        <f t="shared" ref="I56" si="44">MID(Q56,(AE56+1),(AF56-AE56-1))</f>
        <v/>
      </c>
      <c r="J56" t="str">
        <f t="shared" ref="J56" si="45">MID(Q56,(AG56+1),(AH56-AG56-1))</f>
        <v/>
      </c>
      <c r="K56" t="str">
        <f t="shared" ref="K56" si="46">MID(Q56,(AH56+1),(AI56-AH56-1))</f>
        <v/>
      </c>
      <c r="L56" t="str">
        <f t="shared" ref="L56" si="47">MID(Q56,(S56+1),(T56-S56-1))</f>
        <v/>
      </c>
      <c r="M56" t="str">
        <f t="shared" ref="M56" si="48">MID(Q56,(T56+1),(U56-T56-1))</f>
        <v/>
      </c>
      <c r="N56" s="7"/>
      <c r="P56" s="16">
        <f t="shared" ref="P56" si="49">$P$14</f>
        <v>0</v>
      </c>
      <c r="R56" t="s">
        <v>11</v>
      </c>
      <c r="S56" s="3">
        <f t="shared" ref="S56:S57" si="50">IF(Q56&lt;&gt;0,(SEARCH(",",$Q56,1)),1)</f>
        <v>1</v>
      </c>
      <c r="T56" s="4">
        <f t="shared" ref="T56:T57" si="51">IF(Q56&lt;&gt;0,(SEARCH(",",$Q56,(SEARCH(",",$Q56,1))+1)),2)</f>
        <v>2</v>
      </c>
      <c r="U56" s="4">
        <f t="shared" ref="U56:U57" si="52">IF(Q56&lt;&gt;0,(SEARCH(",",$Q56,(SEARCH(",",$Q56,T56))+1)),3)</f>
        <v>3</v>
      </c>
      <c r="V56" s="4">
        <f t="shared" ref="V56:V57" si="53">IF(Q56&lt;&gt;0,(SEARCH(",",$Q56,(SEARCH(",",$Q56,U56))+1)),4)</f>
        <v>4</v>
      </c>
      <c r="W56" s="4">
        <f t="shared" ref="W56:W57" si="54">IF(Q56&lt;&gt;0,(SEARCH(",",$Q56,(SEARCH(",",$Q56,V56))+1)),5)</f>
        <v>5</v>
      </c>
      <c r="X56" s="4">
        <f t="shared" ref="X56:X57" si="55">IF(Q56&lt;&gt;0,(SEARCH(",",$Q56,(SEARCH(",",$Q56,W56))+1)),6)</f>
        <v>6</v>
      </c>
      <c r="Y56" s="4">
        <f t="shared" ref="Y56:Y57" si="56">IF(Q56&lt;&gt;0,(SEARCH(",",$Q56,(SEARCH(",",$Q56,X56))+1)),7)</f>
        <v>7</v>
      </c>
      <c r="Z56" s="4">
        <f t="shared" ref="Z56:Z57" si="57">IF(Q56&lt;&gt;0,(SEARCH(",",$Q56,(SEARCH(",",$Q56,Y56))+1)),8)</f>
        <v>8</v>
      </c>
      <c r="AA56" s="4">
        <f t="shared" ref="AA56:AA57" si="58">IF(Q56&lt;&gt;0,SEARCH(",",$Q56,(SEARCH(",",$Q56,Z56))+1),9)</f>
        <v>9</v>
      </c>
      <c r="AB56" s="4">
        <f t="shared" ref="AB56:AB57" si="59">IF(Q56&lt;&gt;0,SEARCH(",",$Q56,(SEARCH(",",$Q56,AA56))+1),10)</f>
        <v>10</v>
      </c>
      <c r="AC56" s="4">
        <f t="shared" ref="AC56:AC57" si="60">IF(Q56&lt;&gt;0,SEARCH(",",$Q56,(SEARCH(",",$Q56,AB56))+1),11)</f>
        <v>11</v>
      </c>
      <c r="AD56" s="4">
        <f t="shared" ref="AD56:AD57" si="61">IF(Q56&lt;&gt;0,SEARCH(",",$Q56,(SEARCH(",",$Q56,AC56))+1),12)</f>
        <v>12</v>
      </c>
      <c r="AE56" s="4">
        <f t="shared" ref="AE56:AE57" si="62">IF(Q56&lt;&gt;0,SEARCH(",",$Q56,(SEARCH(",",$Q56,AD56))+1),13)</f>
        <v>13</v>
      </c>
      <c r="AF56" s="4">
        <f t="shared" ref="AF56:AF57" si="63">IF(Q56&lt;&gt;0,SEARCH(",",$Q56,(SEARCH(",",$Q56,AE56))+1),14)</f>
        <v>14</v>
      </c>
      <c r="AG56" s="4">
        <f t="shared" ref="AG56:AG57" si="64">IF(Q56&lt;&gt;0,SEARCH(",",$Q56,(SEARCH(",",$Q56,AF56))+1),15)</f>
        <v>15</v>
      </c>
      <c r="AH56" s="4">
        <f t="shared" ref="AH56:AH57" si="65">IF(Q56&lt;&gt;0,SEARCH(",",$Q56,(SEARCH(",",$Q56,AG56))+1),16)</f>
        <v>16</v>
      </c>
      <c r="AI56" s="4">
        <f t="shared" ref="AI56:AI57" si="66">IF(Q56&lt;&gt;0,SEARCH(",",$Q56,(SEARCH(",",$Q56,AH56))+1),17)</f>
        <v>17</v>
      </c>
      <c r="AJ56" s="6" t="str">
        <f t="shared" ref="AJ56:AJ57" si="67">CONCATENATE(MID(D56,1,$AL$12),",",MID(D56,$AM$12,2))</f>
        <v>,</v>
      </c>
      <c r="AK56" s="4" t="str">
        <f t="shared" ref="AK56:AK57" si="68">CONCATENATE(MID(G56,1,2),",",MID(G56,4,2))</f>
        <v>,</v>
      </c>
      <c r="AL56" s="15" t="e">
        <f t="shared" ref="AL56:AL57" si="69">IF(VALUE(AJ56)&gt;60,300,VALUE(AJ56))</f>
        <v>#VALUE!</v>
      </c>
      <c r="AM56" s="5" t="e">
        <f t="shared" ref="AM56" si="70">IF(VALUE(AK56)&gt;20,0,VALUE(AK56))</f>
        <v>#VALUE!</v>
      </c>
      <c r="AN56">
        <f t="shared" si="36"/>
        <v>4.9000000000000004</v>
      </c>
      <c r="AO56">
        <f t="shared" ref="AO56:AO57" si="71">AN56*1.3</f>
        <v>6.370000000000001</v>
      </c>
    </row>
    <row r="57" spans="1:41">
      <c r="B57" s="9"/>
      <c r="C57" s="9" t="s">
        <v>31</v>
      </c>
      <c r="D57" s="59" t="s">
        <v>34</v>
      </c>
      <c r="E57" s="59"/>
      <c r="F57" t="s">
        <v>17</v>
      </c>
      <c r="H57" s="57">
        <v>4.9000000000000004</v>
      </c>
      <c r="I57" s="57"/>
      <c r="J57" t="s">
        <v>18</v>
      </c>
      <c r="K57" t="str">
        <f t="shared" ref="K57" si="72">MID(Q57,(AA57+1),(AB57-AA57-1))</f>
        <v/>
      </c>
      <c r="M57" s="10"/>
      <c r="P57" s="16">
        <f t="shared" ref="P57" si="73">$P$14</f>
        <v>0</v>
      </c>
      <c r="S57" s="3">
        <f t="shared" si="50"/>
        <v>1</v>
      </c>
      <c r="T57" s="4">
        <f t="shared" si="51"/>
        <v>2</v>
      </c>
      <c r="U57" s="4">
        <f t="shared" si="52"/>
        <v>3</v>
      </c>
      <c r="V57" s="4">
        <f t="shared" si="53"/>
        <v>4</v>
      </c>
      <c r="W57" s="4">
        <f t="shared" si="54"/>
        <v>5</v>
      </c>
      <c r="X57" s="4">
        <f t="shared" si="55"/>
        <v>6</v>
      </c>
      <c r="Y57" s="4">
        <f t="shared" si="56"/>
        <v>7</v>
      </c>
      <c r="Z57" s="4">
        <f t="shared" si="57"/>
        <v>8</v>
      </c>
      <c r="AA57" s="4">
        <f t="shared" si="58"/>
        <v>9</v>
      </c>
      <c r="AB57" s="4">
        <f t="shared" si="59"/>
        <v>10</v>
      </c>
      <c r="AC57" s="4">
        <f t="shared" si="60"/>
        <v>11</v>
      </c>
      <c r="AD57" s="4">
        <f t="shared" si="61"/>
        <v>12</v>
      </c>
      <c r="AE57" s="4">
        <f t="shared" si="62"/>
        <v>13</v>
      </c>
      <c r="AF57" s="4">
        <f t="shared" si="63"/>
        <v>14</v>
      </c>
      <c r="AG57" s="4">
        <f t="shared" si="64"/>
        <v>15</v>
      </c>
      <c r="AH57" s="4">
        <f t="shared" si="65"/>
        <v>16</v>
      </c>
      <c r="AI57" s="4">
        <f t="shared" si="66"/>
        <v>17</v>
      </c>
      <c r="AJ57" s="6" t="str">
        <f t="shared" si="67"/>
        <v>L,af</v>
      </c>
      <c r="AK57" s="4" t="str">
        <f t="shared" si="68"/>
        <v>,</v>
      </c>
      <c r="AL57" s="15" t="e">
        <f t="shared" si="69"/>
        <v>#VALUE!</v>
      </c>
      <c r="AM57" s="5" t="e">
        <f t="shared" ref="AM57" si="74">IF(VALUE(AK57)&gt;20,0,VALUE(AK57))</f>
        <v>#VALUE!</v>
      </c>
      <c r="AN57">
        <f t="shared" si="36"/>
        <v>4.9000000000000004</v>
      </c>
      <c r="AO57">
        <f t="shared" si="71"/>
        <v>6.370000000000001</v>
      </c>
    </row>
  </sheetData>
  <sheetProtection formatCells="0" formatColumns="0" formatRows="0" insertColumns="0" insertRows="0" insertHyperlinks="0" deleteColumns="0" deleteRows="0" sort="0" autoFilter="0" pivotTables="0"/>
  <protectedRanges>
    <protectedRange password="C77B" sqref="K7:N12" name="Range1"/>
    <protectedRange password="C77B" sqref="E11" name="Range2"/>
    <protectedRange sqref="Q25:Q57" name="Range3"/>
    <protectedRange sqref="Q15:Q24" name="Range3_1"/>
  </protectedRanges>
  <mergeCells count="12">
    <mergeCell ref="S10:AI10"/>
    <mergeCell ref="S11:AI11"/>
    <mergeCell ref="S12:AI12"/>
    <mergeCell ref="D57:E57"/>
    <mergeCell ref="H57:I57"/>
    <mergeCell ref="B6:C6"/>
    <mergeCell ref="D6:E6"/>
    <mergeCell ref="F6:H6"/>
    <mergeCell ref="Q11:R14"/>
    <mergeCell ref="I7:J7"/>
    <mergeCell ref="I6:K6"/>
    <mergeCell ref="F8:G8"/>
  </mergeCells>
  <phoneticPr fontId="4" type="noConversion"/>
  <pageMargins left="0.7" right="0.7" top="0.53" bottom="0.78740157499999996" header="0.3" footer="0.3"/>
  <pageSetup paperSize="9" scale="68" orientation="portrait" r:id="rId1"/>
  <rowBreaks count="1" manualBreakCount="1">
    <brk id="58" min="1" max="14" man="1"/>
  </rowBreaks>
  <colBreaks count="1" manualBreakCount="1">
    <brk id="15" max="1048575" man="1"/>
  </colBreaks>
  <drawing r:id="rId2"/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Identifikácia a dáta merania</vt:lpstr>
      <vt:lpstr>'Identifikácia a dáta merania'!Oblasť_tlače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Jirka</dc:creator>
  <cp:lastModifiedBy>Janák Štefan</cp:lastModifiedBy>
  <cp:lastPrinted>2017-06-29T07:23:55Z</cp:lastPrinted>
  <dcterms:created xsi:type="dcterms:W3CDTF">2012-08-10T08:36:00Z</dcterms:created>
  <dcterms:modified xsi:type="dcterms:W3CDTF">2026-09-25T12:16:41Z</dcterms:modified>
</cp:coreProperties>
</file>