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__EXP_2020\1950-1999_Z\1997-790 vymena RV OST V a OST Z BAT\_EXP\OST 680 Dom športu\PS01 TG_MaR\"/>
    </mc:Choice>
  </mc:AlternateContent>
  <xr:revisionPtr revIDLastSave="0" documentId="13_ncr:1_{E8689B4E-DAD0-4A18-B329-3453F0C05BD9}" xr6:coauthVersionLast="47" xr6:coauthVersionMax="47" xr10:uidLastSave="{00000000-0000-0000-0000-000000000000}"/>
  <bookViews>
    <workbookView xWindow="7080" yWindow="915" windowWidth="34170" windowHeight="20625" firstSheet="1" activeTab="1" xr2:uid="{00000000-000D-0000-FFFF-FFFF00000000}"/>
  </bookViews>
  <sheets>
    <sheet name="Rekapitulácia stavby" sheetId="1" state="veryHidden" r:id="rId1"/>
    <sheet name="680 - Dom športu" sheetId="14" r:id="rId2"/>
  </sheets>
  <definedNames>
    <definedName name="_xlnm._FilterDatabase" localSheetId="1" hidden="1">'680 - Dom športu'!$C$130:$L$146</definedName>
    <definedName name="_xlnm.Print_Titles" localSheetId="1">'680 - Dom športu'!$130:$130</definedName>
    <definedName name="_xlnm.Print_Titles" localSheetId="0">'Rekapitulácia stavby'!$92:$92</definedName>
    <definedName name="_xlnm.Print_Area" localSheetId="1">'680 - Dom športu'!$C$4:$K$76,'680 - Dom športu'!$C$82:$K$112,'680 - Dom športu'!$C$118:$K$146</definedName>
    <definedName name="_xlnm.Print_Area" localSheetId="0">'Rekapitulácia stavby'!$D$4:$AO$76,'Rekapitulácia stavby'!$C$82:$AQ$126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25" i="1" l="1"/>
  <c r="AZ125" i="1"/>
  <c r="BA124" i="1"/>
  <c r="AZ124" i="1"/>
  <c r="BA123" i="1"/>
  <c r="AZ123" i="1"/>
  <c r="BA122" i="1"/>
  <c r="AZ122" i="1"/>
  <c r="BA121" i="1"/>
  <c r="AZ121" i="1"/>
  <c r="BA120" i="1"/>
  <c r="AZ120" i="1"/>
  <c r="BA119" i="1"/>
  <c r="AZ119" i="1"/>
  <c r="BA118" i="1"/>
  <c r="AZ118" i="1"/>
  <c r="BA117" i="1"/>
  <c r="AZ117" i="1"/>
  <c r="BA116" i="1"/>
  <c r="AZ116" i="1"/>
  <c r="BA115" i="1"/>
  <c r="AZ115" i="1"/>
  <c r="BA114" i="1"/>
  <c r="AZ114" i="1"/>
  <c r="BA113" i="1"/>
  <c r="AZ113" i="1"/>
  <c r="BA112" i="1"/>
  <c r="AZ112" i="1"/>
  <c r="BA111" i="1"/>
  <c r="AZ111" i="1"/>
  <c r="BA110" i="1"/>
  <c r="AZ110" i="1"/>
  <c r="BA109" i="1"/>
  <c r="AZ109" i="1"/>
  <c r="BA108" i="1"/>
  <c r="AZ108" i="1"/>
  <c r="K41" i="14"/>
  <c r="K40" i="14"/>
  <c r="BA107" i="1"/>
  <c r="K39" i="14"/>
  <c r="AZ107" i="1"/>
  <c r="BI146" i="14"/>
  <c r="BH146" i="14"/>
  <c r="BG146" i="14"/>
  <c r="BE146" i="14"/>
  <c r="R146" i="14"/>
  <c r="Q146" i="14"/>
  <c r="P146" i="14"/>
  <c r="BK146" i="14"/>
  <c r="K146" i="14"/>
  <c r="BF146" i="14"/>
  <c r="BI145" i="14"/>
  <c r="BH145" i="14"/>
  <c r="BG145" i="14"/>
  <c r="BE145" i="14"/>
  <c r="R145" i="14"/>
  <c r="Q145" i="14"/>
  <c r="P145" i="14"/>
  <c r="BK145" i="14"/>
  <c r="K145" i="14" s="1"/>
  <c r="BF145" i="14"/>
  <c r="BI144" i="14"/>
  <c r="BH144" i="14"/>
  <c r="BG144" i="14"/>
  <c r="BE144" i="14"/>
  <c r="R144" i="14"/>
  <c r="Q144" i="14"/>
  <c r="P144" i="14"/>
  <c r="BK144" i="14"/>
  <c r="K144" i="14" s="1"/>
  <c r="BF144" i="14" s="1"/>
  <c r="BI143" i="14"/>
  <c r="BH143" i="14"/>
  <c r="BG143" i="14"/>
  <c r="BE143" i="14"/>
  <c r="R143" i="14"/>
  <c r="Q143" i="14"/>
  <c r="P143" i="14"/>
  <c r="BK143" i="14"/>
  <c r="K143" i="14" s="1"/>
  <c r="BF143" i="14" s="1"/>
  <c r="BI142" i="14"/>
  <c r="BH142" i="14"/>
  <c r="BG142" i="14"/>
  <c r="BE142" i="14"/>
  <c r="R142" i="14"/>
  <c r="Q142" i="14"/>
  <c r="P142" i="14"/>
  <c r="BK142" i="14"/>
  <c r="K142" i="14"/>
  <c r="BF142" i="14"/>
  <c r="BI140" i="14"/>
  <c r="BH140" i="14"/>
  <c r="BG140" i="14"/>
  <c r="BE140" i="14"/>
  <c r="X140" i="14"/>
  <c r="V140" i="14"/>
  <c r="T140" i="14"/>
  <c r="P140" i="14"/>
  <c r="BI139" i="14"/>
  <c r="BH139" i="14"/>
  <c r="BG139" i="14"/>
  <c r="BE139" i="14"/>
  <c r="X139" i="14"/>
  <c r="V139" i="14"/>
  <c r="T139" i="14"/>
  <c r="P139" i="14"/>
  <c r="BI137" i="14"/>
  <c r="BH137" i="14"/>
  <c r="BG137" i="14"/>
  <c r="BE137" i="14"/>
  <c r="X137" i="14"/>
  <c r="X136" i="14"/>
  <c r="V137" i="14"/>
  <c r="V136" i="14"/>
  <c r="T137" i="14"/>
  <c r="T136" i="14"/>
  <c r="P137" i="14"/>
  <c r="BI135" i="14"/>
  <c r="BH135" i="14"/>
  <c r="BG135" i="14"/>
  <c r="BE135" i="14"/>
  <c r="X135" i="14"/>
  <c r="V135" i="14"/>
  <c r="T135" i="14"/>
  <c r="P135" i="14"/>
  <c r="BI134" i="14"/>
  <c r="BH134" i="14"/>
  <c r="BG134" i="14"/>
  <c r="BE134" i="14"/>
  <c r="X134" i="14"/>
  <c r="V134" i="14"/>
  <c r="T134" i="14"/>
  <c r="P134" i="14"/>
  <c r="J128" i="14"/>
  <c r="J127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J92" i="14"/>
  <c r="J91" i="14"/>
  <c r="F91" i="14"/>
  <c r="F89" i="14"/>
  <c r="E87" i="14"/>
  <c r="J18" i="14"/>
  <c r="E18" i="14"/>
  <c r="F128" i="14" s="1"/>
  <c r="J17" i="14"/>
  <c r="J12" i="14"/>
  <c r="J89" i="14" s="1"/>
  <c r="E7" i="14"/>
  <c r="E121" i="14"/>
  <c r="BA106" i="1"/>
  <c r="AZ106" i="1"/>
  <c r="BA105" i="1"/>
  <c r="AZ105" i="1"/>
  <c r="BA104" i="1"/>
  <c r="AZ104" i="1"/>
  <c r="BA103" i="1"/>
  <c r="AZ103" i="1"/>
  <c r="BA102" i="1"/>
  <c r="AZ102" i="1"/>
  <c r="BA101" i="1"/>
  <c r="AZ101" i="1"/>
  <c r="BA100" i="1"/>
  <c r="AZ100" i="1"/>
  <c r="BA99" i="1"/>
  <c r="AZ99" i="1"/>
  <c r="BA98" i="1"/>
  <c r="AZ98" i="1"/>
  <c r="BA97" i="1"/>
  <c r="AZ97" i="1"/>
  <c r="BA96" i="1"/>
  <c r="AZ96" i="1"/>
  <c r="BA95" i="1"/>
  <c r="AZ95" i="1"/>
  <c r="L90" i="1"/>
  <c r="AM90" i="1"/>
  <c r="AM89" i="1"/>
  <c r="L89" i="1"/>
  <c r="AM87" i="1"/>
  <c r="L87" i="1"/>
  <c r="L85" i="1"/>
  <c r="L84" i="1"/>
  <c r="Q134" i="14"/>
  <c r="Q140" i="14"/>
  <c r="K137" i="14"/>
  <c r="BF137" i="14"/>
  <c r="BK134" i="14"/>
  <c r="R140" i="14"/>
  <c r="Q137" i="14"/>
  <c r="R139" i="14"/>
  <c r="BK135" i="14"/>
  <c r="AU94" i="1"/>
  <c r="Q139" i="14"/>
  <c r="K134" i="14"/>
  <c r="R135" i="14"/>
  <c r="BK139" i="14"/>
  <c r="R137" i="14"/>
  <c r="Q135" i="14"/>
  <c r="R134" i="14"/>
  <c r="BK140" i="14"/>
  <c r="T133" i="14" l="1"/>
  <c r="T132" i="14" s="1"/>
  <c r="X138" i="14"/>
  <c r="Q138" i="14"/>
  <c r="I100" i="14" s="1"/>
  <c r="R138" i="14"/>
  <c r="J100" i="14" s="1"/>
  <c r="BK141" i="14"/>
  <c r="K141" i="14"/>
  <c r="K101" i="14" s="1"/>
  <c r="R141" i="14"/>
  <c r="J101" i="14"/>
  <c r="BK133" i="14"/>
  <c r="K133" i="14"/>
  <c r="K98" i="14" s="1"/>
  <c r="X133" i="14"/>
  <c r="X132" i="14"/>
  <c r="X131" i="14" s="1"/>
  <c r="T138" i="14"/>
  <c r="V133" i="14"/>
  <c r="V132" i="14"/>
  <c r="V131" i="14" s="1"/>
  <c r="R133" i="14"/>
  <c r="J98" i="14"/>
  <c r="BK138" i="14"/>
  <c r="K138" i="14"/>
  <c r="K100" i="14" s="1"/>
  <c r="V138" i="14"/>
  <c r="Q141" i="14"/>
  <c r="I101" i="14" s="1"/>
  <c r="Q133" i="14"/>
  <c r="I98" i="14" s="1"/>
  <c r="Q136" i="14"/>
  <c r="I99" i="14"/>
  <c r="R136" i="14"/>
  <c r="J99" i="14" s="1"/>
  <c r="E85" i="14"/>
  <c r="J125" i="14"/>
  <c r="F92" i="14"/>
  <c r="BF134" i="14"/>
  <c r="BF95" i="1"/>
  <c r="BD96" i="1"/>
  <c r="AX96" i="1"/>
  <c r="BE97" i="1"/>
  <c r="AX98" i="1"/>
  <c r="BF99" i="1"/>
  <c r="BB99" i="1"/>
  <c r="BE100" i="1"/>
  <c r="BE101" i="1"/>
  <c r="BE102" i="1"/>
  <c r="BF103" i="1"/>
  <c r="BE103" i="1"/>
  <c r="AX104" i="1"/>
  <c r="BE104" i="1"/>
  <c r="BE105" i="1"/>
  <c r="BB106" i="1"/>
  <c r="K139" i="14"/>
  <c r="BF139" i="14" s="1"/>
  <c r="K37" i="14"/>
  <c r="AX107" i="1"/>
  <c r="F40" i="14"/>
  <c r="BE107" i="1"/>
  <c r="F37" i="14"/>
  <c r="BB107" i="1"/>
  <c r="AX108" i="1"/>
  <c r="BD109" i="1"/>
  <c r="AX110" i="1"/>
  <c r="BB111" i="1"/>
  <c r="BE112" i="1"/>
  <c r="AX112" i="1"/>
  <c r="BB113" i="1"/>
  <c r="BE114" i="1"/>
  <c r="BB115" i="1"/>
  <c r="BB116" i="1"/>
  <c r="BE116" i="1"/>
  <c r="BD117" i="1"/>
  <c r="BE118" i="1"/>
  <c r="BF119" i="1"/>
  <c r="AX119" i="1"/>
  <c r="BB120" i="1"/>
  <c r="BD120" i="1"/>
  <c r="BB121" i="1"/>
  <c r="AX121" i="1"/>
  <c r="AX122" i="1"/>
  <c r="BF123" i="1"/>
  <c r="BB125" i="1"/>
  <c r="BF124" i="1"/>
  <c r="BE124" i="1"/>
  <c r="BB95" i="1"/>
  <c r="BB96" i="1"/>
  <c r="BB97" i="1"/>
  <c r="BF98" i="1"/>
  <c r="BB98" i="1"/>
  <c r="AX100" i="1"/>
  <c r="BD101" i="1"/>
  <c r="BB101" i="1"/>
  <c r="BD102" i="1"/>
  <c r="AX103" i="1"/>
  <c r="BF104" i="1"/>
  <c r="BF105" i="1"/>
  <c r="K135" i="14"/>
  <c r="BF135" i="14"/>
  <c r="AX106" i="1"/>
  <c r="BK137" i="14"/>
  <c r="BK136" i="14" s="1"/>
  <c r="K136" i="14" s="1"/>
  <c r="K99" i="14" s="1"/>
  <c r="BE108" i="1"/>
  <c r="BF108" i="1"/>
  <c r="BB109" i="1"/>
  <c r="BB110" i="1"/>
  <c r="BD110" i="1"/>
  <c r="BD111" i="1"/>
  <c r="BE111" i="1"/>
  <c r="BF113" i="1"/>
  <c r="BB114" i="1"/>
  <c r="BD114" i="1"/>
  <c r="AX115" i="1"/>
  <c r="AX116" i="1"/>
  <c r="BF116" i="1"/>
  <c r="BE117" i="1"/>
  <c r="AX117" i="1"/>
  <c r="BF118" i="1"/>
  <c r="BB119" i="1"/>
  <c r="BE120" i="1"/>
  <c r="BB122" i="1"/>
  <c r="BE122" i="1"/>
  <c r="BD123" i="1"/>
  <c r="AX124" i="1"/>
  <c r="BE125" i="1"/>
  <c r="BE95" i="1"/>
  <c r="BE96" i="1"/>
  <c r="AX97" i="1"/>
  <c r="BD97" i="1"/>
  <c r="BD98" i="1"/>
  <c r="BE99" i="1"/>
  <c r="BB100" i="1"/>
  <c r="AX101" i="1"/>
  <c r="BF101" i="1"/>
  <c r="BF102" i="1"/>
  <c r="BB103" i="1"/>
  <c r="BD103" i="1"/>
  <c r="BD104" i="1"/>
  <c r="BD105" i="1"/>
  <c r="BB105" i="1"/>
  <c r="K140" i="14"/>
  <c r="BF140" i="14"/>
  <c r="BE106" i="1"/>
  <c r="F39" i="14"/>
  <c r="BD107" i="1" s="1"/>
  <c r="F41" i="14"/>
  <c r="BF107" i="1" s="1"/>
  <c r="BD108" i="1"/>
  <c r="BE109" i="1"/>
  <c r="BE110" i="1"/>
  <c r="AX111" i="1"/>
  <c r="BB112" i="1"/>
  <c r="BF112" i="1"/>
  <c r="BD113" i="1"/>
  <c r="BE113" i="1"/>
  <c r="BF114" i="1"/>
  <c r="BD115" i="1"/>
  <c r="BF117" i="1"/>
  <c r="AX118" i="1"/>
  <c r="BD119" i="1"/>
  <c r="AX120" i="1"/>
  <c r="BE121" i="1"/>
  <c r="BF122" i="1"/>
  <c r="BB123" i="1"/>
  <c r="BE123" i="1"/>
  <c r="BF125" i="1"/>
  <c r="BD124" i="1"/>
  <c r="AX95" i="1"/>
  <c r="BD95" i="1"/>
  <c r="BF96" i="1"/>
  <c r="BF97" i="1"/>
  <c r="BE98" i="1"/>
  <c r="BD99" i="1"/>
  <c r="AX99" i="1"/>
  <c r="BF100" i="1"/>
  <c r="BD100" i="1"/>
  <c r="AX102" i="1"/>
  <c r="BB102" i="1"/>
  <c r="BB104" i="1"/>
  <c r="AX105" i="1"/>
  <c r="BF106" i="1"/>
  <c r="BD106" i="1"/>
  <c r="BB108" i="1"/>
  <c r="AX109" i="1"/>
  <c r="BF109" i="1"/>
  <c r="BF110" i="1"/>
  <c r="BF111" i="1"/>
  <c r="BD112" i="1"/>
  <c r="AX113" i="1"/>
  <c r="AX114" i="1"/>
  <c r="BF115" i="1"/>
  <c r="BE115" i="1"/>
  <c r="BD116" i="1"/>
  <c r="BB117" i="1"/>
  <c r="BD118" i="1"/>
  <c r="BB118" i="1"/>
  <c r="BE119" i="1"/>
  <c r="BF120" i="1"/>
  <c r="BD121" i="1"/>
  <c r="BF121" i="1"/>
  <c r="BD122" i="1"/>
  <c r="AX123" i="1"/>
  <c r="AX125" i="1"/>
  <c r="BB124" i="1"/>
  <c r="BD125" i="1"/>
  <c r="AW118" i="1" l="1"/>
  <c r="AS108" i="1"/>
  <c r="AW98" i="1"/>
  <c r="AW108" i="1"/>
  <c r="AW105" i="1"/>
  <c r="AS124" i="1"/>
  <c r="AW102" i="1"/>
  <c r="AW120" i="1"/>
  <c r="AW106" i="1"/>
  <c r="AW117" i="1"/>
  <c r="AW112" i="1"/>
  <c r="AW125" i="1"/>
  <c r="AW115" i="1"/>
  <c r="AS123" i="1"/>
  <c r="AW114" i="1"/>
  <c r="AW99" i="1"/>
  <c r="AT96" i="1"/>
  <c r="AW123" i="1"/>
  <c r="AW110" i="1"/>
  <c r="AW109" i="1"/>
  <c r="AS114" i="1"/>
  <c r="AS110" i="1"/>
  <c r="T131" i="14"/>
  <c r="AW107" i="1"/>
  <c r="AW121" i="1"/>
  <c r="AW116" i="1"/>
  <c r="AW95" i="1"/>
  <c r="AW122" i="1"/>
  <c r="AW100" i="1"/>
  <c r="AW119" i="1"/>
  <c r="AW113" i="1"/>
  <c r="AS95" i="1"/>
  <c r="AW111" i="1"/>
  <c r="AW103" i="1"/>
  <c r="AT99" i="1"/>
  <c r="AW97" i="1"/>
  <c r="AW96" i="1"/>
  <c r="AS99" i="1"/>
  <c r="Q132" i="14"/>
  <c r="I97" i="14" s="1"/>
  <c r="AT112" i="1"/>
  <c r="AT117" i="1"/>
  <c r="AS122" i="1"/>
  <c r="AS97" i="1"/>
  <c r="AS98" i="1"/>
  <c r="AT110" i="1"/>
  <c r="AT113" i="1"/>
  <c r="AT115" i="1"/>
  <c r="AS118" i="1"/>
  <c r="AS119" i="1"/>
  <c r="AT102" i="1"/>
  <c r="BK132" i="14"/>
  <c r="K132" i="14" s="1"/>
  <c r="K97" i="14" s="1"/>
  <c r="R132" i="14"/>
  <c r="R131" i="14"/>
  <c r="J96" i="14" s="1"/>
  <c r="K32" i="14" s="1"/>
  <c r="AT107" i="1" s="1"/>
  <c r="AT108" i="1"/>
  <c r="AS109" i="1"/>
  <c r="AS113" i="1"/>
  <c r="AS120" i="1"/>
  <c r="AS125" i="1"/>
  <c r="BB94" i="1"/>
  <c r="W29" i="1" s="1"/>
  <c r="BD94" i="1"/>
  <c r="AZ94" i="1" s="1"/>
  <c r="BE94" i="1"/>
  <c r="BA94" i="1" s="1"/>
  <c r="BF94" i="1"/>
  <c r="W33" i="1" s="1"/>
  <c r="AT124" i="1" l="1"/>
  <c r="AT100" i="1"/>
  <c r="AS103" i="1"/>
  <c r="AW124" i="1"/>
  <c r="AW101" i="1"/>
  <c r="AW104" i="1"/>
  <c r="AS100" i="1"/>
  <c r="AT106" i="1"/>
  <c r="AT95" i="1"/>
  <c r="AS102" i="1"/>
  <c r="AS106" i="1"/>
  <c r="AT116" i="1"/>
  <c r="AT109" i="1"/>
  <c r="AT125" i="1"/>
  <c r="AT122" i="1"/>
  <c r="AT103" i="1"/>
  <c r="AT104" i="1"/>
  <c r="AT118" i="1"/>
  <c r="AT114" i="1"/>
  <c r="AS104" i="1"/>
  <c r="AS115" i="1"/>
  <c r="AS96" i="1"/>
  <c r="AS101" i="1"/>
  <c r="AS117" i="1"/>
  <c r="AT97" i="1"/>
  <c r="AT120" i="1"/>
  <c r="AT121" i="1"/>
  <c r="AT123" i="1"/>
  <c r="AS121" i="1"/>
  <c r="AT111" i="1"/>
  <c r="AT98" i="1"/>
  <c r="AT101" i="1"/>
  <c r="AT105" i="1"/>
  <c r="J97" i="14"/>
  <c r="Q131" i="14"/>
  <c r="I96" i="14"/>
  <c r="K31" i="14"/>
  <c r="AS107" i="1"/>
  <c r="AS112" i="1"/>
  <c r="AS105" i="1"/>
  <c r="BK131" i="14"/>
  <c r="K131" i="14"/>
  <c r="K96" i="14"/>
  <c r="K30" i="14"/>
  <c r="K110" i="14" s="1"/>
  <c r="BF110" i="14" s="1"/>
  <c r="F38" i="14" s="1"/>
  <c r="BC107" i="1" s="1"/>
  <c r="AS111" i="1"/>
  <c r="AS116" i="1"/>
  <c r="AY125" i="1"/>
  <c r="AV125" i="1" s="1"/>
  <c r="BC111" i="1"/>
  <c r="AT119" i="1"/>
  <c r="BC106" i="1"/>
  <c r="W32" i="1"/>
  <c r="AX94" i="1"/>
  <c r="AK29" i="1" s="1"/>
  <c r="W31" i="1"/>
  <c r="AG103" i="1" l="1"/>
  <c r="AG124" i="1"/>
  <c r="AG95" i="1"/>
  <c r="BC114" i="1"/>
  <c r="AY116" i="1"/>
  <c r="AV116" i="1" s="1"/>
  <c r="AY113" i="1"/>
  <c r="AV113" i="1" s="1"/>
  <c r="AY99" i="1"/>
  <c r="AV99" i="1" s="1"/>
  <c r="AY119" i="1"/>
  <c r="AV119" i="1" s="1"/>
  <c r="BC108" i="1"/>
  <c r="AY104" i="1"/>
  <c r="AV104" i="1" s="1"/>
  <c r="BC101" i="1"/>
  <c r="AY120" i="1"/>
  <c r="AV120" i="1" s="1"/>
  <c r="BC122" i="1"/>
  <c r="BC121" i="1"/>
  <c r="BC98" i="1"/>
  <c r="AY123" i="1"/>
  <c r="AV123" i="1" s="1"/>
  <c r="AN123" i="1" s="1"/>
  <c r="AW94" i="1"/>
  <c r="AT94" i="1"/>
  <c r="AY106" i="1"/>
  <c r="AV106" i="1" s="1"/>
  <c r="BC125" i="1"/>
  <c r="BC124" i="1"/>
  <c r="AG112" i="1"/>
  <c r="AS94" i="1"/>
  <c r="AG125" i="1"/>
  <c r="AN125" i="1" s="1"/>
  <c r="K104" i="14"/>
  <c r="K33" i="14" s="1"/>
  <c r="K34" i="14" s="1"/>
  <c r="AG107" i="1" s="1"/>
  <c r="AG123" i="1"/>
  <c r="K38" i="14"/>
  <c r="AY107" i="1" s="1"/>
  <c r="AV107" i="1" s="1"/>
  <c r="BC103" i="1"/>
  <c r="BC112" i="1"/>
  <c r="AY111" i="1"/>
  <c r="AV111" i="1" s="1"/>
  <c r="AY95" i="1"/>
  <c r="AV95" i="1" s="1"/>
  <c r="AG105" i="1" l="1"/>
  <c r="AN95" i="1"/>
  <c r="AG96" i="1"/>
  <c r="AG97" i="1"/>
  <c r="AG110" i="1"/>
  <c r="AG109" i="1"/>
  <c r="AG115" i="1"/>
  <c r="BC96" i="1"/>
  <c r="AG102" i="1"/>
  <c r="AN102" i="1" s="1"/>
  <c r="K43" i="14"/>
  <c r="AN107" i="1"/>
  <c r="BC116" i="1"/>
  <c r="AY98" i="1"/>
  <c r="AV98" i="1" s="1"/>
  <c r="BC104" i="1"/>
  <c r="AY124" i="1"/>
  <c r="AV124" i="1"/>
  <c r="AN124" i="1"/>
  <c r="AY114" i="1"/>
  <c r="AV114" i="1" s="1"/>
  <c r="AG111" i="1"/>
  <c r="AN111" i="1" s="1"/>
  <c r="AY112" i="1"/>
  <c r="AV112" i="1" s="1"/>
  <c r="AG106" i="1"/>
  <c r="AN106" i="1" s="1"/>
  <c r="BC110" i="1"/>
  <c r="BC95" i="1"/>
  <c r="AY108" i="1"/>
  <c r="AV108" i="1" s="1"/>
  <c r="AY105" i="1"/>
  <c r="AV105" i="1" s="1"/>
  <c r="AN105" i="1" s="1"/>
  <c r="BC123" i="1"/>
  <c r="BC120" i="1"/>
  <c r="AY102" i="1"/>
  <c r="AV102" i="1" s="1"/>
  <c r="BC100" i="1"/>
  <c r="AG99" i="1"/>
  <c r="AN99" i="1" s="1"/>
  <c r="AY97" i="1"/>
  <c r="AV97" i="1" s="1"/>
  <c r="AG114" i="1"/>
  <c r="AN114" i="1" s="1"/>
  <c r="K112" i="14"/>
  <c r="AY101" i="1"/>
  <c r="AV101" i="1" s="1"/>
  <c r="BC99" i="1"/>
  <c r="AY121" i="1"/>
  <c r="AV121" i="1" s="1"/>
  <c r="AY103" i="1"/>
  <c r="AV103" i="1" s="1"/>
  <c r="AN103" i="1" s="1"/>
  <c r="AG116" i="1"/>
  <c r="AN116" i="1" s="1"/>
  <c r="AY122" i="1"/>
  <c r="AV122" i="1" s="1"/>
  <c r="BC113" i="1"/>
  <c r="AG98" i="1"/>
  <c r="AN98" i="1" s="1"/>
  <c r="AG108" i="1"/>
  <c r="AN108" i="1" s="1"/>
  <c r="AG117" i="1"/>
  <c r="BC119" i="1"/>
  <c r="BC117" i="1"/>
  <c r="AG100" i="1"/>
  <c r="BC115" i="1" l="1"/>
  <c r="AY109" i="1"/>
  <c r="AV109" i="1" s="1"/>
  <c r="AN109" i="1" s="1"/>
  <c r="AG119" i="1"/>
  <c r="AN119" i="1" s="1"/>
  <c r="AN112" i="1"/>
  <c r="AN97" i="1"/>
  <c r="AY110" i="1"/>
  <c r="AV110" i="1" s="1"/>
  <c r="BC105" i="1"/>
  <c r="BC109" i="1"/>
  <c r="AY96" i="1"/>
  <c r="AV96" i="1" s="1"/>
  <c r="AN96" i="1" s="1"/>
  <c r="AG121" i="1"/>
  <c r="AN121" i="1" s="1"/>
  <c r="AY100" i="1"/>
  <c r="AV100" i="1" s="1"/>
  <c r="BC97" i="1"/>
  <c r="AG104" i="1"/>
  <c r="AN104" i="1" s="1"/>
  <c r="AY117" i="1"/>
  <c r="AV117" i="1" s="1"/>
  <c r="AY115" i="1"/>
  <c r="AV115" i="1"/>
  <c r="AG113" i="1"/>
  <c r="AN113" i="1" s="1"/>
  <c r="AG101" i="1"/>
  <c r="AN101" i="1" s="1"/>
  <c r="AG122" i="1"/>
  <c r="AN122" i="1" s="1"/>
  <c r="AG120" i="1"/>
  <c r="AN120" i="1" s="1"/>
  <c r="BC102" i="1"/>
  <c r="AY118" i="1" l="1"/>
  <c r="AV118" i="1" s="1"/>
  <c r="BC118" i="1"/>
  <c r="AN110" i="1"/>
  <c r="AN117" i="1"/>
  <c r="AN100" i="1"/>
  <c r="AN115" i="1"/>
  <c r="BC94" i="1"/>
  <c r="AY94" i="1"/>
  <c r="AK30" i="1" s="1"/>
  <c r="AG118" i="1" l="1"/>
  <c r="W30" i="1"/>
  <c r="AV94" i="1"/>
  <c r="AN118" i="1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<sst xmlns="http://schemas.openxmlformats.org/spreadsheetml/2006/main" count="748" uniqueCount="262">
  <si>
    <t>Export Komplet</t>
  </si>
  <si>
    <t/>
  </si>
  <si>
    <t>2.0</t>
  </si>
  <si>
    <t>ZAMOK</t>
  </si>
  <si>
    <t>False</t>
  </si>
  <si>
    <t>True</t>
  </si>
  <si>
    <t>{a773165a-52a8-4fb8-b2b3-21e95dd455d6}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</si>
  <si>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</si>
  <si>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</si>
  <si>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</si>
  <si>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</si>
  <si>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</si>
  <si>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</si>
  <si>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</si>
  <si>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1997-790BP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</si>
  <si>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</si>
  <si>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</si>
  <si>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Vypracovanie DO pre výmenu regulačných ventilov na OST východ a západ, závod Bratislava</t>
  </si>
  <si>
    <t>JKSO:</t>
  </si>
  <si>
    <t>KS:</t>
  </si>
  <si>
    <t>Miesto:</t>
  </si>
  <si>
    <t>Bratislava</t>
  </si>
  <si>
    <t>Dátum:</t>
  </si>
  <si>
    <t>1. 10. 2024</t>
  </si>
  <si>
    <t>Objednávateľ:</t>
  </si>
  <si>
    <t>IČO:</t>
  </si>
  <si>
    <t>36211541</t>
  </si>
  <si>
    <t>MH Teplárenský holding, a.s.</t>
  </si>
  <si>
    <t>IČ DPH:</t>
  </si>
  <si>
    <t>SK2020048580</t>
  </si>
  <si>
    <t>Zhotoviteľ:</t>
  </si>
  <si>
    <t>Vyplň údaj</t>
  </si>
  <si>
    <t>Projektant:</t>
  </si>
  <si>
    <t>31396828</t>
  </si>
  <si>
    <t>BANSKÉ PROJEKTY, s.r.o.</t>
  </si>
  <si>
    <t>SK2020338001</t>
  </si>
  <si>
    <t>Spracovateľ:</t>
  </si>
  <si>
    <t>Ing. Tomáš Baník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</si>
  <si>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</si>
  <si>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</si>
  <si>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</si>
  <si>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</si>
  <si>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</si>
  <si>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</si>
  <si>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</si>
  <si>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</si>
  <si>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</si>
  <si>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</si>
  <si>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</si>
  <si>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</si>
  <si>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</si>
  <si>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</si>
  <si>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</si>
  <si>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</si>
  <si>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</si>
  <si>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</si>
  <si>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</si>
  <si>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</si>
  <si>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</si>
  <si>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</si>
  <si>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</si>
  <si>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</si>
  <si>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</si>
  <si>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</si>
  <si>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</si>
  <si>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</si>
  <si>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</si>
  <si>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</si>
  <si>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</si>
  <si>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</si>
  <si>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</si>
  <si>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</si>
  <si>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</si>
  <si>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</si>
  <si>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</si>
  <si>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</si>
  <si>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</si>
  <si>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</si>
  <si>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</si>
  <si>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</si>
  <si>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</si>
  <si>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</si>
  <si>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</si>
  <si>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</si>
  <si>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</si>
  <si>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</si>
  <si>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601</t>
  </si>
  <si>
    <t>Račianska 1</t>
  </si>
  <si>
    <t>STA</t>
  </si>
  <si>
    <t>1</t>
  </si>
  <si>
    <t>{bc8d8c32-4fae-4c49-9a6f-ef7cd33476a6}</t>
  </si>
  <si>
    <t>602</t>
  </si>
  <si>
    <t>Prešovská 1</t>
  </si>
  <si>
    <t>{7947c0ce-0424-4bbb-9ab5-461d89b1dbe7}</t>
  </si>
  <si>
    <t>603</t>
  </si>
  <si>
    <t>Prešovská 36</t>
  </si>
  <si>
    <t>{dbc321d3-9ce9-45c7-abd9-9d3233ead1a2}</t>
  </si>
  <si>
    <t>604</t>
  </si>
  <si>
    <t>Sabinovská 16</t>
  </si>
  <si>
    <t>{613954ea-e694-490c-b6d4-d6d61e29c689}</t>
  </si>
  <si>
    <t>605</t>
  </si>
  <si>
    <t>Odbojárov 3</t>
  </si>
  <si>
    <t>{f72b79e4-ab1b-48e3-ac2c-2fd752f9b2d6}</t>
  </si>
  <si>
    <t>608</t>
  </si>
  <si>
    <t>Trnavská 33</t>
  </si>
  <si>
    <t>{b9255127-9fdf-4cad-8a1e-053dad5bb8d7}</t>
  </si>
  <si>
    <t>631</t>
  </si>
  <si>
    <t>Herlianska 2</t>
  </si>
  <si>
    <t>{b0c4eb3e-2794-47ef-a2b1-387570cdf5e9}</t>
  </si>
  <si>
    <t>642</t>
  </si>
  <si>
    <t>Jarabinková</t>
  </si>
  <si>
    <t>{1745eaeb-cb58-4be1-82e8-953f08f0c9d7}</t>
  </si>
  <si>
    <t>643</t>
  </si>
  <si>
    <t>Plynárenská</t>
  </si>
  <si>
    <t>{01b27700-39a8-4013-9694-15ebeb617a23}</t>
  </si>
  <si>
    <t>652</t>
  </si>
  <si>
    <t>Hraničná 9</t>
  </si>
  <si>
    <t>{884910e0-b4e5-4584-b10b-40e1467b2f00}</t>
  </si>
  <si>
    <t>653</t>
  </si>
  <si>
    <t>Mierová 30</t>
  </si>
  <si>
    <t>{ba51a646-2cea-4f9e-87cb-a92db0245267}</t>
  </si>
  <si>
    <t>654</t>
  </si>
  <si>
    <t>Kaštieľska</t>
  </si>
  <si>
    <t>{cf170802-9530-4f64-89a5-5550659fc0e4}</t>
  </si>
  <si>
    <t>680</t>
  </si>
  <si>
    <t>Dom športu</t>
  </si>
  <si>
    <t>{57c24bde-559c-4074-882c-3afbc5426bb9}</t>
  </si>
  <si>
    <t>689</t>
  </si>
  <si>
    <t>Ružinovská</t>
  </si>
  <si>
    <t>{c0f46632-d867-4d77-a165-65906a1a39e7}</t>
  </si>
  <si>
    <t>713</t>
  </si>
  <si>
    <t>Gajova</t>
  </si>
  <si>
    <t>{0e80e4f5-b9dc-4ea9-98ff-8a0f8d3b0339}</t>
  </si>
  <si>
    <t>715</t>
  </si>
  <si>
    <t>Továrenská</t>
  </si>
  <si>
    <t>{0fc6585e-f1e3-4ceb-863d-de4109495dba}</t>
  </si>
  <si>
    <t>739</t>
  </si>
  <si>
    <t>{2cacc2d7-3fa6-4a0f-9fb5-c1c9857279e7}</t>
  </si>
  <si>
    <t>792</t>
  </si>
  <si>
    <t>Prešovská 48</t>
  </si>
  <si>
    <t>{7a75f373-a9c7-498a-a74c-d6c94d12c654}</t>
  </si>
  <si>
    <t>797B</t>
  </si>
  <si>
    <t>Ivanská byty</t>
  </si>
  <si>
    <t>{3c500ae0-a226-49ac-bbac-f7c8201b3275}</t>
  </si>
  <si>
    <t>945</t>
  </si>
  <si>
    <t>Rudolfa Mocka 1/A</t>
  </si>
  <si>
    <t>{fa0729f0-297c-42bf-a736-6e257ca26f1a}</t>
  </si>
  <si>
    <t>946</t>
  </si>
  <si>
    <t>Rudolfa Mocka 1/B</t>
  </si>
  <si>
    <t>{0331fb10-8820-47cd-aaf2-34b2dc0c8d3a}</t>
  </si>
  <si>
    <t>947</t>
  </si>
  <si>
    <t>Rudolfa Mocka 1/C</t>
  </si>
  <si>
    <t>{d99a9de3-a796-4438-bbef-2a8cb9b11303}</t>
  </si>
  <si>
    <t>951</t>
  </si>
  <si>
    <t>Segnerova</t>
  </si>
  <si>
    <t>{fcdc0a32-2030-408d-905f-4721b8028839}</t>
  </si>
  <si>
    <t>955</t>
  </si>
  <si>
    <t>Hodálová</t>
  </si>
  <si>
    <t>{16ff864a-7a5d-4603-b64c-e206dd2898ef}</t>
  </si>
  <si>
    <t>973</t>
  </si>
  <si>
    <t>Sekurisova</t>
  </si>
  <si>
    <t>{f427b7ae-76e8-4ccc-ba42-ed76b35a76f1}</t>
  </si>
  <si>
    <t>975</t>
  </si>
  <si>
    <t>Saratovská</t>
  </si>
  <si>
    <t>{e16bf10e-e84b-4404-8902-ef82bec27ffe}</t>
  </si>
  <si>
    <t>980</t>
  </si>
  <si>
    <t>C.Majerníka</t>
  </si>
  <si>
    <t>{2de36d01-6a47-4284-a957-c54d735ce22e}</t>
  </si>
  <si>
    <t>983</t>
  </si>
  <si>
    <t>L.Fullu</t>
  </si>
  <si>
    <t>{b18a4be6-2e36-4907-97d5-461e0e2bcc0c}</t>
  </si>
  <si>
    <t>984</t>
  </si>
  <si>
    <t>Pribišová</t>
  </si>
  <si>
    <t>{7d6c0fd8-0459-48b6-b3ff-fa2e12816283}</t>
  </si>
  <si>
    <t>993</t>
  </si>
  <si>
    <t>Hlaváčiková</t>
  </si>
  <si>
    <t>{7840f874-d0e5-4dd1-afd6-43453ca3bfc6}</t>
  </si>
  <si>
    <t>996</t>
  </si>
  <si>
    <t>J.Alexiho 1A</t>
  </si>
  <si>
    <t>{068049e9-4881-4bc9-89e3-792553126241}</t>
  </si>
  <si>
    <t>KRYCÍ LIST ROZPOČTU</t>
  </si>
  <si>
    <t>Objekt: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</si>
  <si>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</si>
  <si>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</si>
  <si>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</si>
  <si>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</si>
  <si>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</si>
  <si>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</si>
  <si>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</si>
  <si>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</si>
  <si>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</si>
  <si>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</si>
  <si>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</si>
  <si>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</si>
  <si>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>OST - Ostatné</t>
  </si>
  <si>
    <t>VRN - Investičné náklady neobsiahnuté v cenách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</si>
  <si>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</si>
  <si>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</si>
  <si>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</si>
  <si>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</si>
  <si>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</si>
  <si>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</si>
  <si>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</si>
  <si>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</si>
  <si>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</si>
  <si>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</si>
  <si>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</si>
  <si>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</si>
  <si>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</si>
  <si>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</si>
  <si>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</si>
  <si>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</si>
  <si>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</si>
  <si>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</si>
  <si>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</si>
  <si>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</si>
  <si>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</si>
  <si>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</si>
  <si>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</si>
  <si>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</si>
  <si>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</si>
  <si>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</si>
  <si>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</si>
  <si>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</si>
  <si>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</si>
  <si>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</si>
  <si>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</si>
  <si>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</si>
  <si>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3</t>
  </si>
  <si>
    <t>4</t>
  </si>
  <si>
    <t>5</t>
  </si>
  <si>
    <t>súb</t>
  </si>
  <si>
    <t>HZS</t>
  </si>
  <si>
    <t>Hodinové zúčtovacie sadzby</t>
  </si>
  <si>
    <t>HZS000112.S</t>
  </si>
  <si>
    <t>Stavebno montážne práce náročnejšie, ucelené, obtiažne, rutinné (Tr. 2) v rozsahu viac ako 8 hodín náročnejšie</t>
  </si>
  <si>
    <t>hod</t>
  </si>
  <si>
    <t>OST</t>
  </si>
  <si>
    <t>Ostatné</t>
  </si>
  <si>
    <t>01</t>
  </si>
  <si>
    <t>Aplykácia kybernetickej bezpečnosti krytickej infraštruktúry v podmienkach MHTH, a.s.</t>
  </si>
  <si>
    <t>sub</t>
  </si>
  <si>
    <t>512</t>
  </si>
  <si>
    <t>Investičné náklady neobsiahnuté v cenách</t>
  </si>
  <si>
    <t>eur</t>
  </si>
  <si>
    <t>1024</t>
  </si>
  <si>
    <t>000700032.S</t>
  </si>
  <si>
    <t>Dopravné náklady - doprava zamestnancov dodávateľa náklady na dopravu v rámci stavby</t>
  </si>
  <si>
    <t>001300011.S</t>
  </si>
  <si>
    <t>Kompletačná a koordinačná činnosť - náklady na súťaž bez rozlíšenia</t>
  </si>
  <si>
    <t>VP</t>
  </si>
  <si>
    <t xml:space="preserve">  Práce naviac</t>
  </si>
  <si>
    <t>PN</t>
  </si>
  <si>
    <t>680 - Dom športu</t>
  </si>
  <si>
    <t xml:space="preserve">    HZS - Hodinové zúčtovacie sadzby</t>
  </si>
  <si>
    <t>950505021.S</t>
  </si>
  <si>
    <t>Nastavenie regulačného ventilu podla PD</t>
  </si>
  <si>
    <t>-1085087205</t>
  </si>
  <si>
    <t>-1504435136</t>
  </si>
  <si>
    <t>-1132315166</t>
  </si>
  <si>
    <t>1071208925</t>
  </si>
  <si>
    <t>916183686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</si>
</sst>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4" fontId="31" fillId="0" borderId="12" xfId="0" applyNumberFormat="1" applyFont="1" applyBorder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4" fontId="19" fillId="0" borderId="20" xfId="0" applyNumberFormat="1" applyFont="1" applyBorder="1" applyAlignment="1">
      <alignment vertical="center"/>
    </xf>
    <xf numFmtId="167" fontId="19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224155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374650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356870</xdr:colOff>
      <xdr:row>3</xdr:row>
      <xdr:rowOff>0</xdr:rowOff>
    </xdr:from>
    <xdr:to>
      <xdr:col>10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81</xdr:row>
      <xdr:rowOff>0</xdr:rowOff>
    </xdr:from>
    <xdr:to>
      <xdr:col>10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117</xdr:row>
      <xdr:rowOff>0</xdr:rowOff>
    </xdr:from>
    <xdr:to>
      <xdr:col>10</xdr:col>
      <xdr:colOff>1216660</xdr:colOff>
      <xdr:row>121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5</v>
      </c>
      <c r="BV1" s="12" t="s">
        <v>6</v>
      </c>
    </row>
    <row r="2" spans="1:74" ht="36.950000000000003" customHeight="1"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G4" s="19" t="s">
        <v>11</v>
      </c>
      <c r="BS4" s="13" t="s">
        <v>12</v>
      </c>
    </row>
    <row r="5" spans="1:74" ht="12" customHeight="1">
      <c r="B5" s="16"/>
      <c r="D5" s="20" t="s">
        <v>13</v>
      </c>
      <c r="K5" s="182" t="s">
        <v>14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R5" s="16"/>
      <c r="BG5" s="179" t="s">
        <v>15</v>
      </c>
      <c r="BS5" s="13" t="s">
        <v>7</v>
      </c>
    </row>
    <row r="6" spans="1:74" ht="36.950000000000003" customHeight="1">
      <c r="B6" s="16"/>
      <c r="D6" s="22" t="s">
        <v>16</v>
      </c>
      <c r="K6" s="184" t="s">
        <v>17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R6" s="16"/>
      <c r="BG6" s="180"/>
      <c r="BS6" s="13" t="s">
        <v>7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G7" s="180"/>
      <c r="BS7" s="13" t="s">
        <v>7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G8" s="180"/>
      <c r="BS8" s="13" t="s">
        <v>7</v>
      </c>
    </row>
    <row r="9" spans="1:74" ht="14.45" customHeight="1">
      <c r="B9" s="16"/>
      <c r="AR9" s="16"/>
      <c r="BG9" s="180"/>
      <c r="BS9" s="13" t="s">
        <v>7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G10" s="180"/>
      <c r="BS10" s="13" t="s">
        <v>7</v>
      </c>
    </row>
    <row r="11" spans="1:74" ht="18.399999999999999" customHeight="1">
      <c r="B11" s="16"/>
      <c r="E11" s="21" t="s">
        <v>27</v>
      </c>
      <c r="AK11" s="23" t="s">
        <v>28</v>
      </c>
      <c r="AN11" s="21" t="s">
        <v>29</v>
      </c>
      <c r="AR11" s="16"/>
      <c r="BG11" s="180"/>
      <c r="BS11" s="13" t="s">
        <v>7</v>
      </c>
    </row>
    <row r="12" spans="1:74" ht="6.95" customHeight="1">
      <c r="B12" s="16"/>
      <c r="AR12" s="16"/>
      <c r="BG12" s="180"/>
      <c r="BS12" s="13" t="s">
        <v>7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G13" s="180"/>
      <c r="BS13" s="13" t="s">
        <v>7</v>
      </c>
    </row>
    <row r="14" spans="1:74" ht="12.75">
      <c r="B14" s="16"/>
      <c r="E14" s="185" t="s">
        <v>31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3" t="s">
        <v>28</v>
      </c>
      <c r="AN14" s="25" t="s">
        <v>31</v>
      </c>
      <c r="AR14" s="16"/>
      <c r="BG14" s="180"/>
      <c r="BS14" s="13" t="s">
        <v>7</v>
      </c>
    </row>
    <row r="15" spans="1:74" ht="6.95" customHeight="1">
      <c r="B15" s="16"/>
      <c r="AR15" s="16"/>
      <c r="BG15" s="180"/>
      <c r="BS15" s="13" t="s">
        <v>4</v>
      </c>
    </row>
    <row r="16" spans="1:74" ht="12" customHeight="1">
      <c r="B16" s="16"/>
      <c r="D16" s="23" t="s">
        <v>32</v>
      </c>
      <c r="AK16" s="23" t="s">
        <v>25</v>
      </c>
      <c r="AN16" s="21" t="s">
        <v>33</v>
      </c>
      <c r="AR16" s="16"/>
      <c r="BG16" s="180"/>
      <c r="BS16" s="13" t="s">
        <v>4</v>
      </c>
    </row>
    <row r="17" spans="2:71" ht="18.399999999999999" customHeight="1">
      <c r="B17" s="16"/>
      <c r="E17" s="21" t="s">
        <v>34</v>
      </c>
      <c r="AK17" s="23" t="s">
        <v>28</v>
      </c>
      <c r="AN17" s="21" t="s">
        <v>35</v>
      </c>
      <c r="AR17" s="16"/>
      <c r="BG17" s="180"/>
      <c r="BS17" s="13" t="s">
        <v>5</v>
      </c>
    </row>
    <row r="18" spans="2:71" ht="6.95" customHeight="1">
      <c r="B18" s="16"/>
      <c r="AR18" s="16"/>
      <c r="BG18" s="180"/>
      <c r="BS18" s="13" t="s">
        <v>7</v>
      </c>
    </row>
    <row r="19" spans="2:71" ht="12" customHeight="1">
      <c r="B19" s="16"/>
      <c r="D19" s="23" t="s">
        <v>36</v>
      </c>
      <c r="AK19" s="23" t="s">
        <v>25</v>
      </c>
      <c r="AN19" s="21" t="s">
        <v>1</v>
      </c>
      <c r="AR19" s="16"/>
      <c r="BG19" s="180"/>
      <c r="BS19" s="13" t="s">
        <v>7</v>
      </c>
    </row>
    <row r="20" spans="2:71" ht="18.399999999999999" customHeight="1">
      <c r="B20" s="16"/>
      <c r="E20" s="21" t="s">
        <v>37</v>
      </c>
      <c r="AK20" s="23" t="s">
        <v>28</v>
      </c>
      <c r="AN20" s="21" t="s">
        <v>1</v>
      </c>
      <c r="AR20" s="16"/>
      <c r="BG20" s="180"/>
      <c r="BS20" s="13" t="s">
        <v>5</v>
      </c>
    </row>
    <row r="21" spans="2:71" ht="6.95" customHeight="1">
      <c r="B21" s="16"/>
      <c r="AR21" s="16"/>
      <c r="BG21" s="180"/>
    </row>
    <row r="22" spans="2:71" ht="12" customHeight="1">
      <c r="B22" s="16"/>
      <c r="D22" s="23" t="s">
        <v>38</v>
      </c>
      <c r="AR22" s="16"/>
      <c r="BG22" s="180"/>
    </row>
    <row r="23" spans="2:71" ht="16.5" customHeight="1">
      <c r="B23" s="16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6"/>
      <c r="BG23" s="180"/>
    </row>
    <row r="24" spans="2:71" ht="6.95" customHeight="1">
      <c r="B24" s="16"/>
      <c r="AR24" s="16"/>
      <c r="BG24" s="18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G25" s="180"/>
    </row>
    <row r="26" spans="2:71" s="1" customFormat="1" ht="25.9" customHeight="1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8" t="e">
        <f>ROUND(AG94,2)</f>
        <v>#REF!</v>
      </c>
      <c r="AL26" s="189"/>
      <c r="AM26" s="189"/>
      <c r="AN26" s="189"/>
      <c r="AO26" s="189"/>
      <c r="AR26" s="28"/>
      <c r="BG26" s="180"/>
    </row>
    <row r="27" spans="2:71" s="1" customFormat="1" ht="6.95" customHeight="1">
      <c r="B27" s="28"/>
      <c r="AR27" s="28"/>
      <c r="BG27" s="180"/>
    </row>
    <row r="28" spans="2:71" s="1" customFormat="1" ht="12.75">
      <c r="B28" s="28"/>
      <c r="L28" s="190" t="s">
        <v>40</v>
      </c>
      <c r="M28" s="190"/>
      <c r="N28" s="190"/>
      <c r="O28" s="190"/>
      <c r="P28" s="190"/>
      <c r="W28" s="190" t="s">
        <v>41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42</v>
      </c>
      <c r="AL28" s="190"/>
      <c r="AM28" s="190"/>
      <c r="AN28" s="190"/>
      <c r="AO28" s="190"/>
      <c r="AR28" s="28"/>
      <c r="BG28" s="180"/>
    </row>
    <row r="29" spans="2:71" s="2" customFormat="1" ht="14.45" customHeight="1">
      <c r="B29" s="32"/>
      <c r="D29" s="23" t="s">
        <v>43</v>
      </c>
      <c r="F29" s="33" t="s">
        <v>44</v>
      </c>
      <c r="L29" s="193">
        <v>0.2</v>
      </c>
      <c r="M29" s="192"/>
      <c r="N29" s="192"/>
      <c r="O29" s="192"/>
      <c r="P29" s="192"/>
      <c r="W29" s="191" t="e">
        <f>ROUND(BB94, 2)</f>
        <v>#REF!</v>
      </c>
      <c r="X29" s="192"/>
      <c r="Y29" s="192"/>
      <c r="Z29" s="192"/>
      <c r="AA29" s="192"/>
      <c r="AB29" s="192"/>
      <c r="AC29" s="192"/>
      <c r="AD29" s="192"/>
      <c r="AE29" s="192"/>
      <c r="AK29" s="191" t="e">
        <f>ROUND(AX94, 2)</f>
        <v>#REF!</v>
      </c>
      <c r="AL29" s="192"/>
      <c r="AM29" s="192"/>
      <c r="AN29" s="192"/>
      <c r="AO29" s="192"/>
      <c r="AR29" s="32"/>
      <c r="BG29" s="181"/>
    </row>
    <row r="30" spans="2:71" s="2" customFormat="1" ht="14.45" customHeight="1">
      <c r="B30" s="32"/>
      <c r="F30" s="33" t="s">
        <v>45</v>
      </c>
      <c r="L30" s="193">
        <v>0.2</v>
      </c>
      <c r="M30" s="192"/>
      <c r="N30" s="192"/>
      <c r="O30" s="192"/>
      <c r="P30" s="192"/>
      <c r="W30" s="191" t="e">
        <f>ROUND(BC94, 2)</f>
        <v>#REF!</v>
      </c>
      <c r="X30" s="192"/>
      <c r="Y30" s="192"/>
      <c r="Z30" s="192"/>
      <c r="AA30" s="192"/>
      <c r="AB30" s="192"/>
      <c r="AC30" s="192"/>
      <c r="AD30" s="192"/>
      <c r="AE30" s="192"/>
      <c r="AK30" s="191" t="e">
        <f>ROUND(AY94, 2)</f>
        <v>#REF!</v>
      </c>
      <c r="AL30" s="192"/>
      <c r="AM30" s="192"/>
      <c r="AN30" s="192"/>
      <c r="AO30" s="192"/>
      <c r="AR30" s="32"/>
      <c r="BG30" s="181"/>
    </row>
    <row r="31" spans="2:71" s="2" customFormat="1" ht="14.45" hidden="1" customHeight="1">
      <c r="B31" s="32"/>
      <c r="F31" s="23" t="s">
        <v>46</v>
      </c>
      <c r="L31" s="193">
        <v>0.2</v>
      </c>
      <c r="M31" s="192"/>
      <c r="N31" s="192"/>
      <c r="O31" s="192"/>
      <c r="P31" s="192"/>
      <c r="W31" s="191" t="e">
        <f>ROUND(BD94, 2)</f>
        <v>#REF!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2"/>
      <c r="BG31" s="181"/>
    </row>
    <row r="32" spans="2:71" s="2" customFormat="1" ht="14.45" hidden="1" customHeight="1">
      <c r="B32" s="32"/>
      <c r="F32" s="23" t="s">
        <v>47</v>
      </c>
      <c r="L32" s="193">
        <v>0.2</v>
      </c>
      <c r="M32" s="192"/>
      <c r="N32" s="192"/>
      <c r="O32" s="192"/>
      <c r="P32" s="192"/>
      <c r="W32" s="191" t="e">
        <f>ROUND(BE94, 2)</f>
        <v>#REF!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2"/>
      <c r="BG32" s="181"/>
    </row>
    <row r="33" spans="2:59" s="2" customFormat="1" ht="14.45" hidden="1" customHeight="1">
      <c r="B33" s="32"/>
      <c r="F33" s="33" t="s">
        <v>48</v>
      </c>
      <c r="L33" s="193">
        <v>0</v>
      </c>
      <c r="M33" s="192"/>
      <c r="N33" s="192"/>
      <c r="O33" s="192"/>
      <c r="P33" s="192"/>
      <c r="W33" s="191" t="e">
        <f>ROUND(BF94, 2)</f>
        <v>#REF!</v>
      </c>
      <c r="X33" s="192"/>
      <c r="Y33" s="192"/>
      <c r="Z33" s="192"/>
      <c r="AA33" s="192"/>
      <c r="AB33" s="192"/>
      <c r="AC33" s="192"/>
      <c r="AD33" s="192"/>
      <c r="AE33" s="192"/>
      <c r="AK33" s="191">
        <v>0</v>
      </c>
      <c r="AL33" s="192"/>
      <c r="AM33" s="192"/>
      <c r="AN33" s="192"/>
      <c r="AO33" s="192"/>
      <c r="AR33" s="32"/>
      <c r="BG33" s="181"/>
    </row>
    <row r="34" spans="2:59" s="1" customFormat="1" ht="6.95" customHeight="1">
      <c r="B34" s="28"/>
      <c r="AR34" s="28"/>
      <c r="BG34" s="180"/>
    </row>
    <row r="35" spans="2:59" s="1" customFormat="1" ht="25.9" customHeight="1">
      <c r="B35" s="28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197" t="s">
        <v>51</v>
      </c>
      <c r="Y35" s="195"/>
      <c r="Z35" s="195"/>
      <c r="AA35" s="195"/>
      <c r="AB35" s="195"/>
      <c r="AC35" s="36"/>
      <c r="AD35" s="36"/>
      <c r="AE35" s="36"/>
      <c r="AF35" s="36"/>
      <c r="AG35" s="36"/>
      <c r="AH35" s="36"/>
      <c r="AI35" s="36"/>
      <c r="AJ35" s="36"/>
      <c r="AK35" s="194" t="e">
        <f>SUM(AK26:AK33)</f>
        <v>#REF!</v>
      </c>
      <c r="AL35" s="195"/>
      <c r="AM35" s="195"/>
      <c r="AN35" s="195"/>
      <c r="AO35" s="196"/>
      <c r="AP35" s="34"/>
      <c r="AQ35" s="34"/>
      <c r="AR35" s="28"/>
    </row>
    <row r="36" spans="2:59" s="1" customFormat="1" ht="6.95" customHeight="1">
      <c r="B36" s="28"/>
      <c r="AR36" s="28"/>
    </row>
    <row r="37" spans="2:59" s="1" customFormat="1" ht="14.45" customHeight="1">
      <c r="B37" s="28"/>
      <c r="AR37" s="28"/>
    </row>
    <row r="38" spans="2:59" ht="14.45" customHeight="1">
      <c r="B38" s="16"/>
      <c r="AR38" s="16"/>
    </row>
    <row r="39" spans="2:59" ht="14.45" customHeight="1">
      <c r="B39" s="16"/>
      <c r="AR39" s="16"/>
    </row>
    <row r="40" spans="2:59" ht="14.45" customHeight="1">
      <c r="B40" s="16"/>
      <c r="AR40" s="16"/>
    </row>
    <row r="41" spans="2:59" ht="14.45" customHeight="1">
      <c r="B41" s="16"/>
      <c r="AR41" s="16"/>
    </row>
    <row r="42" spans="2:59" ht="14.45" customHeight="1">
      <c r="B42" s="16"/>
      <c r="AR42" s="16"/>
    </row>
    <row r="43" spans="2:59" ht="14.45" customHeight="1">
      <c r="B43" s="16"/>
      <c r="AR43" s="16"/>
    </row>
    <row r="44" spans="2:59" ht="14.45" customHeight="1">
      <c r="B44" s="16"/>
      <c r="AR44" s="16"/>
    </row>
    <row r="45" spans="2:59" ht="14.45" customHeight="1">
      <c r="B45" s="16"/>
      <c r="AR45" s="16"/>
    </row>
    <row r="46" spans="2:59" ht="14.45" customHeight="1">
      <c r="B46" s="16"/>
      <c r="AR46" s="16"/>
    </row>
    <row r="47" spans="2:59" ht="14.45" customHeight="1">
      <c r="B47" s="16"/>
      <c r="AR47" s="16"/>
    </row>
    <row r="48" spans="2:59" ht="14.45" customHeight="1">
      <c r="B48" s="16"/>
      <c r="AR48" s="16"/>
    </row>
    <row r="49" spans="2:44" s="1" customFormat="1" ht="14.45" customHeight="1">
      <c r="B49" s="28"/>
      <c r="D49" s="38" t="s">
        <v>52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53</v>
      </c>
      <c r="AI49" s="39"/>
      <c r="AJ49" s="39"/>
      <c r="AK49" s="39"/>
      <c r="AL49" s="39"/>
      <c r="AM49" s="39"/>
      <c r="AN49" s="39"/>
      <c r="AO49" s="39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0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54</v>
      </c>
      <c r="AI60" s="30"/>
      <c r="AJ60" s="30"/>
      <c r="AK60" s="30"/>
      <c r="AL60" s="30"/>
      <c r="AM60" s="40" t="s">
        <v>55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8" t="s">
        <v>56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57</v>
      </c>
      <c r="AI64" s="39"/>
      <c r="AJ64" s="39"/>
      <c r="AK64" s="39"/>
      <c r="AL64" s="39"/>
      <c r="AM64" s="39"/>
      <c r="AN64" s="39"/>
      <c r="AO64" s="39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0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54</v>
      </c>
      <c r="AI75" s="30"/>
      <c r="AJ75" s="30"/>
      <c r="AK75" s="30"/>
      <c r="AL75" s="30"/>
      <c r="AM75" s="40" t="s">
        <v>55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4.95" customHeight="1">
      <c r="B82" s="28"/>
      <c r="C82" s="17" t="s">
        <v>58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5"/>
      <c r="C84" s="23" t="s">
        <v>13</v>
      </c>
      <c r="L84" s="3" t="str">
        <f>K5</f>
        <v>1997-790BP</v>
      </c>
      <c r="AR84" s="45"/>
    </row>
    <row r="85" spans="1:91" s="4" customFormat="1" ht="36.950000000000003" customHeight="1">
      <c r="B85" s="46"/>
      <c r="C85" s="47" t="s">
        <v>16</v>
      </c>
      <c r="L85" s="214" t="str">
        <f>K6</f>
        <v>Vypracovanie DO pre výmenu regulačných ventilov na OST východ a západ, závod Bratislava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R85" s="46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8" t="str">
        <f>IF(K8="","",K8)</f>
        <v>Bratislava</v>
      </c>
      <c r="AI87" s="23" t="s">
        <v>22</v>
      </c>
      <c r="AM87" s="198" t="str">
        <f>IF(AN8= "","",AN8)</f>
        <v>1. 10. 2024</v>
      </c>
      <c r="AN87" s="19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MH Teplárenský holding, a.s.</v>
      </c>
      <c r="AI89" s="23" t="s">
        <v>32</v>
      </c>
      <c r="AM89" s="199" t="str">
        <f>IF(E17="","",E17)</f>
        <v>BANSKÉ PROJEKTY, s.r.o.</v>
      </c>
      <c r="AN89" s="200"/>
      <c r="AO89" s="200"/>
      <c r="AP89" s="200"/>
      <c r="AR89" s="28"/>
      <c r="AS89" s="201" t="s">
        <v>59</v>
      </c>
      <c r="AT89" s="202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1"/>
    </row>
    <row r="90" spans="1:91" s="1" customFormat="1" ht="15.2" customHeight="1">
      <c r="B90" s="28"/>
      <c r="C90" s="23" t="s">
        <v>30</v>
      </c>
      <c r="L90" s="3" t="str">
        <f>IF(E14= "Vyplň údaj","",E14)</f>
        <v/>
      </c>
      <c r="AI90" s="23" t="s">
        <v>36</v>
      </c>
      <c r="AM90" s="199" t="str">
        <f>IF(E20="","",E20)</f>
        <v>Ing. Tomáš Baník</v>
      </c>
      <c r="AN90" s="200"/>
      <c r="AO90" s="200"/>
      <c r="AP90" s="200"/>
      <c r="AR90" s="28"/>
      <c r="AS90" s="203"/>
      <c r="AT90" s="204"/>
      <c r="BF90" s="53"/>
    </row>
    <row r="91" spans="1:91" s="1" customFormat="1" ht="10.9" customHeight="1">
      <c r="B91" s="28"/>
      <c r="AR91" s="28"/>
      <c r="AS91" s="203"/>
      <c r="AT91" s="204"/>
      <c r="BF91" s="53"/>
    </row>
    <row r="92" spans="1:91" s="1" customFormat="1" ht="29.25" customHeight="1">
      <c r="B92" s="28"/>
      <c r="C92" s="216" t="s">
        <v>60</v>
      </c>
      <c r="D92" s="208"/>
      <c r="E92" s="208"/>
      <c r="F92" s="208"/>
      <c r="G92" s="208"/>
      <c r="H92" s="54"/>
      <c r="I92" s="207" t="s">
        <v>61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0" t="s">
        <v>62</v>
      </c>
      <c r="AH92" s="208"/>
      <c r="AI92" s="208"/>
      <c r="AJ92" s="208"/>
      <c r="AK92" s="208"/>
      <c r="AL92" s="208"/>
      <c r="AM92" s="208"/>
      <c r="AN92" s="207" t="s">
        <v>63</v>
      </c>
      <c r="AO92" s="208"/>
      <c r="AP92" s="209"/>
      <c r="AQ92" s="55" t="s">
        <v>64</v>
      </c>
      <c r="AR92" s="28"/>
      <c r="AS92" s="56" t="s">
        <v>65</v>
      </c>
      <c r="AT92" s="57" t="s">
        <v>66</v>
      </c>
      <c r="AU92" s="57" t="s">
        <v>67</v>
      </c>
      <c r="AV92" s="57" t="s">
        <v>68</v>
      </c>
      <c r="AW92" s="57" t="s">
        <v>69</v>
      </c>
      <c r="AX92" s="57" t="s">
        <v>70</v>
      </c>
      <c r="AY92" s="57" t="s">
        <v>71</v>
      </c>
      <c r="AZ92" s="57" t="s">
        <v>72</v>
      </c>
      <c r="BA92" s="57" t="s">
        <v>73</v>
      </c>
      <c r="BB92" s="57" t="s">
        <v>74</v>
      </c>
      <c r="BC92" s="57" t="s">
        <v>75</v>
      </c>
      <c r="BD92" s="57" t="s">
        <v>76</v>
      </c>
      <c r="BE92" s="57" t="s">
        <v>77</v>
      </c>
      <c r="BF92" s="58" t="s">
        <v>78</v>
      </c>
    </row>
    <row r="93" spans="1:91" s="1" customFormat="1" ht="10.9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1"/>
    </row>
    <row r="94" spans="1:91" s="5" customFormat="1" ht="32.450000000000003" customHeight="1">
      <c r="B94" s="60"/>
      <c r="C94" s="61" t="s">
        <v>79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11" t="e">
        <f>ROUND(SUM(AG95:AG125),2)</f>
        <v>#REF!</v>
      </c>
      <c r="AH94" s="211"/>
      <c r="AI94" s="211"/>
      <c r="AJ94" s="211"/>
      <c r="AK94" s="211"/>
      <c r="AL94" s="211"/>
      <c r="AM94" s="211"/>
      <c r="AN94" s="212" t="e">
        <f t="shared" ref="AN94:AN125" si="0">SUM(AG94,AV94)</f>
        <v>#REF!</v>
      </c>
      <c r="AO94" s="212"/>
      <c r="AP94" s="212"/>
      <c r="AQ94" s="64" t="s">
        <v>1</v>
      </c>
      <c r="AR94" s="60"/>
      <c r="AS94" s="65" t="e">
        <f>ROUND(SUM(AS95:AS125),2)</f>
        <v>#REF!</v>
      </c>
      <c r="AT94" s="66" t="e">
        <f>ROUND(SUM(AT95:AT125),2)</f>
        <v>#REF!</v>
      </c>
      <c r="AU94" s="67">
        <f>ROUND(SUM(AU95:AU125),2)</f>
        <v>0</v>
      </c>
      <c r="AV94" s="67" t="e">
        <f t="shared" ref="AV94:AV125" si="1">ROUND(SUM(AX94:AY94),2)</f>
        <v>#REF!</v>
      </c>
      <c r="AW94" s="68" t="e">
        <f>ROUND(SUM(AW95:AW125),5)</f>
        <v>#REF!</v>
      </c>
      <c r="AX94" s="67" t="e">
        <f>ROUND(BB94*L29,2)</f>
        <v>#REF!</v>
      </c>
      <c r="AY94" s="67" t="e">
        <f>ROUND(BC94*L30,2)</f>
        <v>#REF!</v>
      </c>
      <c r="AZ94" s="67" t="e">
        <f>ROUND(BD94*L29,2)</f>
        <v>#REF!</v>
      </c>
      <c r="BA94" s="67" t="e">
        <f>ROUND(BE94*L30,2)</f>
        <v>#REF!</v>
      </c>
      <c r="BB94" s="67" t="e">
        <f>ROUND(SUM(BB95:BB125),2)</f>
        <v>#REF!</v>
      </c>
      <c r="BC94" s="67" t="e">
        <f>ROUND(SUM(BC95:BC125),2)</f>
        <v>#REF!</v>
      </c>
      <c r="BD94" s="67" t="e">
        <f>ROUND(SUM(BD95:BD125),2)</f>
        <v>#REF!</v>
      </c>
      <c r="BE94" s="67" t="e">
        <f>ROUND(SUM(BE95:BE125),2)</f>
        <v>#REF!</v>
      </c>
      <c r="BF94" s="69" t="e">
        <f>ROUND(SUM(BF95:BF125),2)</f>
        <v>#REF!</v>
      </c>
      <c r="BS94" s="70" t="s">
        <v>80</v>
      </c>
      <c r="BT94" s="70" t="s">
        <v>81</v>
      </c>
      <c r="BU94" s="71" t="s">
        <v>82</v>
      </c>
      <c r="BV94" s="70" t="s">
        <v>83</v>
      </c>
      <c r="BW94" s="70" t="s">
        <v>6</v>
      </c>
      <c r="BX94" s="70" t="s">
        <v>84</v>
      </c>
      <c r="CL94" s="70" t="s">
        <v>1</v>
      </c>
    </row>
    <row r="95" spans="1:91" s="6" customFormat="1" ht="16.5" customHeight="1">
      <c r="A95" s="72" t="s">
        <v>85</v>
      </c>
      <c r="B95" s="73"/>
      <c r="C95" s="74"/>
      <c r="D95" s="213" t="s">
        <v>86</v>
      </c>
      <c r="E95" s="213"/>
      <c r="F95" s="213"/>
      <c r="G95" s="213"/>
      <c r="H95" s="213"/>
      <c r="I95" s="75"/>
      <c r="J95" s="213" t="s">
        <v>87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05" t="e">
        <f>#REF!</f>
        <v>#REF!</v>
      </c>
      <c r="AH95" s="206"/>
      <c r="AI95" s="206"/>
      <c r="AJ95" s="206"/>
      <c r="AK95" s="206"/>
      <c r="AL95" s="206"/>
      <c r="AM95" s="206"/>
      <c r="AN95" s="205" t="e">
        <f t="shared" si="0"/>
        <v>#REF!</v>
      </c>
      <c r="AO95" s="206"/>
      <c r="AP95" s="206"/>
      <c r="AQ95" s="76" t="s">
        <v>88</v>
      </c>
      <c r="AR95" s="73"/>
      <c r="AS95" s="77" t="e">
        <f>#REF!</f>
        <v>#REF!</v>
      </c>
      <c r="AT95" s="78" t="e">
        <f>#REF!</f>
        <v>#REF!</v>
      </c>
      <c r="AU95" s="78">
        <v>0</v>
      </c>
      <c r="AV95" s="78" t="e">
        <f t="shared" si="1"/>
        <v>#REF!</v>
      </c>
      <c r="AW95" s="79" t="e">
        <f>#REF!</f>
        <v>#REF!</v>
      </c>
      <c r="AX95" s="78" t="e">
        <f>#REF!</f>
        <v>#REF!</v>
      </c>
      <c r="AY95" s="78" t="e">
        <f>#REF!</f>
        <v>#REF!</v>
      </c>
      <c r="AZ95" s="78" t="e">
        <f>#REF!</f>
        <v>#REF!</v>
      </c>
      <c r="BA95" s="78" t="e">
        <f>#REF!</f>
        <v>#REF!</v>
      </c>
      <c r="BB95" s="78" t="e">
        <f>#REF!</f>
        <v>#REF!</v>
      </c>
      <c r="BC95" s="78" t="e">
        <f>#REF!</f>
        <v>#REF!</v>
      </c>
      <c r="BD95" s="78" t="e">
        <f>#REF!</f>
        <v>#REF!</v>
      </c>
      <c r="BE95" s="78" t="e">
        <f>#REF!</f>
        <v>#REF!</v>
      </c>
      <c r="BF95" s="80" t="e">
        <f>#REF!</f>
        <v>#REF!</v>
      </c>
      <c r="BT95" s="81" t="s">
        <v>89</v>
      </c>
      <c r="BV95" s="81" t="s">
        <v>83</v>
      </c>
      <c r="BW95" s="81" t="s">
        <v>90</v>
      </c>
      <c r="BX95" s="81" t="s">
        <v>6</v>
      </c>
      <c r="CL95" s="81" t="s">
        <v>1</v>
      </c>
      <c r="CM95" s="81" t="s">
        <v>81</v>
      </c>
    </row>
    <row r="96" spans="1:91" s="6" customFormat="1" ht="16.5" customHeight="1">
      <c r="A96" s="72" t="s">
        <v>85</v>
      </c>
      <c r="B96" s="73"/>
      <c r="C96" s="74"/>
      <c r="D96" s="213" t="s">
        <v>91</v>
      </c>
      <c r="E96" s="213"/>
      <c r="F96" s="213"/>
      <c r="G96" s="213"/>
      <c r="H96" s="213"/>
      <c r="I96" s="75"/>
      <c r="J96" s="213" t="s">
        <v>92</v>
      </c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05" t="e">
        <f>#REF!</f>
        <v>#REF!</v>
      </c>
      <c r="AH96" s="206"/>
      <c r="AI96" s="206"/>
      <c r="AJ96" s="206"/>
      <c r="AK96" s="206"/>
      <c r="AL96" s="206"/>
      <c r="AM96" s="206"/>
      <c r="AN96" s="205" t="e">
        <f t="shared" si="0"/>
        <v>#REF!</v>
      </c>
      <c r="AO96" s="206"/>
      <c r="AP96" s="206"/>
      <c r="AQ96" s="76" t="s">
        <v>88</v>
      </c>
      <c r="AR96" s="73"/>
      <c r="AS96" s="77" t="e">
        <f>#REF!</f>
        <v>#REF!</v>
      </c>
      <c r="AT96" s="78" t="e">
        <f>#REF!</f>
        <v>#REF!</v>
      </c>
      <c r="AU96" s="78">
        <v>0</v>
      </c>
      <c r="AV96" s="78" t="e">
        <f t="shared" si="1"/>
        <v>#REF!</v>
      </c>
      <c r="AW96" s="79" t="e">
        <f>#REF!</f>
        <v>#REF!</v>
      </c>
      <c r="AX96" s="78" t="e">
        <f>#REF!</f>
        <v>#REF!</v>
      </c>
      <c r="AY96" s="78" t="e">
        <f>#REF!</f>
        <v>#REF!</v>
      </c>
      <c r="AZ96" s="78" t="e">
        <f>#REF!</f>
        <v>#REF!</v>
      </c>
      <c r="BA96" s="78" t="e">
        <f>#REF!</f>
        <v>#REF!</v>
      </c>
      <c r="BB96" s="78" t="e">
        <f>#REF!</f>
        <v>#REF!</v>
      </c>
      <c r="BC96" s="78" t="e">
        <f>#REF!</f>
        <v>#REF!</v>
      </c>
      <c r="BD96" s="78" t="e">
        <f>#REF!</f>
        <v>#REF!</v>
      </c>
      <c r="BE96" s="78" t="e">
        <f>#REF!</f>
        <v>#REF!</v>
      </c>
      <c r="BF96" s="80" t="e">
        <f>#REF!</f>
        <v>#REF!</v>
      </c>
      <c r="BT96" s="81" t="s">
        <v>89</v>
      </c>
      <c r="BV96" s="81" t="s">
        <v>83</v>
      </c>
      <c r="BW96" s="81" t="s">
        <v>93</v>
      </c>
      <c r="BX96" s="81" t="s">
        <v>6</v>
      </c>
      <c r="CL96" s="81" t="s">
        <v>1</v>
      </c>
      <c r="CM96" s="81" t="s">
        <v>81</v>
      </c>
    </row>
    <row r="97" spans="1:91" s="6" customFormat="1" ht="16.5" customHeight="1">
      <c r="A97" s="72" t="s">
        <v>85</v>
      </c>
      <c r="B97" s="73"/>
      <c r="C97" s="74"/>
      <c r="D97" s="213" t="s">
        <v>94</v>
      </c>
      <c r="E97" s="213"/>
      <c r="F97" s="213"/>
      <c r="G97" s="213"/>
      <c r="H97" s="213"/>
      <c r="I97" s="75"/>
      <c r="J97" s="213" t="s">
        <v>95</v>
      </c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05" t="e">
        <f>#REF!</f>
        <v>#REF!</v>
      </c>
      <c r="AH97" s="206"/>
      <c r="AI97" s="206"/>
      <c r="AJ97" s="206"/>
      <c r="AK97" s="206"/>
      <c r="AL97" s="206"/>
      <c r="AM97" s="206"/>
      <c r="AN97" s="205" t="e">
        <f t="shared" si="0"/>
        <v>#REF!</v>
      </c>
      <c r="AO97" s="206"/>
      <c r="AP97" s="206"/>
      <c r="AQ97" s="76" t="s">
        <v>88</v>
      </c>
      <c r="AR97" s="73"/>
      <c r="AS97" s="77" t="e">
        <f>#REF!</f>
        <v>#REF!</v>
      </c>
      <c r="AT97" s="78" t="e">
        <f>#REF!</f>
        <v>#REF!</v>
      </c>
      <c r="AU97" s="78">
        <v>0</v>
      </c>
      <c r="AV97" s="78" t="e">
        <f t="shared" si="1"/>
        <v>#REF!</v>
      </c>
      <c r="AW97" s="79" t="e">
        <f>#REF!</f>
        <v>#REF!</v>
      </c>
      <c r="AX97" s="78" t="e">
        <f>#REF!</f>
        <v>#REF!</v>
      </c>
      <c r="AY97" s="78" t="e">
        <f>#REF!</f>
        <v>#REF!</v>
      </c>
      <c r="AZ97" s="78" t="e">
        <f>#REF!</f>
        <v>#REF!</v>
      </c>
      <c r="BA97" s="78" t="e">
        <f>#REF!</f>
        <v>#REF!</v>
      </c>
      <c r="BB97" s="78" t="e">
        <f>#REF!</f>
        <v>#REF!</v>
      </c>
      <c r="BC97" s="78" t="e">
        <f>#REF!</f>
        <v>#REF!</v>
      </c>
      <c r="BD97" s="78" t="e">
        <f>#REF!</f>
        <v>#REF!</v>
      </c>
      <c r="BE97" s="78" t="e">
        <f>#REF!</f>
        <v>#REF!</v>
      </c>
      <c r="BF97" s="80" t="e">
        <f>#REF!</f>
        <v>#REF!</v>
      </c>
      <c r="BT97" s="81" t="s">
        <v>89</v>
      </c>
      <c r="BV97" s="81" t="s">
        <v>83</v>
      </c>
      <c r="BW97" s="81" t="s">
        <v>96</v>
      </c>
      <c r="BX97" s="81" t="s">
        <v>6</v>
      </c>
      <c r="CL97" s="81" t="s">
        <v>1</v>
      </c>
      <c r="CM97" s="81" t="s">
        <v>81</v>
      </c>
    </row>
    <row r="98" spans="1:91" s="6" customFormat="1" ht="16.5" customHeight="1">
      <c r="A98" s="72" t="s">
        <v>85</v>
      </c>
      <c r="B98" s="73"/>
      <c r="C98" s="74"/>
      <c r="D98" s="213" t="s">
        <v>97</v>
      </c>
      <c r="E98" s="213"/>
      <c r="F98" s="213"/>
      <c r="G98" s="213"/>
      <c r="H98" s="213"/>
      <c r="I98" s="75"/>
      <c r="J98" s="213" t="s">
        <v>98</v>
      </c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05" t="e">
        <f>#REF!</f>
        <v>#REF!</v>
      </c>
      <c r="AH98" s="206"/>
      <c r="AI98" s="206"/>
      <c r="AJ98" s="206"/>
      <c r="AK98" s="206"/>
      <c r="AL98" s="206"/>
      <c r="AM98" s="206"/>
      <c r="AN98" s="205" t="e">
        <f t="shared" si="0"/>
        <v>#REF!</v>
      </c>
      <c r="AO98" s="206"/>
      <c r="AP98" s="206"/>
      <c r="AQ98" s="76" t="s">
        <v>88</v>
      </c>
      <c r="AR98" s="73"/>
      <c r="AS98" s="77" t="e">
        <f>#REF!</f>
        <v>#REF!</v>
      </c>
      <c r="AT98" s="78" t="e">
        <f>#REF!</f>
        <v>#REF!</v>
      </c>
      <c r="AU98" s="78">
        <v>0</v>
      </c>
      <c r="AV98" s="78" t="e">
        <f t="shared" si="1"/>
        <v>#REF!</v>
      </c>
      <c r="AW98" s="79" t="e">
        <f>#REF!</f>
        <v>#REF!</v>
      </c>
      <c r="AX98" s="78" t="e">
        <f>#REF!</f>
        <v>#REF!</v>
      </c>
      <c r="AY98" s="78" t="e">
        <f>#REF!</f>
        <v>#REF!</v>
      </c>
      <c r="AZ98" s="78" t="e">
        <f>#REF!</f>
        <v>#REF!</v>
      </c>
      <c r="BA98" s="78" t="e">
        <f>#REF!</f>
        <v>#REF!</v>
      </c>
      <c r="BB98" s="78" t="e">
        <f>#REF!</f>
        <v>#REF!</v>
      </c>
      <c r="BC98" s="78" t="e">
        <f>#REF!</f>
        <v>#REF!</v>
      </c>
      <c r="BD98" s="78" t="e">
        <f>#REF!</f>
        <v>#REF!</v>
      </c>
      <c r="BE98" s="78" t="e">
        <f>#REF!</f>
        <v>#REF!</v>
      </c>
      <c r="BF98" s="80" t="e">
        <f>#REF!</f>
        <v>#REF!</v>
      </c>
      <c r="BT98" s="81" t="s">
        <v>89</v>
      </c>
      <c r="BV98" s="81" t="s">
        <v>83</v>
      </c>
      <c r="BW98" s="81" t="s">
        <v>99</v>
      </c>
      <c r="BX98" s="81" t="s">
        <v>6</v>
      </c>
      <c r="CL98" s="81" t="s">
        <v>1</v>
      </c>
      <c r="CM98" s="81" t="s">
        <v>81</v>
      </c>
    </row>
    <row r="99" spans="1:91" s="6" customFormat="1" ht="16.5" customHeight="1">
      <c r="A99" s="72" t="s">
        <v>85</v>
      </c>
      <c r="B99" s="73"/>
      <c r="C99" s="74"/>
      <c r="D99" s="213" t="s">
        <v>100</v>
      </c>
      <c r="E99" s="213"/>
      <c r="F99" s="213"/>
      <c r="G99" s="213"/>
      <c r="H99" s="213"/>
      <c r="I99" s="75"/>
      <c r="J99" s="213" t="s">
        <v>101</v>
      </c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05" t="e">
        <f>#REF!</f>
        <v>#REF!</v>
      </c>
      <c r="AH99" s="206"/>
      <c r="AI99" s="206"/>
      <c r="AJ99" s="206"/>
      <c r="AK99" s="206"/>
      <c r="AL99" s="206"/>
      <c r="AM99" s="206"/>
      <c r="AN99" s="205" t="e">
        <f t="shared" si="0"/>
        <v>#REF!</v>
      </c>
      <c r="AO99" s="206"/>
      <c r="AP99" s="206"/>
      <c r="AQ99" s="76" t="s">
        <v>88</v>
      </c>
      <c r="AR99" s="73"/>
      <c r="AS99" s="77" t="e">
        <f>#REF!</f>
        <v>#REF!</v>
      </c>
      <c r="AT99" s="78" t="e">
        <f>#REF!</f>
        <v>#REF!</v>
      </c>
      <c r="AU99" s="78">
        <v>0</v>
      </c>
      <c r="AV99" s="78" t="e">
        <f t="shared" si="1"/>
        <v>#REF!</v>
      </c>
      <c r="AW99" s="79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78" t="e">
        <f>#REF!</f>
        <v>#REF!</v>
      </c>
      <c r="BE99" s="78" t="e">
        <f>#REF!</f>
        <v>#REF!</v>
      </c>
      <c r="BF99" s="80" t="e">
        <f>#REF!</f>
        <v>#REF!</v>
      </c>
      <c r="BT99" s="81" t="s">
        <v>89</v>
      </c>
      <c r="BV99" s="81" t="s">
        <v>83</v>
      </c>
      <c r="BW99" s="81" t="s">
        <v>102</v>
      </c>
      <c r="BX99" s="81" t="s">
        <v>6</v>
      </c>
      <c r="CL99" s="81" t="s">
        <v>1</v>
      </c>
      <c r="CM99" s="81" t="s">
        <v>81</v>
      </c>
    </row>
    <row r="100" spans="1:91" s="6" customFormat="1" ht="16.5" customHeight="1">
      <c r="A100" s="72" t="s">
        <v>85</v>
      </c>
      <c r="B100" s="73"/>
      <c r="C100" s="74"/>
      <c r="D100" s="213" t="s">
        <v>103</v>
      </c>
      <c r="E100" s="213"/>
      <c r="F100" s="213"/>
      <c r="G100" s="213"/>
      <c r="H100" s="213"/>
      <c r="I100" s="75"/>
      <c r="J100" s="213" t="s">
        <v>104</v>
      </c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05" t="e">
        <f>#REF!</f>
        <v>#REF!</v>
      </c>
      <c r="AH100" s="206"/>
      <c r="AI100" s="206"/>
      <c r="AJ100" s="206"/>
      <c r="AK100" s="206"/>
      <c r="AL100" s="206"/>
      <c r="AM100" s="206"/>
      <c r="AN100" s="205" t="e">
        <f t="shared" si="0"/>
        <v>#REF!</v>
      </c>
      <c r="AO100" s="206"/>
      <c r="AP100" s="206"/>
      <c r="AQ100" s="76" t="s">
        <v>88</v>
      </c>
      <c r="AR100" s="73"/>
      <c r="AS100" s="77" t="e">
        <f>#REF!</f>
        <v>#REF!</v>
      </c>
      <c r="AT100" s="78" t="e">
        <f>#REF!</f>
        <v>#REF!</v>
      </c>
      <c r="AU100" s="78">
        <v>0</v>
      </c>
      <c r="AV100" s="78" t="e">
        <f t="shared" si="1"/>
        <v>#REF!</v>
      </c>
      <c r="AW100" s="79" t="e">
        <f>#REF!</f>
        <v>#REF!</v>
      </c>
      <c r="AX100" s="78" t="e">
        <f>#REF!</f>
        <v>#REF!</v>
      </c>
      <c r="AY100" s="78" t="e">
        <f>#REF!</f>
        <v>#REF!</v>
      </c>
      <c r="AZ100" s="78" t="e">
        <f>#REF!</f>
        <v>#REF!</v>
      </c>
      <c r="BA100" s="78" t="e">
        <f>#REF!</f>
        <v>#REF!</v>
      </c>
      <c r="BB100" s="78" t="e">
        <f>#REF!</f>
        <v>#REF!</v>
      </c>
      <c r="BC100" s="78" t="e">
        <f>#REF!</f>
        <v>#REF!</v>
      </c>
      <c r="BD100" s="78" t="e">
        <f>#REF!</f>
        <v>#REF!</v>
      </c>
      <c r="BE100" s="78" t="e">
        <f>#REF!</f>
        <v>#REF!</v>
      </c>
      <c r="BF100" s="80" t="e">
        <f>#REF!</f>
        <v>#REF!</v>
      </c>
      <c r="BT100" s="81" t="s">
        <v>89</v>
      </c>
      <c r="BV100" s="81" t="s">
        <v>83</v>
      </c>
      <c r="BW100" s="81" t="s">
        <v>105</v>
      </c>
      <c r="BX100" s="81" t="s">
        <v>6</v>
      </c>
      <c r="CL100" s="81" t="s">
        <v>1</v>
      </c>
      <c r="CM100" s="81" t="s">
        <v>81</v>
      </c>
    </row>
    <row r="101" spans="1:91" s="6" customFormat="1" ht="16.5" customHeight="1">
      <c r="A101" s="72" t="s">
        <v>85</v>
      </c>
      <c r="B101" s="73"/>
      <c r="C101" s="74"/>
      <c r="D101" s="213" t="s">
        <v>106</v>
      </c>
      <c r="E101" s="213"/>
      <c r="F101" s="213"/>
      <c r="G101" s="213"/>
      <c r="H101" s="213"/>
      <c r="I101" s="75"/>
      <c r="J101" s="213" t="s">
        <v>107</v>
      </c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05" t="e">
        <f>#REF!</f>
        <v>#REF!</v>
      </c>
      <c r="AH101" s="206"/>
      <c r="AI101" s="206"/>
      <c r="AJ101" s="206"/>
      <c r="AK101" s="206"/>
      <c r="AL101" s="206"/>
      <c r="AM101" s="206"/>
      <c r="AN101" s="205" t="e">
        <f t="shared" si="0"/>
        <v>#REF!</v>
      </c>
      <c r="AO101" s="206"/>
      <c r="AP101" s="206"/>
      <c r="AQ101" s="76" t="s">
        <v>88</v>
      </c>
      <c r="AR101" s="73"/>
      <c r="AS101" s="77" t="e">
        <f>#REF!</f>
        <v>#REF!</v>
      </c>
      <c r="AT101" s="78" t="e">
        <f>#REF!</f>
        <v>#REF!</v>
      </c>
      <c r="AU101" s="78">
        <v>0</v>
      </c>
      <c r="AV101" s="78" t="e">
        <f t="shared" si="1"/>
        <v>#REF!</v>
      </c>
      <c r="AW101" s="79" t="e">
        <f>#REF!</f>
        <v>#REF!</v>
      </c>
      <c r="AX101" s="78" t="e">
        <f>#REF!</f>
        <v>#REF!</v>
      </c>
      <c r="AY101" s="78" t="e">
        <f>#REF!</f>
        <v>#REF!</v>
      </c>
      <c r="AZ101" s="78" t="e">
        <f>#REF!</f>
        <v>#REF!</v>
      </c>
      <c r="BA101" s="78" t="e">
        <f>#REF!</f>
        <v>#REF!</v>
      </c>
      <c r="BB101" s="78" t="e">
        <f>#REF!</f>
        <v>#REF!</v>
      </c>
      <c r="BC101" s="78" t="e">
        <f>#REF!</f>
        <v>#REF!</v>
      </c>
      <c r="BD101" s="78" t="e">
        <f>#REF!</f>
        <v>#REF!</v>
      </c>
      <c r="BE101" s="78" t="e">
        <f>#REF!</f>
        <v>#REF!</v>
      </c>
      <c r="BF101" s="80" t="e">
        <f>#REF!</f>
        <v>#REF!</v>
      </c>
      <c r="BT101" s="81" t="s">
        <v>89</v>
      </c>
      <c r="BV101" s="81" t="s">
        <v>83</v>
      </c>
      <c r="BW101" s="81" t="s">
        <v>108</v>
      </c>
      <c r="BX101" s="81" t="s">
        <v>6</v>
      </c>
      <c r="CL101" s="81" t="s">
        <v>1</v>
      </c>
      <c r="CM101" s="81" t="s">
        <v>81</v>
      </c>
    </row>
    <row r="102" spans="1:91" s="6" customFormat="1" ht="16.5" customHeight="1">
      <c r="A102" s="72" t="s">
        <v>85</v>
      </c>
      <c r="B102" s="73"/>
      <c r="C102" s="74"/>
      <c r="D102" s="213" t="s">
        <v>109</v>
      </c>
      <c r="E102" s="213"/>
      <c r="F102" s="213"/>
      <c r="G102" s="213"/>
      <c r="H102" s="213"/>
      <c r="I102" s="75"/>
      <c r="J102" s="213" t="s">
        <v>110</v>
      </c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05" t="e">
        <f>#REF!</f>
        <v>#REF!</v>
      </c>
      <c r="AH102" s="206"/>
      <c r="AI102" s="206"/>
      <c r="AJ102" s="206"/>
      <c r="AK102" s="206"/>
      <c r="AL102" s="206"/>
      <c r="AM102" s="206"/>
      <c r="AN102" s="205" t="e">
        <f t="shared" si="0"/>
        <v>#REF!</v>
      </c>
      <c r="AO102" s="206"/>
      <c r="AP102" s="206"/>
      <c r="AQ102" s="76" t="s">
        <v>88</v>
      </c>
      <c r="AR102" s="73"/>
      <c r="AS102" s="77" t="e">
        <f>#REF!</f>
        <v>#REF!</v>
      </c>
      <c r="AT102" s="78" t="e">
        <f>#REF!</f>
        <v>#REF!</v>
      </c>
      <c r="AU102" s="78">
        <v>0</v>
      </c>
      <c r="AV102" s="78" t="e">
        <f t="shared" si="1"/>
        <v>#REF!</v>
      </c>
      <c r="AW102" s="79" t="e">
        <f>#REF!</f>
        <v>#REF!</v>
      </c>
      <c r="AX102" s="78" t="e">
        <f>#REF!</f>
        <v>#REF!</v>
      </c>
      <c r="AY102" s="78" t="e">
        <f>#REF!</f>
        <v>#REF!</v>
      </c>
      <c r="AZ102" s="78" t="e">
        <f>#REF!</f>
        <v>#REF!</v>
      </c>
      <c r="BA102" s="78" t="e">
        <f>#REF!</f>
        <v>#REF!</v>
      </c>
      <c r="BB102" s="78" t="e">
        <f>#REF!</f>
        <v>#REF!</v>
      </c>
      <c r="BC102" s="78" t="e">
        <f>#REF!</f>
        <v>#REF!</v>
      </c>
      <c r="BD102" s="78" t="e">
        <f>#REF!</f>
        <v>#REF!</v>
      </c>
      <c r="BE102" s="78" t="e">
        <f>#REF!</f>
        <v>#REF!</v>
      </c>
      <c r="BF102" s="80" t="e">
        <f>#REF!</f>
        <v>#REF!</v>
      </c>
      <c r="BT102" s="81" t="s">
        <v>89</v>
      </c>
      <c r="BV102" s="81" t="s">
        <v>83</v>
      </c>
      <c r="BW102" s="81" t="s">
        <v>111</v>
      </c>
      <c r="BX102" s="81" t="s">
        <v>6</v>
      </c>
      <c r="CL102" s="81" t="s">
        <v>1</v>
      </c>
      <c r="CM102" s="81" t="s">
        <v>81</v>
      </c>
    </row>
    <row r="103" spans="1:91" s="6" customFormat="1" ht="16.5" customHeight="1">
      <c r="A103" s="72" t="s">
        <v>85</v>
      </c>
      <c r="B103" s="73"/>
      <c r="C103" s="74"/>
      <c r="D103" s="213" t="s">
        <v>112</v>
      </c>
      <c r="E103" s="213"/>
      <c r="F103" s="213"/>
      <c r="G103" s="213"/>
      <c r="H103" s="213"/>
      <c r="I103" s="75"/>
      <c r="J103" s="213" t="s">
        <v>113</v>
      </c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05" t="e">
        <f>#REF!</f>
        <v>#REF!</v>
      </c>
      <c r="AH103" s="206"/>
      <c r="AI103" s="206"/>
      <c r="AJ103" s="206"/>
      <c r="AK103" s="206"/>
      <c r="AL103" s="206"/>
      <c r="AM103" s="206"/>
      <c r="AN103" s="205" t="e">
        <f t="shared" si="0"/>
        <v>#REF!</v>
      </c>
      <c r="AO103" s="206"/>
      <c r="AP103" s="206"/>
      <c r="AQ103" s="76" t="s">
        <v>88</v>
      </c>
      <c r="AR103" s="73"/>
      <c r="AS103" s="77" t="e">
        <f>#REF!</f>
        <v>#REF!</v>
      </c>
      <c r="AT103" s="78" t="e">
        <f>#REF!</f>
        <v>#REF!</v>
      </c>
      <c r="AU103" s="78">
        <v>0</v>
      </c>
      <c r="AV103" s="78" t="e">
        <f t="shared" si="1"/>
        <v>#REF!</v>
      </c>
      <c r="AW103" s="79" t="e">
        <f>#REF!</f>
        <v>#REF!</v>
      </c>
      <c r="AX103" s="78" t="e">
        <f>#REF!</f>
        <v>#REF!</v>
      </c>
      <c r="AY103" s="78" t="e">
        <f>#REF!</f>
        <v>#REF!</v>
      </c>
      <c r="AZ103" s="78" t="e">
        <f>#REF!</f>
        <v>#REF!</v>
      </c>
      <c r="BA103" s="78" t="e">
        <f>#REF!</f>
        <v>#REF!</v>
      </c>
      <c r="BB103" s="78" t="e">
        <f>#REF!</f>
        <v>#REF!</v>
      </c>
      <c r="BC103" s="78" t="e">
        <f>#REF!</f>
        <v>#REF!</v>
      </c>
      <c r="BD103" s="78" t="e">
        <f>#REF!</f>
        <v>#REF!</v>
      </c>
      <c r="BE103" s="78" t="e">
        <f>#REF!</f>
        <v>#REF!</v>
      </c>
      <c r="BF103" s="80" t="e">
        <f>#REF!</f>
        <v>#REF!</v>
      </c>
      <c r="BT103" s="81" t="s">
        <v>89</v>
      </c>
      <c r="BV103" s="81" t="s">
        <v>83</v>
      </c>
      <c r="BW103" s="81" t="s">
        <v>114</v>
      </c>
      <c r="BX103" s="81" t="s">
        <v>6</v>
      </c>
      <c r="CL103" s="81" t="s">
        <v>1</v>
      </c>
      <c r="CM103" s="81" t="s">
        <v>81</v>
      </c>
    </row>
    <row r="104" spans="1:91" s="6" customFormat="1" ht="16.5" customHeight="1">
      <c r="A104" s="72" t="s">
        <v>85</v>
      </c>
      <c r="B104" s="73"/>
      <c r="C104" s="74"/>
      <c r="D104" s="213" t="s">
        <v>115</v>
      </c>
      <c r="E104" s="213"/>
      <c r="F104" s="213"/>
      <c r="G104" s="213"/>
      <c r="H104" s="213"/>
      <c r="I104" s="75"/>
      <c r="J104" s="213" t="s">
        <v>116</v>
      </c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05" t="e">
        <f>#REF!</f>
        <v>#REF!</v>
      </c>
      <c r="AH104" s="206"/>
      <c r="AI104" s="206"/>
      <c r="AJ104" s="206"/>
      <c r="AK104" s="206"/>
      <c r="AL104" s="206"/>
      <c r="AM104" s="206"/>
      <c r="AN104" s="205" t="e">
        <f t="shared" si="0"/>
        <v>#REF!</v>
      </c>
      <c r="AO104" s="206"/>
      <c r="AP104" s="206"/>
      <c r="AQ104" s="76" t="s">
        <v>88</v>
      </c>
      <c r="AR104" s="73"/>
      <c r="AS104" s="77" t="e">
        <f>#REF!</f>
        <v>#REF!</v>
      </c>
      <c r="AT104" s="78" t="e">
        <f>#REF!</f>
        <v>#REF!</v>
      </c>
      <c r="AU104" s="78">
        <v>0</v>
      </c>
      <c r="AV104" s="78" t="e">
        <f t="shared" si="1"/>
        <v>#REF!</v>
      </c>
      <c r="AW104" s="79" t="e">
        <f>#REF!</f>
        <v>#REF!</v>
      </c>
      <c r="AX104" s="78" t="e">
        <f>#REF!</f>
        <v>#REF!</v>
      </c>
      <c r="AY104" s="78" t="e">
        <f>#REF!</f>
        <v>#REF!</v>
      </c>
      <c r="AZ104" s="78" t="e">
        <f>#REF!</f>
        <v>#REF!</v>
      </c>
      <c r="BA104" s="78" t="e">
        <f>#REF!</f>
        <v>#REF!</v>
      </c>
      <c r="BB104" s="78" t="e">
        <f>#REF!</f>
        <v>#REF!</v>
      </c>
      <c r="BC104" s="78" t="e">
        <f>#REF!</f>
        <v>#REF!</v>
      </c>
      <c r="BD104" s="78" t="e">
        <f>#REF!</f>
        <v>#REF!</v>
      </c>
      <c r="BE104" s="78" t="e">
        <f>#REF!</f>
        <v>#REF!</v>
      </c>
      <c r="BF104" s="80" t="e">
        <f>#REF!</f>
        <v>#REF!</v>
      </c>
      <c r="BT104" s="81" t="s">
        <v>89</v>
      </c>
      <c r="BV104" s="81" t="s">
        <v>83</v>
      </c>
      <c r="BW104" s="81" t="s">
        <v>117</v>
      </c>
      <c r="BX104" s="81" t="s">
        <v>6</v>
      </c>
      <c r="CL104" s="81" t="s">
        <v>1</v>
      </c>
      <c r="CM104" s="81" t="s">
        <v>81</v>
      </c>
    </row>
    <row r="105" spans="1:91" s="6" customFormat="1" ht="16.5" customHeight="1">
      <c r="A105" s="72" t="s">
        <v>85</v>
      </c>
      <c r="B105" s="73"/>
      <c r="C105" s="74"/>
      <c r="D105" s="213" t="s">
        <v>118</v>
      </c>
      <c r="E105" s="213"/>
      <c r="F105" s="213"/>
      <c r="G105" s="213"/>
      <c r="H105" s="213"/>
      <c r="I105" s="75"/>
      <c r="J105" s="213" t="s">
        <v>119</v>
      </c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05" t="e">
        <f>#REF!</f>
        <v>#REF!</v>
      </c>
      <c r="AH105" s="206"/>
      <c r="AI105" s="206"/>
      <c r="AJ105" s="206"/>
      <c r="AK105" s="206"/>
      <c r="AL105" s="206"/>
      <c r="AM105" s="206"/>
      <c r="AN105" s="205" t="e">
        <f t="shared" si="0"/>
        <v>#REF!</v>
      </c>
      <c r="AO105" s="206"/>
      <c r="AP105" s="206"/>
      <c r="AQ105" s="76" t="s">
        <v>88</v>
      </c>
      <c r="AR105" s="73"/>
      <c r="AS105" s="77" t="e">
        <f>#REF!</f>
        <v>#REF!</v>
      </c>
      <c r="AT105" s="78" t="e">
        <f>#REF!</f>
        <v>#REF!</v>
      </c>
      <c r="AU105" s="78">
        <v>0</v>
      </c>
      <c r="AV105" s="78" t="e">
        <f t="shared" si="1"/>
        <v>#REF!</v>
      </c>
      <c r="AW105" s="79" t="e">
        <f>#REF!</f>
        <v>#REF!</v>
      </c>
      <c r="AX105" s="78" t="e">
        <f>#REF!</f>
        <v>#REF!</v>
      </c>
      <c r="AY105" s="78" t="e">
        <f>#REF!</f>
        <v>#REF!</v>
      </c>
      <c r="AZ105" s="78" t="e">
        <f>#REF!</f>
        <v>#REF!</v>
      </c>
      <c r="BA105" s="78" t="e">
        <f>#REF!</f>
        <v>#REF!</v>
      </c>
      <c r="BB105" s="78" t="e">
        <f>#REF!</f>
        <v>#REF!</v>
      </c>
      <c r="BC105" s="78" t="e">
        <f>#REF!</f>
        <v>#REF!</v>
      </c>
      <c r="BD105" s="78" t="e">
        <f>#REF!</f>
        <v>#REF!</v>
      </c>
      <c r="BE105" s="78" t="e">
        <f>#REF!</f>
        <v>#REF!</v>
      </c>
      <c r="BF105" s="80" t="e">
        <f>#REF!</f>
        <v>#REF!</v>
      </c>
      <c r="BT105" s="81" t="s">
        <v>89</v>
      </c>
      <c r="BV105" s="81" t="s">
        <v>83</v>
      </c>
      <c r="BW105" s="81" t="s">
        <v>120</v>
      </c>
      <c r="BX105" s="81" t="s">
        <v>6</v>
      </c>
      <c r="CL105" s="81" t="s">
        <v>1</v>
      </c>
      <c r="CM105" s="81" t="s">
        <v>81</v>
      </c>
    </row>
    <row r="106" spans="1:91" s="6" customFormat="1" ht="16.5" customHeight="1">
      <c r="A106" s="72" t="s">
        <v>85</v>
      </c>
      <c r="B106" s="73"/>
      <c r="C106" s="74"/>
      <c r="D106" s="213" t="s">
        <v>121</v>
      </c>
      <c r="E106" s="213"/>
      <c r="F106" s="213"/>
      <c r="G106" s="213"/>
      <c r="H106" s="213"/>
      <c r="I106" s="75"/>
      <c r="J106" s="213" t="s">
        <v>122</v>
      </c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05" t="e">
        <f>#REF!</f>
        <v>#REF!</v>
      </c>
      <c r="AH106" s="206"/>
      <c r="AI106" s="206"/>
      <c r="AJ106" s="206"/>
      <c r="AK106" s="206"/>
      <c r="AL106" s="206"/>
      <c r="AM106" s="206"/>
      <c r="AN106" s="205" t="e">
        <f t="shared" si="0"/>
        <v>#REF!</v>
      </c>
      <c r="AO106" s="206"/>
      <c r="AP106" s="206"/>
      <c r="AQ106" s="76" t="s">
        <v>88</v>
      </c>
      <c r="AR106" s="73"/>
      <c r="AS106" s="77" t="e">
        <f>#REF!</f>
        <v>#REF!</v>
      </c>
      <c r="AT106" s="78" t="e">
        <f>#REF!</f>
        <v>#REF!</v>
      </c>
      <c r="AU106" s="78">
        <v>0</v>
      </c>
      <c r="AV106" s="78" t="e">
        <f t="shared" si="1"/>
        <v>#REF!</v>
      </c>
      <c r="AW106" s="79" t="e">
        <f>#REF!</f>
        <v>#REF!</v>
      </c>
      <c r="AX106" s="78" t="e">
        <f>#REF!</f>
        <v>#REF!</v>
      </c>
      <c r="AY106" s="78" t="e">
        <f>#REF!</f>
        <v>#REF!</v>
      </c>
      <c r="AZ106" s="78" t="e">
        <f>#REF!</f>
        <v>#REF!</v>
      </c>
      <c r="BA106" s="78" t="e">
        <f>#REF!</f>
        <v>#REF!</v>
      </c>
      <c r="BB106" s="78" t="e">
        <f>#REF!</f>
        <v>#REF!</v>
      </c>
      <c r="BC106" s="78" t="e">
        <f>#REF!</f>
        <v>#REF!</v>
      </c>
      <c r="BD106" s="78" t="e">
        <f>#REF!</f>
        <v>#REF!</v>
      </c>
      <c r="BE106" s="78" t="e">
        <f>#REF!</f>
        <v>#REF!</v>
      </c>
      <c r="BF106" s="80" t="e">
        <f>#REF!</f>
        <v>#REF!</v>
      </c>
      <c r="BT106" s="81" t="s">
        <v>89</v>
      </c>
      <c r="BV106" s="81" t="s">
        <v>83</v>
      </c>
      <c r="BW106" s="81" t="s">
        <v>123</v>
      </c>
      <c r="BX106" s="81" t="s">
        <v>6</v>
      </c>
      <c r="CL106" s="81" t="s">
        <v>1</v>
      </c>
      <c r="CM106" s="81" t="s">
        <v>81</v>
      </c>
    </row>
    <row r="107" spans="1:91" s="6" customFormat="1" ht="16.5" customHeight="1">
      <c r="A107" s="72" t="s">
        <v>85</v>
      </c>
      <c r="B107" s="73"/>
      <c r="C107" s="74"/>
      <c r="D107" s="213" t="s">
        <v>124</v>
      </c>
      <c r="E107" s="213"/>
      <c r="F107" s="213"/>
      <c r="G107" s="213"/>
      <c r="H107" s="213"/>
      <c r="I107" s="75"/>
      <c r="J107" s="213" t="s">
        <v>125</v>
      </c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05">
        <f>'680 - Dom športu'!K34</f>
        <v>0</v>
      </c>
      <c r="AH107" s="206"/>
      <c r="AI107" s="206"/>
      <c r="AJ107" s="206"/>
      <c r="AK107" s="206"/>
      <c r="AL107" s="206"/>
      <c r="AM107" s="206"/>
      <c r="AN107" s="205">
        <f t="shared" si="0"/>
        <v>0</v>
      </c>
      <c r="AO107" s="206"/>
      <c r="AP107" s="206"/>
      <c r="AQ107" s="76" t="s">
        <v>88</v>
      </c>
      <c r="AR107" s="73"/>
      <c r="AS107" s="77">
        <f>'680 - Dom športu'!K31</f>
        <v>0</v>
      </c>
      <c r="AT107" s="78">
        <f>'680 - Dom športu'!K32</f>
        <v>0</v>
      </c>
      <c r="AU107" s="78">
        <v>0</v>
      </c>
      <c r="AV107" s="78">
        <f t="shared" si="1"/>
        <v>0</v>
      </c>
      <c r="AW107" s="79">
        <f>'680 - Dom športu'!T131</f>
        <v>0</v>
      </c>
      <c r="AX107" s="78">
        <f>'680 - Dom športu'!K37</f>
        <v>0</v>
      </c>
      <c r="AY107" s="78">
        <f>'680 - Dom športu'!K38</f>
        <v>0</v>
      </c>
      <c r="AZ107" s="78">
        <f>'680 - Dom športu'!K39</f>
        <v>0</v>
      </c>
      <c r="BA107" s="78">
        <f>'680 - Dom športu'!K40</f>
        <v>0</v>
      </c>
      <c r="BB107" s="78">
        <f>'680 - Dom športu'!F37</f>
        <v>0</v>
      </c>
      <c r="BC107" s="78">
        <f>'680 - Dom športu'!F38</f>
        <v>0</v>
      </c>
      <c r="BD107" s="78">
        <f>'680 - Dom športu'!F39</f>
        <v>0</v>
      </c>
      <c r="BE107" s="78">
        <f>'680 - Dom športu'!F40</f>
        <v>0</v>
      </c>
      <c r="BF107" s="80">
        <f>'680 - Dom športu'!F41</f>
        <v>0</v>
      </c>
      <c r="BT107" s="81" t="s">
        <v>89</v>
      </c>
      <c r="BV107" s="81" t="s">
        <v>83</v>
      </c>
      <c r="BW107" s="81" t="s">
        <v>126</v>
      </c>
      <c r="BX107" s="81" t="s">
        <v>6</v>
      </c>
      <c r="CL107" s="81" t="s">
        <v>1</v>
      </c>
      <c r="CM107" s="81" t="s">
        <v>81</v>
      </c>
    </row>
    <row r="108" spans="1:91" s="6" customFormat="1" ht="16.5" customHeight="1">
      <c r="A108" s="72" t="s">
        <v>85</v>
      </c>
      <c r="B108" s="73"/>
      <c r="C108" s="74"/>
      <c r="D108" s="213" t="s">
        <v>127</v>
      </c>
      <c r="E108" s="213"/>
      <c r="F108" s="213"/>
      <c r="G108" s="213"/>
      <c r="H108" s="213"/>
      <c r="I108" s="75"/>
      <c r="J108" s="213" t="s">
        <v>128</v>
      </c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05" t="e">
        <f>#REF!</f>
        <v>#REF!</v>
      </c>
      <c r="AH108" s="206"/>
      <c r="AI108" s="206"/>
      <c r="AJ108" s="206"/>
      <c r="AK108" s="206"/>
      <c r="AL108" s="206"/>
      <c r="AM108" s="206"/>
      <c r="AN108" s="205" t="e">
        <f t="shared" si="0"/>
        <v>#REF!</v>
      </c>
      <c r="AO108" s="206"/>
      <c r="AP108" s="206"/>
      <c r="AQ108" s="76" t="s">
        <v>88</v>
      </c>
      <c r="AR108" s="73"/>
      <c r="AS108" s="77" t="e">
        <f>#REF!</f>
        <v>#REF!</v>
      </c>
      <c r="AT108" s="78" t="e">
        <f>#REF!</f>
        <v>#REF!</v>
      </c>
      <c r="AU108" s="78">
        <v>0</v>
      </c>
      <c r="AV108" s="78" t="e">
        <f t="shared" si="1"/>
        <v>#REF!</v>
      </c>
      <c r="AW108" s="79" t="e">
        <f>#REF!</f>
        <v>#REF!</v>
      </c>
      <c r="AX108" s="78" t="e">
        <f>#REF!</f>
        <v>#REF!</v>
      </c>
      <c r="AY108" s="78" t="e">
        <f>#REF!</f>
        <v>#REF!</v>
      </c>
      <c r="AZ108" s="78" t="e">
        <f>#REF!</f>
        <v>#REF!</v>
      </c>
      <c r="BA108" s="78" t="e">
        <f>#REF!</f>
        <v>#REF!</v>
      </c>
      <c r="BB108" s="78" t="e">
        <f>#REF!</f>
        <v>#REF!</v>
      </c>
      <c r="BC108" s="78" t="e">
        <f>#REF!</f>
        <v>#REF!</v>
      </c>
      <c r="BD108" s="78" t="e">
        <f>#REF!</f>
        <v>#REF!</v>
      </c>
      <c r="BE108" s="78" t="e">
        <f>#REF!</f>
        <v>#REF!</v>
      </c>
      <c r="BF108" s="80" t="e">
        <f>#REF!</f>
        <v>#REF!</v>
      </c>
      <c r="BT108" s="81" t="s">
        <v>89</v>
      </c>
      <c r="BV108" s="81" t="s">
        <v>83</v>
      </c>
      <c r="BW108" s="81" t="s">
        <v>129</v>
      </c>
      <c r="BX108" s="81" t="s">
        <v>6</v>
      </c>
      <c r="CL108" s="81" t="s">
        <v>1</v>
      </c>
      <c r="CM108" s="81" t="s">
        <v>81</v>
      </c>
    </row>
    <row r="109" spans="1:91" s="6" customFormat="1" ht="16.5" customHeight="1">
      <c r="A109" s="72" t="s">
        <v>85</v>
      </c>
      <c r="B109" s="73"/>
      <c r="C109" s="74"/>
      <c r="D109" s="213" t="s">
        <v>130</v>
      </c>
      <c r="E109" s="213"/>
      <c r="F109" s="213"/>
      <c r="G109" s="213"/>
      <c r="H109" s="213"/>
      <c r="I109" s="75"/>
      <c r="J109" s="213" t="s">
        <v>131</v>
      </c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05" t="e">
        <f>#REF!</f>
        <v>#REF!</v>
      </c>
      <c r="AH109" s="206"/>
      <c r="AI109" s="206"/>
      <c r="AJ109" s="206"/>
      <c r="AK109" s="206"/>
      <c r="AL109" s="206"/>
      <c r="AM109" s="206"/>
      <c r="AN109" s="205" t="e">
        <f t="shared" si="0"/>
        <v>#REF!</v>
      </c>
      <c r="AO109" s="206"/>
      <c r="AP109" s="206"/>
      <c r="AQ109" s="76" t="s">
        <v>88</v>
      </c>
      <c r="AR109" s="73"/>
      <c r="AS109" s="77" t="e">
        <f>#REF!</f>
        <v>#REF!</v>
      </c>
      <c r="AT109" s="78" t="e">
        <f>#REF!</f>
        <v>#REF!</v>
      </c>
      <c r="AU109" s="78">
        <v>0</v>
      </c>
      <c r="AV109" s="78" t="e">
        <f t="shared" si="1"/>
        <v>#REF!</v>
      </c>
      <c r="AW109" s="79" t="e">
        <f>#REF!</f>
        <v>#REF!</v>
      </c>
      <c r="AX109" s="78" t="e">
        <f>#REF!</f>
        <v>#REF!</v>
      </c>
      <c r="AY109" s="78" t="e">
        <f>#REF!</f>
        <v>#REF!</v>
      </c>
      <c r="AZ109" s="78" t="e">
        <f>#REF!</f>
        <v>#REF!</v>
      </c>
      <c r="BA109" s="78" t="e">
        <f>#REF!</f>
        <v>#REF!</v>
      </c>
      <c r="BB109" s="78" t="e">
        <f>#REF!</f>
        <v>#REF!</v>
      </c>
      <c r="BC109" s="78" t="e">
        <f>#REF!</f>
        <v>#REF!</v>
      </c>
      <c r="BD109" s="78" t="e">
        <f>#REF!</f>
        <v>#REF!</v>
      </c>
      <c r="BE109" s="78" t="e">
        <f>#REF!</f>
        <v>#REF!</v>
      </c>
      <c r="BF109" s="80" t="e">
        <f>#REF!</f>
        <v>#REF!</v>
      </c>
      <c r="BT109" s="81" t="s">
        <v>89</v>
      </c>
      <c r="BV109" s="81" t="s">
        <v>83</v>
      </c>
      <c r="BW109" s="81" t="s">
        <v>132</v>
      </c>
      <c r="BX109" s="81" t="s">
        <v>6</v>
      </c>
      <c r="CL109" s="81" t="s">
        <v>1</v>
      </c>
      <c r="CM109" s="81" t="s">
        <v>81</v>
      </c>
    </row>
    <row r="110" spans="1:91" s="6" customFormat="1" ht="16.5" customHeight="1">
      <c r="A110" s="72" t="s">
        <v>85</v>
      </c>
      <c r="B110" s="73"/>
      <c r="C110" s="74"/>
      <c r="D110" s="213" t="s">
        <v>133</v>
      </c>
      <c r="E110" s="213"/>
      <c r="F110" s="213"/>
      <c r="G110" s="213"/>
      <c r="H110" s="213"/>
      <c r="I110" s="75"/>
      <c r="J110" s="213" t="s">
        <v>134</v>
      </c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05" t="e">
        <f>#REF!</f>
        <v>#REF!</v>
      </c>
      <c r="AH110" s="206"/>
      <c r="AI110" s="206"/>
      <c r="AJ110" s="206"/>
      <c r="AK110" s="206"/>
      <c r="AL110" s="206"/>
      <c r="AM110" s="206"/>
      <c r="AN110" s="205" t="e">
        <f t="shared" si="0"/>
        <v>#REF!</v>
      </c>
      <c r="AO110" s="206"/>
      <c r="AP110" s="206"/>
      <c r="AQ110" s="76" t="s">
        <v>88</v>
      </c>
      <c r="AR110" s="73"/>
      <c r="AS110" s="77" t="e">
        <f>#REF!</f>
        <v>#REF!</v>
      </c>
      <c r="AT110" s="78" t="e">
        <f>#REF!</f>
        <v>#REF!</v>
      </c>
      <c r="AU110" s="78">
        <v>0</v>
      </c>
      <c r="AV110" s="78" t="e">
        <f t="shared" si="1"/>
        <v>#REF!</v>
      </c>
      <c r="AW110" s="79" t="e">
        <f>#REF!</f>
        <v>#REF!</v>
      </c>
      <c r="AX110" s="78" t="e">
        <f>#REF!</f>
        <v>#REF!</v>
      </c>
      <c r="AY110" s="78" t="e">
        <f>#REF!</f>
        <v>#REF!</v>
      </c>
      <c r="AZ110" s="78" t="e">
        <f>#REF!</f>
        <v>#REF!</v>
      </c>
      <c r="BA110" s="78" t="e">
        <f>#REF!</f>
        <v>#REF!</v>
      </c>
      <c r="BB110" s="78" t="e">
        <f>#REF!</f>
        <v>#REF!</v>
      </c>
      <c r="BC110" s="78" t="e">
        <f>#REF!</f>
        <v>#REF!</v>
      </c>
      <c r="BD110" s="78" t="e">
        <f>#REF!</f>
        <v>#REF!</v>
      </c>
      <c r="BE110" s="78" t="e">
        <f>#REF!</f>
        <v>#REF!</v>
      </c>
      <c r="BF110" s="80" t="e">
        <f>#REF!</f>
        <v>#REF!</v>
      </c>
      <c r="BT110" s="81" t="s">
        <v>89</v>
      </c>
      <c r="BV110" s="81" t="s">
        <v>83</v>
      </c>
      <c r="BW110" s="81" t="s">
        <v>135</v>
      </c>
      <c r="BX110" s="81" t="s">
        <v>6</v>
      </c>
      <c r="CL110" s="81" t="s">
        <v>1</v>
      </c>
      <c r="CM110" s="81" t="s">
        <v>81</v>
      </c>
    </row>
    <row r="111" spans="1:91" s="6" customFormat="1" ht="16.5" customHeight="1">
      <c r="A111" s="72" t="s">
        <v>85</v>
      </c>
      <c r="B111" s="73"/>
      <c r="C111" s="74"/>
      <c r="D111" s="213" t="s">
        <v>136</v>
      </c>
      <c r="E111" s="213"/>
      <c r="F111" s="213"/>
      <c r="G111" s="213"/>
      <c r="H111" s="213"/>
      <c r="I111" s="75"/>
      <c r="J111" s="213" t="s">
        <v>110</v>
      </c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05" t="e">
        <f>#REF!</f>
        <v>#REF!</v>
      </c>
      <c r="AH111" s="206"/>
      <c r="AI111" s="206"/>
      <c r="AJ111" s="206"/>
      <c r="AK111" s="206"/>
      <c r="AL111" s="206"/>
      <c r="AM111" s="206"/>
      <c r="AN111" s="205" t="e">
        <f t="shared" si="0"/>
        <v>#REF!</v>
      </c>
      <c r="AO111" s="206"/>
      <c r="AP111" s="206"/>
      <c r="AQ111" s="76" t="s">
        <v>88</v>
      </c>
      <c r="AR111" s="73"/>
      <c r="AS111" s="77" t="e">
        <f>#REF!</f>
        <v>#REF!</v>
      </c>
      <c r="AT111" s="78" t="e">
        <f>#REF!</f>
        <v>#REF!</v>
      </c>
      <c r="AU111" s="78">
        <v>0</v>
      </c>
      <c r="AV111" s="78" t="e">
        <f t="shared" si="1"/>
        <v>#REF!</v>
      </c>
      <c r="AW111" s="79" t="e">
        <f>#REF!</f>
        <v>#REF!</v>
      </c>
      <c r="AX111" s="78" t="e">
        <f>#REF!</f>
        <v>#REF!</v>
      </c>
      <c r="AY111" s="78" t="e">
        <f>#REF!</f>
        <v>#REF!</v>
      </c>
      <c r="AZ111" s="78" t="e">
        <f>#REF!</f>
        <v>#REF!</v>
      </c>
      <c r="BA111" s="78" t="e">
        <f>#REF!</f>
        <v>#REF!</v>
      </c>
      <c r="BB111" s="78" t="e">
        <f>#REF!</f>
        <v>#REF!</v>
      </c>
      <c r="BC111" s="78" t="e">
        <f>#REF!</f>
        <v>#REF!</v>
      </c>
      <c r="BD111" s="78" t="e">
        <f>#REF!</f>
        <v>#REF!</v>
      </c>
      <c r="BE111" s="78" t="e">
        <f>#REF!</f>
        <v>#REF!</v>
      </c>
      <c r="BF111" s="80" t="e">
        <f>#REF!</f>
        <v>#REF!</v>
      </c>
      <c r="BT111" s="81" t="s">
        <v>89</v>
      </c>
      <c r="BV111" s="81" t="s">
        <v>83</v>
      </c>
      <c r="BW111" s="81" t="s">
        <v>137</v>
      </c>
      <c r="BX111" s="81" t="s">
        <v>6</v>
      </c>
      <c r="CL111" s="81" t="s">
        <v>1</v>
      </c>
      <c r="CM111" s="81" t="s">
        <v>81</v>
      </c>
    </row>
    <row r="112" spans="1:91" s="6" customFormat="1" ht="16.5" customHeight="1">
      <c r="A112" s="72" t="s">
        <v>85</v>
      </c>
      <c r="B112" s="73"/>
      <c r="C112" s="74"/>
      <c r="D112" s="213" t="s">
        <v>138</v>
      </c>
      <c r="E112" s="213"/>
      <c r="F112" s="213"/>
      <c r="G112" s="213"/>
      <c r="H112" s="213"/>
      <c r="I112" s="75"/>
      <c r="J112" s="213" t="s">
        <v>139</v>
      </c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05" t="e">
        <f>#REF!</f>
        <v>#REF!</v>
      </c>
      <c r="AH112" s="206"/>
      <c r="AI112" s="206"/>
      <c r="AJ112" s="206"/>
      <c r="AK112" s="206"/>
      <c r="AL112" s="206"/>
      <c r="AM112" s="206"/>
      <c r="AN112" s="205" t="e">
        <f t="shared" si="0"/>
        <v>#REF!</v>
      </c>
      <c r="AO112" s="206"/>
      <c r="AP112" s="206"/>
      <c r="AQ112" s="76" t="s">
        <v>88</v>
      </c>
      <c r="AR112" s="73"/>
      <c r="AS112" s="77" t="e">
        <f>#REF!</f>
        <v>#REF!</v>
      </c>
      <c r="AT112" s="78" t="e">
        <f>#REF!</f>
        <v>#REF!</v>
      </c>
      <c r="AU112" s="78">
        <v>0</v>
      </c>
      <c r="AV112" s="78" t="e">
        <f t="shared" si="1"/>
        <v>#REF!</v>
      </c>
      <c r="AW112" s="79" t="e">
        <f>#REF!</f>
        <v>#REF!</v>
      </c>
      <c r="AX112" s="78" t="e">
        <f>#REF!</f>
        <v>#REF!</v>
      </c>
      <c r="AY112" s="78" t="e">
        <f>#REF!</f>
        <v>#REF!</v>
      </c>
      <c r="AZ112" s="78" t="e">
        <f>#REF!</f>
        <v>#REF!</v>
      </c>
      <c r="BA112" s="78" t="e">
        <f>#REF!</f>
        <v>#REF!</v>
      </c>
      <c r="BB112" s="78" t="e">
        <f>#REF!</f>
        <v>#REF!</v>
      </c>
      <c r="BC112" s="78" t="e">
        <f>#REF!</f>
        <v>#REF!</v>
      </c>
      <c r="BD112" s="78" t="e">
        <f>#REF!</f>
        <v>#REF!</v>
      </c>
      <c r="BE112" s="78" t="e">
        <f>#REF!</f>
        <v>#REF!</v>
      </c>
      <c r="BF112" s="80" t="e">
        <f>#REF!</f>
        <v>#REF!</v>
      </c>
      <c r="BT112" s="81" t="s">
        <v>89</v>
      </c>
      <c r="BV112" s="81" t="s">
        <v>83</v>
      </c>
      <c r="BW112" s="81" t="s">
        <v>140</v>
      </c>
      <c r="BX112" s="81" t="s">
        <v>6</v>
      </c>
      <c r="CL112" s="81" t="s">
        <v>1</v>
      </c>
      <c r="CM112" s="81" t="s">
        <v>81</v>
      </c>
    </row>
    <row r="113" spans="1:91" s="6" customFormat="1" ht="16.5" customHeight="1">
      <c r="A113" s="72" t="s">
        <v>85</v>
      </c>
      <c r="B113" s="73"/>
      <c r="C113" s="74"/>
      <c r="D113" s="213" t="s">
        <v>141</v>
      </c>
      <c r="E113" s="213"/>
      <c r="F113" s="213"/>
      <c r="G113" s="213"/>
      <c r="H113" s="213"/>
      <c r="I113" s="75"/>
      <c r="J113" s="213" t="s">
        <v>142</v>
      </c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05" t="e">
        <f>#REF!</f>
        <v>#REF!</v>
      </c>
      <c r="AH113" s="206"/>
      <c r="AI113" s="206"/>
      <c r="AJ113" s="206"/>
      <c r="AK113" s="206"/>
      <c r="AL113" s="206"/>
      <c r="AM113" s="206"/>
      <c r="AN113" s="205" t="e">
        <f t="shared" si="0"/>
        <v>#REF!</v>
      </c>
      <c r="AO113" s="206"/>
      <c r="AP113" s="206"/>
      <c r="AQ113" s="76" t="s">
        <v>88</v>
      </c>
      <c r="AR113" s="73"/>
      <c r="AS113" s="77" t="e">
        <f>#REF!</f>
        <v>#REF!</v>
      </c>
      <c r="AT113" s="78" t="e">
        <f>#REF!</f>
        <v>#REF!</v>
      </c>
      <c r="AU113" s="78">
        <v>0</v>
      </c>
      <c r="AV113" s="78" t="e">
        <f t="shared" si="1"/>
        <v>#REF!</v>
      </c>
      <c r="AW113" s="79" t="e">
        <f>#REF!</f>
        <v>#REF!</v>
      </c>
      <c r="AX113" s="78" t="e">
        <f>#REF!</f>
        <v>#REF!</v>
      </c>
      <c r="AY113" s="78" t="e">
        <f>#REF!</f>
        <v>#REF!</v>
      </c>
      <c r="AZ113" s="78" t="e">
        <f>#REF!</f>
        <v>#REF!</v>
      </c>
      <c r="BA113" s="78" t="e">
        <f>#REF!</f>
        <v>#REF!</v>
      </c>
      <c r="BB113" s="78" t="e">
        <f>#REF!</f>
        <v>#REF!</v>
      </c>
      <c r="BC113" s="78" t="e">
        <f>#REF!</f>
        <v>#REF!</v>
      </c>
      <c r="BD113" s="78" t="e">
        <f>#REF!</f>
        <v>#REF!</v>
      </c>
      <c r="BE113" s="78" t="e">
        <f>#REF!</f>
        <v>#REF!</v>
      </c>
      <c r="BF113" s="80" t="e">
        <f>#REF!</f>
        <v>#REF!</v>
      </c>
      <c r="BT113" s="81" t="s">
        <v>89</v>
      </c>
      <c r="BV113" s="81" t="s">
        <v>83</v>
      </c>
      <c r="BW113" s="81" t="s">
        <v>143</v>
      </c>
      <c r="BX113" s="81" t="s">
        <v>6</v>
      </c>
      <c r="CL113" s="81" t="s">
        <v>1</v>
      </c>
      <c r="CM113" s="81" t="s">
        <v>81</v>
      </c>
    </row>
    <row r="114" spans="1:91" s="6" customFormat="1" ht="16.5" customHeight="1">
      <c r="A114" s="72" t="s">
        <v>85</v>
      </c>
      <c r="B114" s="73"/>
      <c r="C114" s="74"/>
      <c r="D114" s="213" t="s">
        <v>144</v>
      </c>
      <c r="E114" s="213"/>
      <c r="F114" s="213"/>
      <c r="G114" s="213"/>
      <c r="H114" s="213"/>
      <c r="I114" s="75"/>
      <c r="J114" s="213" t="s">
        <v>145</v>
      </c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05" t="e">
        <f>#REF!</f>
        <v>#REF!</v>
      </c>
      <c r="AH114" s="206"/>
      <c r="AI114" s="206"/>
      <c r="AJ114" s="206"/>
      <c r="AK114" s="206"/>
      <c r="AL114" s="206"/>
      <c r="AM114" s="206"/>
      <c r="AN114" s="205" t="e">
        <f t="shared" si="0"/>
        <v>#REF!</v>
      </c>
      <c r="AO114" s="206"/>
      <c r="AP114" s="206"/>
      <c r="AQ114" s="76" t="s">
        <v>88</v>
      </c>
      <c r="AR114" s="73"/>
      <c r="AS114" s="77" t="e">
        <f>#REF!</f>
        <v>#REF!</v>
      </c>
      <c r="AT114" s="78" t="e">
        <f>#REF!</f>
        <v>#REF!</v>
      </c>
      <c r="AU114" s="78">
        <v>0</v>
      </c>
      <c r="AV114" s="78" t="e">
        <f t="shared" si="1"/>
        <v>#REF!</v>
      </c>
      <c r="AW114" s="79" t="e">
        <f>#REF!</f>
        <v>#REF!</v>
      </c>
      <c r="AX114" s="78" t="e">
        <f>#REF!</f>
        <v>#REF!</v>
      </c>
      <c r="AY114" s="78" t="e">
        <f>#REF!</f>
        <v>#REF!</v>
      </c>
      <c r="AZ114" s="78" t="e">
        <f>#REF!</f>
        <v>#REF!</v>
      </c>
      <c r="BA114" s="78" t="e">
        <f>#REF!</f>
        <v>#REF!</v>
      </c>
      <c r="BB114" s="78" t="e">
        <f>#REF!</f>
        <v>#REF!</v>
      </c>
      <c r="BC114" s="78" t="e">
        <f>#REF!</f>
        <v>#REF!</v>
      </c>
      <c r="BD114" s="78" t="e">
        <f>#REF!</f>
        <v>#REF!</v>
      </c>
      <c r="BE114" s="78" t="e">
        <f>#REF!</f>
        <v>#REF!</v>
      </c>
      <c r="BF114" s="80" t="e">
        <f>#REF!</f>
        <v>#REF!</v>
      </c>
      <c r="BT114" s="81" t="s">
        <v>89</v>
      </c>
      <c r="BV114" s="81" t="s">
        <v>83</v>
      </c>
      <c r="BW114" s="81" t="s">
        <v>146</v>
      </c>
      <c r="BX114" s="81" t="s">
        <v>6</v>
      </c>
      <c r="CL114" s="81" t="s">
        <v>1</v>
      </c>
      <c r="CM114" s="81" t="s">
        <v>81</v>
      </c>
    </row>
    <row r="115" spans="1:91" s="6" customFormat="1" ht="16.5" customHeight="1">
      <c r="A115" s="72" t="s">
        <v>85</v>
      </c>
      <c r="B115" s="73"/>
      <c r="C115" s="74"/>
      <c r="D115" s="213" t="s">
        <v>147</v>
      </c>
      <c r="E115" s="213"/>
      <c r="F115" s="213"/>
      <c r="G115" s="213"/>
      <c r="H115" s="213"/>
      <c r="I115" s="75"/>
      <c r="J115" s="213" t="s">
        <v>148</v>
      </c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05" t="e">
        <f>#REF!</f>
        <v>#REF!</v>
      </c>
      <c r="AH115" s="206"/>
      <c r="AI115" s="206"/>
      <c r="AJ115" s="206"/>
      <c r="AK115" s="206"/>
      <c r="AL115" s="206"/>
      <c r="AM115" s="206"/>
      <c r="AN115" s="205" t="e">
        <f t="shared" si="0"/>
        <v>#REF!</v>
      </c>
      <c r="AO115" s="206"/>
      <c r="AP115" s="206"/>
      <c r="AQ115" s="76" t="s">
        <v>88</v>
      </c>
      <c r="AR115" s="73"/>
      <c r="AS115" s="77" t="e">
        <f>#REF!</f>
        <v>#REF!</v>
      </c>
      <c r="AT115" s="78" t="e">
        <f>#REF!</f>
        <v>#REF!</v>
      </c>
      <c r="AU115" s="78">
        <v>0</v>
      </c>
      <c r="AV115" s="78" t="e">
        <f t="shared" si="1"/>
        <v>#REF!</v>
      </c>
      <c r="AW115" s="79" t="e">
        <f>#REF!</f>
        <v>#REF!</v>
      </c>
      <c r="AX115" s="78" t="e">
        <f>#REF!</f>
        <v>#REF!</v>
      </c>
      <c r="AY115" s="78" t="e">
        <f>#REF!</f>
        <v>#REF!</v>
      </c>
      <c r="AZ115" s="78" t="e">
        <f>#REF!</f>
        <v>#REF!</v>
      </c>
      <c r="BA115" s="78" t="e">
        <f>#REF!</f>
        <v>#REF!</v>
      </c>
      <c r="BB115" s="78" t="e">
        <f>#REF!</f>
        <v>#REF!</v>
      </c>
      <c r="BC115" s="78" t="e">
        <f>#REF!</f>
        <v>#REF!</v>
      </c>
      <c r="BD115" s="78" t="e">
        <f>#REF!</f>
        <v>#REF!</v>
      </c>
      <c r="BE115" s="78" t="e">
        <f>#REF!</f>
        <v>#REF!</v>
      </c>
      <c r="BF115" s="80" t="e">
        <f>#REF!</f>
        <v>#REF!</v>
      </c>
      <c r="BT115" s="81" t="s">
        <v>89</v>
      </c>
      <c r="BV115" s="81" t="s">
        <v>83</v>
      </c>
      <c r="BW115" s="81" t="s">
        <v>149</v>
      </c>
      <c r="BX115" s="81" t="s">
        <v>6</v>
      </c>
      <c r="CL115" s="81" t="s">
        <v>1</v>
      </c>
      <c r="CM115" s="81" t="s">
        <v>81</v>
      </c>
    </row>
    <row r="116" spans="1:91" s="6" customFormat="1" ht="16.5" customHeight="1">
      <c r="A116" s="72" t="s">
        <v>85</v>
      </c>
      <c r="B116" s="73"/>
      <c r="C116" s="74"/>
      <c r="D116" s="213" t="s">
        <v>150</v>
      </c>
      <c r="E116" s="213"/>
      <c r="F116" s="213"/>
      <c r="G116" s="213"/>
      <c r="H116" s="213"/>
      <c r="I116" s="75"/>
      <c r="J116" s="213" t="s">
        <v>151</v>
      </c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05" t="e">
        <f>#REF!</f>
        <v>#REF!</v>
      </c>
      <c r="AH116" s="206"/>
      <c r="AI116" s="206"/>
      <c r="AJ116" s="206"/>
      <c r="AK116" s="206"/>
      <c r="AL116" s="206"/>
      <c r="AM116" s="206"/>
      <c r="AN116" s="205" t="e">
        <f t="shared" si="0"/>
        <v>#REF!</v>
      </c>
      <c r="AO116" s="206"/>
      <c r="AP116" s="206"/>
      <c r="AQ116" s="76" t="s">
        <v>88</v>
      </c>
      <c r="AR116" s="73"/>
      <c r="AS116" s="77" t="e">
        <f>#REF!</f>
        <v>#REF!</v>
      </c>
      <c r="AT116" s="78" t="e">
        <f>#REF!</f>
        <v>#REF!</v>
      </c>
      <c r="AU116" s="78">
        <v>0</v>
      </c>
      <c r="AV116" s="78" t="e">
        <f t="shared" si="1"/>
        <v>#REF!</v>
      </c>
      <c r="AW116" s="79" t="e">
        <f>#REF!</f>
        <v>#REF!</v>
      </c>
      <c r="AX116" s="78" t="e">
        <f>#REF!</f>
        <v>#REF!</v>
      </c>
      <c r="AY116" s="78" t="e">
        <f>#REF!</f>
        <v>#REF!</v>
      </c>
      <c r="AZ116" s="78" t="e">
        <f>#REF!</f>
        <v>#REF!</v>
      </c>
      <c r="BA116" s="78" t="e">
        <f>#REF!</f>
        <v>#REF!</v>
      </c>
      <c r="BB116" s="78" t="e">
        <f>#REF!</f>
        <v>#REF!</v>
      </c>
      <c r="BC116" s="78" t="e">
        <f>#REF!</f>
        <v>#REF!</v>
      </c>
      <c r="BD116" s="78" t="e">
        <f>#REF!</f>
        <v>#REF!</v>
      </c>
      <c r="BE116" s="78" t="e">
        <f>#REF!</f>
        <v>#REF!</v>
      </c>
      <c r="BF116" s="80" t="e">
        <f>#REF!</f>
        <v>#REF!</v>
      </c>
      <c r="BT116" s="81" t="s">
        <v>89</v>
      </c>
      <c r="BV116" s="81" t="s">
        <v>83</v>
      </c>
      <c r="BW116" s="81" t="s">
        <v>152</v>
      </c>
      <c r="BX116" s="81" t="s">
        <v>6</v>
      </c>
      <c r="CL116" s="81" t="s">
        <v>1</v>
      </c>
      <c r="CM116" s="81" t="s">
        <v>81</v>
      </c>
    </row>
    <row r="117" spans="1:91" s="6" customFormat="1" ht="16.5" customHeight="1">
      <c r="A117" s="72" t="s">
        <v>85</v>
      </c>
      <c r="B117" s="73"/>
      <c r="C117" s="74"/>
      <c r="D117" s="213" t="s">
        <v>153</v>
      </c>
      <c r="E117" s="213"/>
      <c r="F117" s="213"/>
      <c r="G117" s="213"/>
      <c r="H117" s="213"/>
      <c r="I117" s="75"/>
      <c r="J117" s="213" t="s">
        <v>154</v>
      </c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05" t="e">
        <f>#REF!</f>
        <v>#REF!</v>
      </c>
      <c r="AH117" s="206"/>
      <c r="AI117" s="206"/>
      <c r="AJ117" s="206"/>
      <c r="AK117" s="206"/>
      <c r="AL117" s="206"/>
      <c r="AM117" s="206"/>
      <c r="AN117" s="205" t="e">
        <f t="shared" si="0"/>
        <v>#REF!</v>
      </c>
      <c r="AO117" s="206"/>
      <c r="AP117" s="206"/>
      <c r="AQ117" s="76" t="s">
        <v>88</v>
      </c>
      <c r="AR117" s="73"/>
      <c r="AS117" s="77" t="e">
        <f>#REF!</f>
        <v>#REF!</v>
      </c>
      <c r="AT117" s="78" t="e">
        <f>#REF!</f>
        <v>#REF!</v>
      </c>
      <c r="AU117" s="78">
        <v>0</v>
      </c>
      <c r="AV117" s="78" t="e">
        <f t="shared" si="1"/>
        <v>#REF!</v>
      </c>
      <c r="AW117" s="79" t="e">
        <f>#REF!</f>
        <v>#REF!</v>
      </c>
      <c r="AX117" s="78" t="e">
        <f>#REF!</f>
        <v>#REF!</v>
      </c>
      <c r="AY117" s="78" t="e">
        <f>#REF!</f>
        <v>#REF!</v>
      </c>
      <c r="AZ117" s="78" t="e">
        <f>#REF!</f>
        <v>#REF!</v>
      </c>
      <c r="BA117" s="78" t="e">
        <f>#REF!</f>
        <v>#REF!</v>
      </c>
      <c r="BB117" s="78" t="e">
        <f>#REF!</f>
        <v>#REF!</v>
      </c>
      <c r="BC117" s="78" t="e">
        <f>#REF!</f>
        <v>#REF!</v>
      </c>
      <c r="BD117" s="78" t="e">
        <f>#REF!</f>
        <v>#REF!</v>
      </c>
      <c r="BE117" s="78" t="e">
        <f>#REF!</f>
        <v>#REF!</v>
      </c>
      <c r="BF117" s="80" t="e">
        <f>#REF!</f>
        <v>#REF!</v>
      </c>
      <c r="BT117" s="81" t="s">
        <v>89</v>
      </c>
      <c r="BV117" s="81" t="s">
        <v>83</v>
      </c>
      <c r="BW117" s="81" t="s">
        <v>155</v>
      </c>
      <c r="BX117" s="81" t="s">
        <v>6</v>
      </c>
      <c r="CL117" s="81" t="s">
        <v>1</v>
      </c>
      <c r="CM117" s="81" t="s">
        <v>81</v>
      </c>
    </row>
    <row r="118" spans="1:91" s="6" customFormat="1" ht="16.5" customHeight="1">
      <c r="A118" s="72" t="s">
        <v>85</v>
      </c>
      <c r="B118" s="73"/>
      <c r="C118" s="74"/>
      <c r="D118" s="213" t="s">
        <v>156</v>
      </c>
      <c r="E118" s="213"/>
      <c r="F118" s="213"/>
      <c r="G118" s="213"/>
      <c r="H118" s="213"/>
      <c r="I118" s="75"/>
      <c r="J118" s="213" t="s">
        <v>157</v>
      </c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05" t="e">
        <f>#REF!</f>
        <v>#REF!</v>
      </c>
      <c r="AH118" s="206"/>
      <c r="AI118" s="206"/>
      <c r="AJ118" s="206"/>
      <c r="AK118" s="206"/>
      <c r="AL118" s="206"/>
      <c r="AM118" s="206"/>
      <c r="AN118" s="205" t="e">
        <f t="shared" si="0"/>
        <v>#REF!</v>
      </c>
      <c r="AO118" s="206"/>
      <c r="AP118" s="206"/>
      <c r="AQ118" s="76" t="s">
        <v>88</v>
      </c>
      <c r="AR118" s="73"/>
      <c r="AS118" s="77" t="e">
        <f>#REF!</f>
        <v>#REF!</v>
      </c>
      <c r="AT118" s="78" t="e">
        <f>#REF!</f>
        <v>#REF!</v>
      </c>
      <c r="AU118" s="78">
        <v>0</v>
      </c>
      <c r="AV118" s="78" t="e">
        <f t="shared" si="1"/>
        <v>#REF!</v>
      </c>
      <c r="AW118" s="79" t="e">
        <f>#REF!</f>
        <v>#REF!</v>
      </c>
      <c r="AX118" s="78" t="e">
        <f>#REF!</f>
        <v>#REF!</v>
      </c>
      <c r="AY118" s="78" t="e">
        <f>#REF!</f>
        <v>#REF!</v>
      </c>
      <c r="AZ118" s="78" t="e">
        <f>#REF!</f>
        <v>#REF!</v>
      </c>
      <c r="BA118" s="78" t="e">
        <f>#REF!</f>
        <v>#REF!</v>
      </c>
      <c r="BB118" s="78" t="e">
        <f>#REF!</f>
        <v>#REF!</v>
      </c>
      <c r="BC118" s="78" t="e">
        <f>#REF!</f>
        <v>#REF!</v>
      </c>
      <c r="BD118" s="78" t="e">
        <f>#REF!</f>
        <v>#REF!</v>
      </c>
      <c r="BE118" s="78" t="e">
        <f>#REF!</f>
        <v>#REF!</v>
      </c>
      <c r="BF118" s="80" t="e">
        <f>#REF!</f>
        <v>#REF!</v>
      </c>
      <c r="BT118" s="81" t="s">
        <v>89</v>
      </c>
      <c r="BV118" s="81" t="s">
        <v>83</v>
      </c>
      <c r="BW118" s="81" t="s">
        <v>158</v>
      </c>
      <c r="BX118" s="81" t="s">
        <v>6</v>
      </c>
      <c r="CL118" s="81" t="s">
        <v>1</v>
      </c>
      <c r="CM118" s="81" t="s">
        <v>81</v>
      </c>
    </row>
    <row r="119" spans="1:91" s="6" customFormat="1" ht="16.5" customHeight="1">
      <c r="A119" s="72" t="s">
        <v>85</v>
      </c>
      <c r="B119" s="73"/>
      <c r="C119" s="74"/>
      <c r="D119" s="213" t="s">
        <v>159</v>
      </c>
      <c r="E119" s="213"/>
      <c r="F119" s="213"/>
      <c r="G119" s="213"/>
      <c r="H119" s="213"/>
      <c r="I119" s="75"/>
      <c r="J119" s="213" t="s">
        <v>160</v>
      </c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05" t="e">
        <f>#REF!</f>
        <v>#REF!</v>
      </c>
      <c r="AH119" s="206"/>
      <c r="AI119" s="206"/>
      <c r="AJ119" s="206"/>
      <c r="AK119" s="206"/>
      <c r="AL119" s="206"/>
      <c r="AM119" s="206"/>
      <c r="AN119" s="205" t="e">
        <f t="shared" si="0"/>
        <v>#REF!</v>
      </c>
      <c r="AO119" s="206"/>
      <c r="AP119" s="206"/>
      <c r="AQ119" s="76" t="s">
        <v>88</v>
      </c>
      <c r="AR119" s="73"/>
      <c r="AS119" s="77" t="e">
        <f>#REF!</f>
        <v>#REF!</v>
      </c>
      <c r="AT119" s="78" t="e">
        <f>#REF!</f>
        <v>#REF!</v>
      </c>
      <c r="AU119" s="78">
        <v>0</v>
      </c>
      <c r="AV119" s="78" t="e">
        <f t="shared" si="1"/>
        <v>#REF!</v>
      </c>
      <c r="AW119" s="79" t="e">
        <f>#REF!</f>
        <v>#REF!</v>
      </c>
      <c r="AX119" s="78" t="e">
        <f>#REF!</f>
        <v>#REF!</v>
      </c>
      <c r="AY119" s="78" t="e">
        <f>#REF!</f>
        <v>#REF!</v>
      </c>
      <c r="AZ119" s="78" t="e">
        <f>#REF!</f>
        <v>#REF!</v>
      </c>
      <c r="BA119" s="78" t="e">
        <f>#REF!</f>
        <v>#REF!</v>
      </c>
      <c r="BB119" s="78" t="e">
        <f>#REF!</f>
        <v>#REF!</v>
      </c>
      <c r="BC119" s="78" t="e">
        <f>#REF!</f>
        <v>#REF!</v>
      </c>
      <c r="BD119" s="78" t="e">
        <f>#REF!</f>
        <v>#REF!</v>
      </c>
      <c r="BE119" s="78" t="e">
        <f>#REF!</f>
        <v>#REF!</v>
      </c>
      <c r="BF119" s="80" t="e">
        <f>#REF!</f>
        <v>#REF!</v>
      </c>
      <c r="BT119" s="81" t="s">
        <v>89</v>
      </c>
      <c r="BV119" s="81" t="s">
        <v>83</v>
      </c>
      <c r="BW119" s="81" t="s">
        <v>161</v>
      </c>
      <c r="BX119" s="81" t="s">
        <v>6</v>
      </c>
      <c r="CL119" s="81" t="s">
        <v>1</v>
      </c>
      <c r="CM119" s="81" t="s">
        <v>81</v>
      </c>
    </row>
    <row r="120" spans="1:91" s="6" customFormat="1" ht="16.5" customHeight="1">
      <c r="A120" s="72" t="s">
        <v>85</v>
      </c>
      <c r="B120" s="73"/>
      <c r="C120" s="74"/>
      <c r="D120" s="213" t="s">
        <v>162</v>
      </c>
      <c r="E120" s="213"/>
      <c r="F120" s="213"/>
      <c r="G120" s="213"/>
      <c r="H120" s="213"/>
      <c r="I120" s="75"/>
      <c r="J120" s="213" t="s">
        <v>163</v>
      </c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05" t="e">
        <f>#REF!</f>
        <v>#REF!</v>
      </c>
      <c r="AH120" s="206"/>
      <c r="AI120" s="206"/>
      <c r="AJ120" s="206"/>
      <c r="AK120" s="206"/>
      <c r="AL120" s="206"/>
      <c r="AM120" s="206"/>
      <c r="AN120" s="205" t="e">
        <f t="shared" si="0"/>
        <v>#REF!</v>
      </c>
      <c r="AO120" s="206"/>
      <c r="AP120" s="206"/>
      <c r="AQ120" s="76" t="s">
        <v>88</v>
      </c>
      <c r="AR120" s="73"/>
      <c r="AS120" s="77" t="e">
        <f>#REF!</f>
        <v>#REF!</v>
      </c>
      <c r="AT120" s="78" t="e">
        <f>#REF!</f>
        <v>#REF!</v>
      </c>
      <c r="AU120" s="78">
        <v>0</v>
      </c>
      <c r="AV120" s="78" t="e">
        <f t="shared" si="1"/>
        <v>#REF!</v>
      </c>
      <c r="AW120" s="79" t="e">
        <f>#REF!</f>
        <v>#REF!</v>
      </c>
      <c r="AX120" s="78" t="e">
        <f>#REF!</f>
        <v>#REF!</v>
      </c>
      <c r="AY120" s="78" t="e">
        <f>#REF!</f>
        <v>#REF!</v>
      </c>
      <c r="AZ120" s="78" t="e">
        <f>#REF!</f>
        <v>#REF!</v>
      </c>
      <c r="BA120" s="78" t="e">
        <f>#REF!</f>
        <v>#REF!</v>
      </c>
      <c r="BB120" s="78" t="e">
        <f>#REF!</f>
        <v>#REF!</v>
      </c>
      <c r="BC120" s="78" t="e">
        <f>#REF!</f>
        <v>#REF!</v>
      </c>
      <c r="BD120" s="78" t="e">
        <f>#REF!</f>
        <v>#REF!</v>
      </c>
      <c r="BE120" s="78" t="e">
        <f>#REF!</f>
        <v>#REF!</v>
      </c>
      <c r="BF120" s="80" t="e">
        <f>#REF!</f>
        <v>#REF!</v>
      </c>
      <c r="BT120" s="81" t="s">
        <v>89</v>
      </c>
      <c r="BV120" s="81" t="s">
        <v>83</v>
      </c>
      <c r="BW120" s="81" t="s">
        <v>164</v>
      </c>
      <c r="BX120" s="81" t="s">
        <v>6</v>
      </c>
      <c r="CL120" s="81" t="s">
        <v>1</v>
      </c>
      <c r="CM120" s="81" t="s">
        <v>81</v>
      </c>
    </row>
    <row r="121" spans="1:91" s="6" customFormat="1" ht="16.5" customHeight="1">
      <c r="A121" s="72" t="s">
        <v>85</v>
      </c>
      <c r="B121" s="73"/>
      <c r="C121" s="74"/>
      <c r="D121" s="213" t="s">
        <v>165</v>
      </c>
      <c r="E121" s="213"/>
      <c r="F121" s="213"/>
      <c r="G121" s="213"/>
      <c r="H121" s="213"/>
      <c r="I121" s="75"/>
      <c r="J121" s="213" t="s">
        <v>166</v>
      </c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05" t="e">
        <f>#REF!</f>
        <v>#REF!</v>
      </c>
      <c r="AH121" s="206"/>
      <c r="AI121" s="206"/>
      <c r="AJ121" s="206"/>
      <c r="AK121" s="206"/>
      <c r="AL121" s="206"/>
      <c r="AM121" s="206"/>
      <c r="AN121" s="205" t="e">
        <f t="shared" si="0"/>
        <v>#REF!</v>
      </c>
      <c r="AO121" s="206"/>
      <c r="AP121" s="206"/>
      <c r="AQ121" s="76" t="s">
        <v>88</v>
      </c>
      <c r="AR121" s="73"/>
      <c r="AS121" s="77" t="e">
        <f>#REF!</f>
        <v>#REF!</v>
      </c>
      <c r="AT121" s="78" t="e">
        <f>#REF!</f>
        <v>#REF!</v>
      </c>
      <c r="AU121" s="78">
        <v>0</v>
      </c>
      <c r="AV121" s="78" t="e">
        <f t="shared" si="1"/>
        <v>#REF!</v>
      </c>
      <c r="AW121" s="79" t="e">
        <f>#REF!</f>
        <v>#REF!</v>
      </c>
      <c r="AX121" s="78" t="e">
        <f>#REF!</f>
        <v>#REF!</v>
      </c>
      <c r="AY121" s="78" t="e">
        <f>#REF!</f>
        <v>#REF!</v>
      </c>
      <c r="AZ121" s="78" t="e">
        <f>#REF!</f>
        <v>#REF!</v>
      </c>
      <c r="BA121" s="78" t="e">
        <f>#REF!</f>
        <v>#REF!</v>
      </c>
      <c r="BB121" s="78" t="e">
        <f>#REF!</f>
        <v>#REF!</v>
      </c>
      <c r="BC121" s="78" t="e">
        <f>#REF!</f>
        <v>#REF!</v>
      </c>
      <c r="BD121" s="78" t="e">
        <f>#REF!</f>
        <v>#REF!</v>
      </c>
      <c r="BE121" s="78" t="e">
        <f>#REF!</f>
        <v>#REF!</v>
      </c>
      <c r="BF121" s="80" t="e">
        <f>#REF!</f>
        <v>#REF!</v>
      </c>
      <c r="BT121" s="81" t="s">
        <v>89</v>
      </c>
      <c r="BV121" s="81" t="s">
        <v>83</v>
      </c>
      <c r="BW121" s="81" t="s">
        <v>167</v>
      </c>
      <c r="BX121" s="81" t="s">
        <v>6</v>
      </c>
      <c r="CL121" s="81" t="s">
        <v>1</v>
      </c>
      <c r="CM121" s="81" t="s">
        <v>81</v>
      </c>
    </row>
    <row r="122" spans="1:91" s="6" customFormat="1" ht="16.5" customHeight="1">
      <c r="A122" s="72" t="s">
        <v>85</v>
      </c>
      <c r="B122" s="73"/>
      <c r="C122" s="74"/>
      <c r="D122" s="213" t="s">
        <v>168</v>
      </c>
      <c r="E122" s="213"/>
      <c r="F122" s="213"/>
      <c r="G122" s="213"/>
      <c r="H122" s="213"/>
      <c r="I122" s="75"/>
      <c r="J122" s="213" t="s">
        <v>169</v>
      </c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05" t="e">
        <f>#REF!</f>
        <v>#REF!</v>
      </c>
      <c r="AH122" s="206"/>
      <c r="AI122" s="206"/>
      <c r="AJ122" s="206"/>
      <c r="AK122" s="206"/>
      <c r="AL122" s="206"/>
      <c r="AM122" s="206"/>
      <c r="AN122" s="205" t="e">
        <f t="shared" si="0"/>
        <v>#REF!</v>
      </c>
      <c r="AO122" s="206"/>
      <c r="AP122" s="206"/>
      <c r="AQ122" s="76" t="s">
        <v>88</v>
      </c>
      <c r="AR122" s="73"/>
      <c r="AS122" s="77" t="e">
        <f>#REF!</f>
        <v>#REF!</v>
      </c>
      <c r="AT122" s="78" t="e">
        <f>#REF!</f>
        <v>#REF!</v>
      </c>
      <c r="AU122" s="78">
        <v>0</v>
      </c>
      <c r="AV122" s="78" t="e">
        <f t="shared" si="1"/>
        <v>#REF!</v>
      </c>
      <c r="AW122" s="79" t="e">
        <f>#REF!</f>
        <v>#REF!</v>
      </c>
      <c r="AX122" s="78" t="e">
        <f>#REF!</f>
        <v>#REF!</v>
      </c>
      <c r="AY122" s="78" t="e">
        <f>#REF!</f>
        <v>#REF!</v>
      </c>
      <c r="AZ122" s="78" t="e">
        <f>#REF!</f>
        <v>#REF!</v>
      </c>
      <c r="BA122" s="78" t="e">
        <f>#REF!</f>
        <v>#REF!</v>
      </c>
      <c r="BB122" s="78" t="e">
        <f>#REF!</f>
        <v>#REF!</v>
      </c>
      <c r="BC122" s="78" t="e">
        <f>#REF!</f>
        <v>#REF!</v>
      </c>
      <c r="BD122" s="78" t="e">
        <f>#REF!</f>
        <v>#REF!</v>
      </c>
      <c r="BE122" s="78" t="e">
        <f>#REF!</f>
        <v>#REF!</v>
      </c>
      <c r="BF122" s="80" t="e">
        <f>#REF!</f>
        <v>#REF!</v>
      </c>
      <c r="BT122" s="81" t="s">
        <v>89</v>
      </c>
      <c r="BV122" s="81" t="s">
        <v>83</v>
      </c>
      <c r="BW122" s="81" t="s">
        <v>170</v>
      </c>
      <c r="BX122" s="81" t="s">
        <v>6</v>
      </c>
      <c r="CL122" s="81" t="s">
        <v>1</v>
      </c>
      <c r="CM122" s="81" t="s">
        <v>81</v>
      </c>
    </row>
    <row r="123" spans="1:91" s="6" customFormat="1" ht="16.5" customHeight="1">
      <c r="A123" s="72" t="s">
        <v>85</v>
      </c>
      <c r="B123" s="73"/>
      <c r="C123" s="74"/>
      <c r="D123" s="213" t="s">
        <v>171</v>
      </c>
      <c r="E123" s="213"/>
      <c r="F123" s="213"/>
      <c r="G123" s="213"/>
      <c r="H123" s="213"/>
      <c r="I123" s="75"/>
      <c r="J123" s="213" t="s">
        <v>172</v>
      </c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05" t="e">
        <f>#REF!</f>
        <v>#REF!</v>
      </c>
      <c r="AH123" s="206"/>
      <c r="AI123" s="206"/>
      <c r="AJ123" s="206"/>
      <c r="AK123" s="206"/>
      <c r="AL123" s="206"/>
      <c r="AM123" s="206"/>
      <c r="AN123" s="205" t="e">
        <f t="shared" si="0"/>
        <v>#REF!</v>
      </c>
      <c r="AO123" s="206"/>
      <c r="AP123" s="206"/>
      <c r="AQ123" s="76" t="s">
        <v>88</v>
      </c>
      <c r="AR123" s="73"/>
      <c r="AS123" s="77" t="e">
        <f>#REF!</f>
        <v>#REF!</v>
      </c>
      <c r="AT123" s="78" t="e">
        <f>#REF!</f>
        <v>#REF!</v>
      </c>
      <c r="AU123" s="78">
        <v>0</v>
      </c>
      <c r="AV123" s="78" t="e">
        <f t="shared" si="1"/>
        <v>#REF!</v>
      </c>
      <c r="AW123" s="79" t="e">
        <f>#REF!</f>
        <v>#REF!</v>
      </c>
      <c r="AX123" s="78" t="e">
        <f>#REF!</f>
        <v>#REF!</v>
      </c>
      <c r="AY123" s="78" t="e">
        <f>#REF!</f>
        <v>#REF!</v>
      </c>
      <c r="AZ123" s="78" t="e">
        <f>#REF!</f>
        <v>#REF!</v>
      </c>
      <c r="BA123" s="78" t="e">
        <f>#REF!</f>
        <v>#REF!</v>
      </c>
      <c r="BB123" s="78" t="e">
        <f>#REF!</f>
        <v>#REF!</v>
      </c>
      <c r="BC123" s="78" t="e">
        <f>#REF!</f>
        <v>#REF!</v>
      </c>
      <c r="BD123" s="78" t="e">
        <f>#REF!</f>
        <v>#REF!</v>
      </c>
      <c r="BE123" s="78" t="e">
        <f>#REF!</f>
        <v>#REF!</v>
      </c>
      <c r="BF123" s="80" t="e">
        <f>#REF!</f>
        <v>#REF!</v>
      </c>
      <c r="BT123" s="81" t="s">
        <v>89</v>
      </c>
      <c r="BV123" s="81" t="s">
        <v>83</v>
      </c>
      <c r="BW123" s="81" t="s">
        <v>173</v>
      </c>
      <c r="BX123" s="81" t="s">
        <v>6</v>
      </c>
      <c r="CL123" s="81" t="s">
        <v>1</v>
      </c>
      <c r="CM123" s="81" t="s">
        <v>81</v>
      </c>
    </row>
    <row r="124" spans="1:91" s="6" customFormat="1" ht="16.5" customHeight="1">
      <c r="A124" s="72" t="s">
        <v>85</v>
      </c>
      <c r="B124" s="73"/>
      <c r="C124" s="74"/>
      <c r="D124" s="213" t="s">
        <v>174</v>
      </c>
      <c r="E124" s="213"/>
      <c r="F124" s="213"/>
      <c r="G124" s="213"/>
      <c r="H124" s="213"/>
      <c r="I124" s="75"/>
      <c r="J124" s="213" t="s">
        <v>175</v>
      </c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05" t="e">
        <f>#REF!</f>
        <v>#REF!</v>
      </c>
      <c r="AH124" s="206"/>
      <c r="AI124" s="206"/>
      <c r="AJ124" s="206"/>
      <c r="AK124" s="206"/>
      <c r="AL124" s="206"/>
      <c r="AM124" s="206"/>
      <c r="AN124" s="205" t="e">
        <f t="shared" si="0"/>
        <v>#REF!</v>
      </c>
      <c r="AO124" s="206"/>
      <c r="AP124" s="206"/>
      <c r="AQ124" s="76" t="s">
        <v>88</v>
      </c>
      <c r="AR124" s="73"/>
      <c r="AS124" s="77" t="e">
        <f>#REF!</f>
        <v>#REF!</v>
      </c>
      <c r="AT124" s="78" t="e">
        <f>#REF!</f>
        <v>#REF!</v>
      </c>
      <c r="AU124" s="78">
        <v>0</v>
      </c>
      <c r="AV124" s="78" t="e">
        <f t="shared" si="1"/>
        <v>#REF!</v>
      </c>
      <c r="AW124" s="79" t="e">
        <f>#REF!</f>
        <v>#REF!</v>
      </c>
      <c r="AX124" s="78" t="e">
        <f>#REF!</f>
        <v>#REF!</v>
      </c>
      <c r="AY124" s="78" t="e">
        <f>#REF!</f>
        <v>#REF!</v>
      </c>
      <c r="AZ124" s="78" t="e">
        <f>#REF!</f>
        <v>#REF!</v>
      </c>
      <c r="BA124" s="78" t="e">
        <f>#REF!</f>
        <v>#REF!</v>
      </c>
      <c r="BB124" s="78" t="e">
        <f>#REF!</f>
        <v>#REF!</v>
      </c>
      <c r="BC124" s="78" t="e">
        <f>#REF!</f>
        <v>#REF!</v>
      </c>
      <c r="BD124" s="78" t="e">
        <f>#REF!</f>
        <v>#REF!</v>
      </c>
      <c r="BE124" s="78" t="e">
        <f>#REF!</f>
        <v>#REF!</v>
      </c>
      <c r="BF124" s="80" t="e">
        <f>#REF!</f>
        <v>#REF!</v>
      </c>
      <c r="BT124" s="81" t="s">
        <v>89</v>
      </c>
      <c r="BV124" s="81" t="s">
        <v>83</v>
      </c>
      <c r="BW124" s="81" t="s">
        <v>176</v>
      </c>
      <c r="BX124" s="81" t="s">
        <v>6</v>
      </c>
      <c r="CL124" s="81" t="s">
        <v>1</v>
      </c>
      <c r="CM124" s="81" t="s">
        <v>81</v>
      </c>
    </row>
    <row r="125" spans="1:91" s="6" customFormat="1" ht="16.5" customHeight="1">
      <c r="A125" s="72" t="s">
        <v>85</v>
      </c>
      <c r="B125" s="73"/>
      <c r="C125" s="74"/>
      <c r="D125" s="213" t="s">
        <v>177</v>
      </c>
      <c r="E125" s="213"/>
      <c r="F125" s="213"/>
      <c r="G125" s="213"/>
      <c r="H125" s="213"/>
      <c r="I125" s="75"/>
      <c r="J125" s="213" t="s">
        <v>178</v>
      </c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05" t="e">
        <f>#REF!</f>
        <v>#REF!</v>
      </c>
      <c r="AH125" s="206"/>
      <c r="AI125" s="206"/>
      <c r="AJ125" s="206"/>
      <c r="AK125" s="206"/>
      <c r="AL125" s="206"/>
      <c r="AM125" s="206"/>
      <c r="AN125" s="205" t="e">
        <f t="shared" si="0"/>
        <v>#REF!</v>
      </c>
      <c r="AO125" s="206"/>
      <c r="AP125" s="206"/>
      <c r="AQ125" s="76" t="s">
        <v>88</v>
      </c>
      <c r="AR125" s="73"/>
      <c r="AS125" s="82" t="e">
        <f>#REF!</f>
        <v>#REF!</v>
      </c>
      <c r="AT125" s="83" t="e">
        <f>#REF!</f>
        <v>#REF!</v>
      </c>
      <c r="AU125" s="83">
        <v>0</v>
      </c>
      <c r="AV125" s="83" t="e">
        <f t="shared" si="1"/>
        <v>#REF!</v>
      </c>
      <c r="AW125" s="84" t="e">
        <f>#REF!</f>
        <v>#REF!</v>
      </c>
      <c r="AX125" s="83" t="e">
        <f>#REF!</f>
        <v>#REF!</v>
      </c>
      <c r="AY125" s="83" t="e">
        <f>#REF!</f>
        <v>#REF!</v>
      </c>
      <c r="AZ125" s="83" t="e">
        <f>#REF!</f>
        <v>#REF!</v>
      </c>
      <c r="BA125" s="83" t="e">
        <f>#REF!</f>
        <v>#REF!</v>
      </c>
      <c r="BB125" s="83" t="e">
        <f>#REF!</f>
        <v>#REF!</v>
      </c>
      <c r="BC125" s="83" t="e">
        <f>#REF!</f>
        <v>#REF!</v>
      </c>
      <c r="BD125" s="83" t="e">
        <f>#REF!</f>
        <v>#REF!</v>
      </c>
      <c r="BE125" s="83" t="e">
        <f>#REF!</f>
        <v>#REF!</v>
      </c>
      <c r="BF125" s="85" t="e">
        <f>#REF!</f>
        <v>#REF!</v>
      </c>
      <c r="BT125" s="81" t="s">
        <v>89</v>
      </c>
      <c r="BV125" s="81" t="s">
        <v>83</v>
      </c>
      <c r="BW125" s="81" t="s">
        <v>179</v>
      </c>
      <c r="BX125" s="81" t="s">
        <v>6</v>
      </c>
      <c r="CL125" s="81" t="s">
        <v>1</v>
      </c>
      <c r="CM125" s="81" t="s">
        <v>81</v>
      </c>
    </row>
    <row r="126" spans="1:91" s="1" customFormat="1" ht="30" customHeight="1">
      <c r="B126" s="28"/>
      <c r="AR126" s="28"/>
    </row>
    <row r="127" spans="1:91" s="1" customFormat="1" ht="6.95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28"/>
    </row>
  </sheetData>
  <sheetProtection algorithmName="SHA-512" hashValue="dSebDSoHfwWxx3nhu5hhYcf6qsLekwCw/yNciyo9cuiPf//v6OwJrbsnFanOE5jtTDIuzbIyW3z4ukmpeRCFjw==" saltValue="iJdBf5NKncNcpVNHcmXTksI9vqrM2QIyLiFTul7dxVG8rV3PZMjhz4+G0Ze5ur4leyqPfcQeHZk9wv05H0TeXQ==" spinCount="100000" sheet="1" objects="1" scenarios="1" formatColumns="0" formatRows="0"/>
  <mergeCells count="162">
    <mergeCell ref="D122:H122"/>
    <mergeCell ref="D123:H123"/>
    <mergeCell ref="D124:H124"/>
    <mergeCell ref="D125:H125"/>
    <mergeCell ref="D100:H100"/>
    <mergeCell ref="D98:H98"/>
    <mergeCell ref="D95:H95"/>
    <mergeCell ref="D97:H97"/>
    <mergeCell ref="D96:H96"/>
    <mergeCell ref="D99:H99"/>
    <mergeCell ref="D119:H119"/>
    <mergeCell ref="D120:H120"/>
    <mergeCell ref="D121:H121"/>
    <mergeCell ref="J121:AF121"/>
    <mergeCell ref="J122:AF122"/>
    <mergeCell ref="J123:AF123"/>
    <mergeCell ref="J124:AF124"/>
    <mergeCell ref="J125:AF125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J118:AF118"/>
    <mergeCell ref="J105:AF105"/>
    <mergeCell ref="J100:AF100"/>
    <mergeCell ref="J104:AF104"/>
    <mergeCell ref="J103:AF103"/>
    <mergeCell ref="J111:AF111"/>
    <mergeCell ref="L85:AJ85"/>
    <mergeCell ref="J119:AF119"/>
    <mergeCell ref="J120:AF120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AN121:AP121"/>
    <mergeCell ref="AG121:AM121"/>
    <mergeCell ref="AN122:AP122"/>
    <mergeCell ref="AG122:AM122"/>
    <mergeCell ref="AN123:AP123"/>
    <mergeCell ref="AG123:AM123"/>
    <mergeCell ref="AN124:AP124"/>
    <mergeCell ref="AG124:AM124"/>
    <mergeCell ref="AG125:AM125"/>
    <mergeCell ref="AN125:AP125"/>
    <mergeCell ref="AG116:AM116"/>
    <mergeCell ref="AN116:AP116"/>
    <mergeCell ref="AG117:AM117"/>
    <mergeCell ref="AN117:AP117"/>
    <mergeCell ref="AN118:AP118"/>
    <mergeCell ref="AG118:AM118"/>
    <mergeCell ref="AN119:AP119"/>
    <mergeCell ref="AG119:AM119"/>
    <mergeCell ref="AN120:AP120"/>
    <mergeCell ref="AG120:AM120"/>
    <mergeCell ref="AG111:AM111"/>
    <mergeCell ref="AN111:AP111"/>
    <mergeCell ref="AN112:AP112"/>
    <mergeCell ref="AG112:AM112"/>
    <mergeCell ref="AN113:AP113"/>
    <mergeCell ref="AG113:AM113"/>
    <mergeCell ref="AG114:AM114"/>
    <mergeCell ref="AN114:AP114"/>
    <mergeCell ref="AG115:AM115"/>
    <mergeCell ref="AN115:AP115"/>
    <mergeCell ref="AG108:AM108"/>
    <mergeCell ref="AN108:AP108"/>
    <mergeCell ref="AN109:AP109"/>
    <mergeCell ref="AG109:AM109"/>
    <mergeCell ref="AG110:AM110"/>
    <mergeCell ref="AN110:AP110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03:AP103"/>
    <mergeCell ref="AG103:AM103"/>
    <mergeCell ref="AG104:AM104"/>
    <mergeCell ref="AN104:AP104"/>
    <mergeCell ref="AN105:AP105"/>
    <mergeCell ref="AG105:AM105"/>
    <mergeCell ref="AG106:AM106"/>
    <mergeCell ref="AN106:AP106"/>
    <mergeCell ref="AG107:AM107"/>
    <mergeCell ref="AN107:AP107"/>
    <mergeCell ref="AK35:AO35"/>
    <mergeCell ref="X35:AB35"/>
    <mergeCell ref="AM87:AN87"/>
    <mergeCell ref="AM89:AP89"/>
    <mergeCell ref="AR2:BG2"/>
    <mergeCell ref="AS89:AT91"/>
    <mergeCell ref="AN101:AP101"/>
    <mergeCell ref="AG101:AM101"/>
    <mergeCell ref="AN102:AP102"/>
    <mergeCell ref="AG102:AM102"/>
    <mergeCell ref="I92:AF92"/>
    <mergeCell ref="J101:AF101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601 - Račianska 1'!C2" display="/" xr:uid="{00000000-0004-0000-0000-000000000000}"/>
    <hyperlink ref="A96" location="'602 - Prešovská 1'!C2" display="/" xr:uid="{00000000-0004-0000-0000-000001000000}"/>
    <hyperlink ref="A97" location="'603 - Prešovská 36'!C2" display="/" xr:uid="{00000000-0004-0000-0000-000002000000}"/>
    <hyperlink ref="A98" location="'604 - Sabinovská 16'!C2" display="/" xr:uid="{00000000-0004-0000-0000-000003000000}"/>
    <hyperlink ref="A99" location="'605 - Odbojárov 3'!C2" display="/" xr:uid="{00000000-0004-0000-0000-000004000000}"/>
    <hyperlink ref="A100" location="'608 - Trnavská 33'!C2" display="/" xr:uid="{00000000-0004-0000-0000-000005000000}"/>
    <hyperlink ref="A101" location="'631 - Herlianska 2'!C2" display="/" xr:uid="{00000000-0004-0000-0000-000006000000}"/>
    <hyperlink ref="A102" location="'642 - Jarabinková'!C2" display="/" xr:uid="{00000000-0004-0000-0000-000007000000}"/>
    <hyperlink ref="A103" location="'643 - Plynárenská'!C2" display="/" xr:uid="{00000000-0004-0000-0000-000008000000}"/>
    <hyperlink ref="A104" location="'652 - Hraničná 9'!C2" display="/" xr:uid="{00000000-0004-0000-0000-000009000000}"/>
    <hyperlink ref="A105" location="'653 - Mierová 30'!C2" display="/" xr:uid="{00000000-0004-0000-0000-00000A000000}"/>
    <hyperlink ref="A106" location="'654 - Kaštieľska'!C2" display="/" xr:uid="{00000000-0004-0000-0000-00000B000000}"/>
    <hyperlink ref="A107" location="'680 - Dom športu'!C2" display="/" xr:uid="{00000000-0004-0000-0000-00000C000000}"/>
    <hyperlink ref="A108" location="'689 - Ružinovská'!C2" display="/" xr:uid="{00000000-0004-0000-0000-00000D000000}"/>
    <hyperlink ref="A109" location="'713 - Gajova'!C2" display="/" xr:uid="{00000000-0004-0000-0000-00000E000000}"/>
    <hyperlink ref="A110" location="'715 - Továrenská'!C2" display="/" xr:uid="{00000000-0004-0000-0000-00000F000000}"/>
    <hyperlink ref="A111" location="'739 - Jarabinková'!C2" display="/" xr:uid="{00000000-0004-0000-0000-000010000000}"/>
    <hyperlink ref="A112" location="'792 - Prešovská 48'!C2" display="/" xr:uid="{00000000-0004-0000-0000-000011000000}"/>
    <hyperlink ref="A113" location="'797B - Ivanská byty'!C2" display="/" xr:uid="{00000000-0004-0000-0000-000012000000}"/>
    <hyperlink ref="A114" location="'945 - Rudolfa Mocka 1-A'!C2" display="/" xr:uid="{00000000-0004-0000-0000-000013000000}"/>
    <hyperlink ref="A115" location="'946 - Rudolfa Mocka 1-B'!C2" display="/" xr:uid="{00000000-0004-0000-0000-000014000000}"/>
    <hyperlink ref="A116" location="'947 - Rudolfa Mocka 1-C'!C2" display="/" xr:uid="{00000000-0004-0000-0000-000015000000}"/>
    <hyperlink ref="A117" location="'951 - Segnerova'!C2" display="/" xr:uid="{00000000-0004-0000-0000-000016000000}"/>
    <hyperlink ref="A118" location="'955 - Hodálová'!C2" display="/" xr:uid="{00000000-0004-0000-0000-000017000000}"/>
    <hyperlink ref="A119" location="'973 - Sekurisova'!C2" display="/" xr:uid="{00000000-0004-0000-0000-000018000000}"/>
    <hyperlink ref="A120" location="'975 - Saratovská'!C2" display="/" xr:uid="{00000000-0004-0000-0000-000019000000}"/>
    <hyperlink ref="A121" location="'980 - C.Majerníka'!C2" display="/" xr:uid="{00000000-0004-0000-0000-00001A000000}"/>
    <hyperlink ref="A122" location="'983 - L.Fullu'!C2" display="/" xr:uid="{00000000-0004-0000-0000-00001B000000}"/>
    <hyperlink ref="A123" location="'984 - Pribišová'!C2" display="/" xr:uid="{00000000-0004-0000-0000-00001C000000}"/>
    <hyperlink ref="A124" location="'993 - Hlaváčiková'!C2" display="/" xr:uid="{00000000-0004-0000-0000-00001D000000}"/>
    <hyperlink ref="A125" location="'996 - J.Alexiho 1A'!C2" display="/" xr:uid="{00000000-0004-0000-00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47"/>
  <sheetViews>
    <sheetView showGridLines="0" tabSelected="1" workbookViewId="0">
      <selection activeCell="K61" sqref="K6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T2" s="13" t="s">
        <v>126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81</v>
      </c>
    </row>
    <row r="4" spans="2:46" ht="24.95" customHeight="1">
      <c r="B4" s="16"/>
      <c r="D4" s="17" t="s">
        <v>180</v>
      </c>
      <c r="M4" s="16"/>
      <c r="N4" s="86" t="s">
        <v>10</v>
      </c>
      <c r="AT4" s="13" t="s">
        <v>4</v>
      </c>
    </row>
    <row r="5" spans="2:46" ht="6.95" customHeight="1">
      <c r="B5" s="16"/>
      <c r="M5" s="16"/>
    </row>
    <row r="6" spans="2:46" ht="12" customHeight="1">
      <c r="B6" s="16"/>
      <c r="D6" s="23" t="s">
        <v>16</v>
      </c>
      <c r="M6" s="16"/>
    </row>
    <row r="7" spans="2:46" ht="26.25" customHeight="1">
      <c r="B7" s="16"/>
      <c r="E7" s="217" t="str">
        <f>'Rekapitulácia stavby'!K6</f>
        <v>Vypracovanie DO pre výmenu regulačných ventilov na OST východ a západ, závod Bratislava</v>
      </c>
      <c r="F7" s="218"/>
      <c r="G7" s="218"/>
      <c r="H7" s="218"/>
      <c r="M7" s="16"/>
    </row>
    <row r="8" spans="2:46" s="1" customFormat="1" ht="12" customHeight="1">
      <c r="B8" s="28"/>
      <c r="D8" s="23" t="s">
        <v>181</v>
      </c>
      <c r="M8" s="28"/>
    </row>
    <row r="9" spans="2:46" s="1" customFormat="1" ht="16.5" customHeight="1">
      <c r="B9" s="28"/>
      <c r="E9" s="214" t="s">
        <v>253</v>
      </c>
      <c r="F9" s="219"/>
      <c r="G9" s="219"/>
      <c r="H9" s="219"/>
      <c r="M9" s="28"/>
    </row>
    <row r="10" spans="2:46" s="1" customFormat="1" ht="11.25">
      <c r="B10" s="28"/>
      <c r="M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M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9" t="str">
        <f>'Rekapitulácia stavby'!AN8</f>
        <v>1. 10. 2024</v>
      </c>
      <c r="M12" s="28"/>
    </row>
    <row r="13" spans="2:46" s="1" customFormat="1" ht="10.9" customHeight="1">
      <c r="B13" s="28"/>
      <c r="M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M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M15" s="28"/>
    </row>
    <row r="16" spans="2:46" s="1" customFormat="1" ht="6.95" customHeight="1">
      <c r="B16" s="28"/>
      <c r="M16" s="28"/>
    </row>
    <row r="17" spans="2:13" s="1" customFormat="1" ht="12" customHeight="1">
      <c r="B17" s="28"/>
      <c r="D17" s="23" t="s">
        <v>30</v>
      </c>
      <c r="I17" s="23" t="s">
        <v>25</v>
      </c>
      <c r="J17" s="24" t="str">
        <f>'Rekapitulácia stavby'!AN13</f>
        <v>Vyplň údaj</v>
      </c>
      <c r="M17" s="28"/>
    </row>
    <row r="18" spans="2:13" s="1" customFormat="1" ht="18" customHeight="1">
      <c r="B18" s="28"/>
      <c r="E18" s="220" t="str">
        <f>'Rekapitulácia stavby'!E14</f>
        <v>Vyplň údaj</v>
      </c>
      <c r="F18" s="182"/>
      <c r="G18" s="182"/>
      <c r="H18" s="182"/>
      <c r="I18" s="23" t="s">
        <v>28</v>
      </c>
      <c r="J18" s="24" t="str">
        <f>'Rekapitulácia stavby'!AN14</f>
        <v>Vyplň údaj</v>
      </c>
      <c r="M18" s="28"/>
    </row>
    <row r="19" spans="2:13" s="1" customFormat="1" ht="6.95" customHeight="1">
      <c r="B19" s="28"/>
      <c r="M19" s="28"/>
    </row>
    <row r="20" spans="2:13" s="1" customFormat="1" ht="12" customHeight="1">
      <c r="B20" s="28"/>
      <c r="D20" s="23" t="s">
        <v>32</v>
      </c>
      <c r="I20" s="23" t="s">
        <v>25</v>
      </c>
      <c r="J20" s="21" t="s">
        <v>33</v>
      </c>
      <c r="M20" s="28"/>
    </row>
    <row r="21" spans="2:13" s="1" customFormat="1" ht="18" customHeight="1">
      <c r="B21" s="28"/>
      <c r="E21" s="21" t="s">
        <v>34</v>
      </c>
      <c r="I21" s="23" t="s">
        <v>28</v>
      </c>
      <c r="J21" s="21" t="s">
        <v>35</v>
      </c>
      <c r="M21" s="28"/>
    </row>
    <row r="22" spans="2:13" s="1" customFormat="1" ht="6.95" customHeight="1">
      <c r="B22" s="28"/>
      <c r="M22" s="28"/>
    </row>
    <row r="23" spans="2:13" s="1" customFormat="1" ht="12" customHeight="1">
      <c r="B23" s="28"/>
      <c r="D23" s="23" t="s">
        <v>36</v>
      </c>
      <c r="I23" s="23" t="s">
        <v>25</v>
      </c>
      <c r="J23" s="21" t="s">
        <v>1</v>
      </c>
      <c r="M23" s="28"/>
    </row>
    <row r="24" spans="2:13" s="1" customFormat="1" ht="18" customHeight="1">
      <c r="B24" s="28"/>
      <c r="E24" s="21" t="s">
        <v>37</v>
      </c>
      <c r="I24" s="23" t="s">
        <v>28</v>
      </c>
      <c r="J24" s="21" t="s">
        <v>1</v>
      </c>
      <c r="M24" s="28"/>
    </row>
    <row r="25" spans="2:13" s="1" customFormat="1" ht="6.95" customHeight="1">
      <c r="B25" s="28"/>
      <c r="M25" s="28"/>
    </row>
    <row r="26" spans="2:13" s="1" customFormat="1" ht="12" customHeight="1">
      <c r="B26" s="28"/>
      <c r="D26" s="23" t="s">
        <v>38</v>
      </c>
      <c r="M26" s="28"/>
    </row>
    <row r="27" spans="2:13" s="7" customFormat="1" ht="16.5" customHeight="1">
      <c r="B27" s="87"/>
      <c r="E27" s="187" t="s">
        <v>1</v>
      </c>
      <c r="F27" s="187"/>
      <c r="G27" s="187"/>
      <c r="H27" s="187"/>
      <c r="M27" s="87"/>
    </row>
    <row r="28" spans="2:13" s="1" customFormat="1" ht="6.95" customHeight="1">
      <c r="B28" s="28"/>
      <c r="M28" s="28"/>
    </row>
    <row r="29" spans="2:13" s="1" customFormat="1" ht="6.95" customHeight="1">
      <c r="B29" s="28"/>
      <c r="D29" s="50"/>
      <c r="E29" s="50"/>
      <c r="F29" s="50"/>
      <c r="G29" s="50"/>
      <c r="H29" s="50"/>
      <c r="I29" s="50"/>
      <c r="J29" s="50"/>
      <c r="K29" s="50"/>
      <c r="L29" s="50"/>
      <c r="M29" s="28"/>
    </row>
    <row r="30" spans="2:13" s="1" customFormat="1" ht="14.45" customHeight="1">
      <c r="B30" s="28"/>
      <c r="D30" s="21" t="s">
        <v>182</v>
      </c>
      <c r="K30" s="89">
        <f>K96</f>
        <v>0</v>
      </c>
      <c r="M30" s="28"/>
    </row>
    <row r="31" spans="2:13" s="1" customFormat="1" ht="12.75">
      <c r="B31" s="28"/>
      <c r="E31" s="23" t="s">
        <v>183</v>
      </c>
      <c r="K31" s="90">
        <f>I96</f>
        <v>0</v>
      </c>
      <c r="M31" s="28"/>
    </row>
    <row r="32" spans="2:13" s="1" customFormat="1" ht="12.75">
      <c r="B32" s="28"/>
      <c r="E32" s="23" t="s">
        <v>184</v>
      </c>
      <c r="K32" s="90">
        <f>J96</f>
        <v>0</v>
      </c>
      <c r="M32" s="28"/>
    </row>
    <row r="33" spans="2:13" s="1" customFormat="1" ht="14.45" customHeight="1">
      <c r="B33" s="28"/>
      <c r="D33" s="91" t="s">
        <v>185</v>
      </c>
      <c r="K33" s="89">
        <f>K104</f>
        <v>0</v>
      </c>
      <c r="M33" s="28"/>
    </row>
    <row r="34" spans="2:13" s="1" customFormat="1" ht="25.35" customHeight="1">
      <c r="B34" s="28"/>
      <c r="D34" s="92" t="s">
        <v>39</v>
      </c>
      <c r="K34" s="63">
        <f>ROUND(K30 + K33, 2)</f>
        <v>0</v>
      </c>
      <c r="M34" s="28"/>
    </row>
    <row r="35" spans="2:13" s="1" customFormat="1" ht="6.95" customHeight="1">
      <c r="B35" s="28"/>
      <c r="D35" s="50"/>
      <c r="E35" s="50"/>
      <c r="F35" s="50"/>
      <c r="G35" s="50"/>
      <c r="H35" s="50"/>
      <c r="I35" s="50"/>
      <c r="J35" s="50"/>
      <c r="K35" s="50"/>
      <c r="L35" s="50"/>
      <c r="M35" s="28"/>
    </row>
    <row r="36" spans="2:13" s="1" customFormat="1" ht="14.45" customHeight="1">
      <c r="B36" s="28"/>
      <c r="F36" s="31" t="s">
        <v>41</v>
      </c>
      <c r="I36" s="31" t="s">
        <v>40</v>
      </c>
      <c r="K36" s="31" t="s">
        <v>42</v>
      </c>
      <c r="M36" s="28"/>
    </row>
    <row r="37" spans="2:13" s="1" customFormat="1" ht="14.45" customHeight="1">
      <c r="B37" s="28"/>
      <c r="D37" s="52" t="s">
        <v>43</v>
      </c>
      <c r="E37" s="33" t="s">
        <v>44</v>
      </c>
      <c r="F37" s="93">
        <f>ROUND((ROUND((SUM(BE104:BE111) + SUM(BE131:BE140)),  2) + SUM(BE142:BE146)), 2)</f>
        <v>0</v>
      </c>
      <c r="G37" s="88"/>
      <c r="H37" s="88"/>
      <c r="I37" s="94">
        <v>0.2</v>
      </c>
      <c r="J37" s="88"/>
      <c r="K37" s="93">
        <f>ROUND((ROUND(((SUM(BE104:BE111) + SUM(BE131:BE140))*I37),  2) + (SUM(BE142:BE146)*I37)), 2)</f>
        <v>0</v>
      </c>
      <c r="M37" s="28"/>
    </row>
    <row r="38" spans="2:13" s="1" customFormat="1" ht="14.45" customHeight="1">
      <c r="B38" s="28"/>
      <c r="E38" s="33" t="s">
        <v>45</v>
      </c>
      <c r="F38" s="93">
        <f>ROUND((ROUND((SUM(BF104:BF111) + SUM(BF131:BF140)),  2) + SUM(BF142:BF146)), 2)</f>
        <v>0</v>
      </c>
      <c r="G38" s="88"/>
      <c r="H38" s="88"/>
      <c r="I38" s="94">
        <v>0.2</v>
      </c>
      <c r="J38" s="88"/>
      <c r="K38" s="93">
        <f>ROUND((ROUND(((SUM(BF104:BF111) + SUM(BF131:BF140))*I38),  2) + (SUM(BF142:BF146)*I38)), 2)</f>
        <v>0</v>
      </c>
      <c r="M38" s="28"/>
    </row>
    <row r="39" spans="2:13" s="1" customFormat="1" ht="14.45" hidden="1" customHeight="1">
      <c r="B39" s="28"/>
      <c r="E39" s="23" t="s">
        <v>46</v>
      </c>
      <c r="F39" s="90">
        <f>ROUND((ROUND((SUM(BG104:BG111) + SUM(BG131:BG140)),  2) + SUM(BG142:BG146)), 2)</f>
        <v>0</v>
      </c>
      <c r="I39" s="95">
        <v>0.2</v>
      </c>
      <c r="K39" s="90">
        <f>0</f>
        <v>0</v>
      </c>
      <c r="M39" s="28"/>
    </row>
    <row r="40" spans="2:13" s="1" customFormat="1" ht="14.45" hidden="1" customHeight="1">
      <c r="B40" s="28"/>
      <c r="E40" s="23" t="s">
        <v>47</v>
      </c>
      <c r="F40" s="90">
        <f>ROUND((ROUND((SUM(BH104:BH111) + SUM(BH131:BH140)),  2) + SUM(BH142:BH146)), 2)</f>
        <v>0</v>
      </c>
      <c r="I40" s="95">
        <v>0.2</v>
      </c>
      <c r="K40" s="90">
        <f>0</f>
        <v>0</v>
      </c>
      <c r="M40" s="28"/>
    </row>
    <row r="41" spans="2:13" s="1" customFormat="1" ht="14.45" hidden="1" customHeight="1">
      <c r="B41" s="28"/>
      <c r="E41" s="33" t="s">
        <v>48</v>
      </c>
      <c r="F41" s="93">
        <f>ROUND((ROUND((SUM(BI104:BI111) + SUM(BI131:BI140)),  2) + SUM(BI142:BI146)), 2)</f>
        <v>0</v>
      </c>
      <c r="G41" s="88"/>
      <c r="H41" s="88"/>
      <c r="I41" s="94">
        <v>0</v>
      </c>
      <c r="J41" s="88"/>
      <c r="K41" s="93">
        <f>0</f>
        <v>0</v>
      </c>
      <c r="M41" s="28"/>
    </row>
    <row r="42" spans="2:13" s="1" customFormat="1" ht="6.95" customHeight="1">
      <c r="B42" s="28"/>
      <c r="M42" s="28"/>
    </row>
    <row r="43" spans="2:13" s="1" customFormat="1" ht="25.35" customHeight="1">
      <c r="B43" s="28"/>
      <c r="C43" s="96"/>
      <c r="D43" s="97" t="s">
        <v>49</v>
      </c>
      <c r="E43" s="54"/>
      <c r="F43" s="54"/>
      <c r="G43" s="98" t="s">
        <v>50</v>
      </c>
      <c r="H43" s="99" t="s">
        <v>51</v>
      </c>
      <c r="I43" s="54"/>
      <c r="J43" s="54"/>
      <c r="K43" s="100">
        <f>SUM(K34:K41)</f>
        <v>0</v>
      </c>
      <c r="L43" s="101"/>
      <c r="M43" s="28"/>
    </row>
    <row r="44" spans="2:13" s="1" customFormat="1" ht="14.45" customHeight="1">
      <c r="B44" s="28"/>
      <c r="M44" s="28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8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39"/>
      <c r="M50" s="28"/>
    </row>
    <row r="51" spans="2:13" ht="11.25">
      <c r="B51" s="16"/>
      <c r="M51" s="16"/>
    </row>
    <row r="52" spans="2:13" ht="11.25">
      <c r="B52" s="16"/>
      <c r="M52" s="16"/>
    </row>
    <row r="53" spans="2:13" ht="11.25">
      <c r="B53" s="16"/>
      <c r="M53" s="16"/>
    </row>
    <row r="54" spans="2:13" ht="11.25">
      <c r="B54" s="16"/>
      <c r="M54" s="16"/>
    </row>
    <row r="55" spans="2:13" ht="11.25">
      <c r="B55" s="16"/>
      <c r="M55" s="16"/>
    </row>
    <row r="56" spans="2:13" ht="11.25">
      <c r="B56" s="16"/>
      <c r="M56" s="16"/>
    </row>
    <row r="57" spans="2:13" ht="11.25">
      <c r="B57" s="16"/>
      <c r="M57" s="16"/>
    </row>
    <row r="58" spans="2:13" ht="11.25">
      <c r="B58" s="16"/>
      <c r="M58" s="16"/>
    </row>
    <row r="59" spans="2:13" ht="11.25">
      <c r="B59" s="16"/>
      <c r="M59" s="16"/>
    </row>
    <row r="60" spans="2:13" ht="11.25">
      <c r="B60" s="16"/>
      <c r="M60" s="16"/>
    </row>
    <row r="61" spans="2:13" s="1" customFormat="1" ht="12.75">
      <c r="B61" s="28"/>
      <c r="D61" s="40" t="s">
        <v>54</v>
      </c>
      <c r="E61" s="30"/>
      <c r="F61" s="102" t="s">
        <v>55</v>
      </c>
      <c r="G61" s="40" t="s">
        <v>54</v>
      </c>
      <c r="H61" s="30"/>
      <c r="I61" s="30"/>
      <c r="J61" s="103" t="s">
        <v>55</v>
      </c>
      <c r="K61" s="30"/>
      <c r="L61" s="30"/>
      <c r="M61" s="28"/>
    </row>
    <row r="62" spans="2:13" ht="11.25">
      <c r="B62" s="16"/>
      <c r="M62" s="16"/>
    </row>
    <row r="63" spans="2:13" ht="11.25">
      <c r="B63" s="16"/>
      <c r="M63" s="16"/>
    </row>
    <row r="64" spans="2:13" ht="11.25">
      <c r="B64" s="16"/>
      <c r="M64" s="16"/>
    </row>
    <row r="65" spans="2:13" s="1" customFormat="1" ht="12.75">
      <c r="B65" s="28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39"/>
      <c r="M65" s="28"/>
    </row>
    <row r="66" spans="2:13" ht="11.25">
      <c r="B66" s="16"/>
      <c r="M66" s="16"/>
    </row>
    <row r="67" spans="2:13" ht="11.25">
      <c r="B67" s="16"/>
      <c r="M67" s="16"/>
    </row>
    <row r="68" spans="2:13" ht="11.25">
      <c r="B68" s="16"/>
      <c r="M68" s="16"/>
    </row>
    <row r="69" spans="2:13" ht="11.25">
      <c r="B69" s="16"/>
      <c r="M69" s="16"/>
    </row>
    <row r="70" spans="2:13" ht="11.25">
      <c r="B70" s="16"/>
      <c r="M70" s="16"/>
    </row>
    <row r="71" spans="2:13" ht="11.25">
      <c r="B71" s="16"/>
      <c r="M71" s="16"/>
    </row>
    <row r="72" spans="2:13" ht="11.25">
      <c r="B72" s="16"/>
      <c r="M72" s="16"/>
    </row>
    <row r="73" spans="2:13" ht="11.25">
      <c r="B73" s="16"/>
      <c r="M73" s="16"/>
    </row>
    <row r="74" spans="2:13" ht="11.25">
      <c r="B74" s="16"/>
      <c r="M74" s="16"/>
    </row>
    <row r="75" spans="2:13" ht="11.25">
      <c r="B75" s="16"/>
      <c r="M75" s="16"/>
    </row>
    <row r="76" spans="2:13" s="1" customFormat="1" ht="12.75">
      <c r="B76" s="28"/>
      <c r="D76" s="40" t="s">
        <v>54</v>
      </c>
      <c r="E76" s="30"/>
      <c r="F76" s="102" t="s">
        <v>55</v>
      </c>
      <c r="G76" s="40" t="s">
        <v>54</v>
      </c>
      <c r="H76" s="30"/>
      <c r="I76" s="30"/>
      <c r="J76" s="103" t="s">
        <v>55</v>
      </c>
      <c r="K76" s="30"/>
      <c r="L76" s="30"/>
      <c r="M76" s="28"/>
    </row>
    <row r="77" spans="2:13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28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28"/>
    </row>
    <row r="82" spans="2:47" s="1" customFormat="1" ht="24.95" customHeight="1">
      <c r="B82" s="28"/>
      <c r="C82" s="17" t="s">
        <v>186</v>
      </c>
      <c r="M82" s="28"/>
    </row>
    <row r="83" spans="2:47" s="1" customFormat="1" ht="6.95" customHeight="1">
      <c r="B83" s="28"/>
      <c r="M83" s="28"/>
    </row>
    <row r="84" spans="2:47" s="1" customFormat="1" ht="12" customHeight="1">
      <c r="B84" s="28"/>
      <c r="C84" s="23" t="s">
        <v>16</v>
      </c>
      <c r="M84" s="28"/>
    </row>
    <row r="85" spans="2:47" s="1" customFormat="1" ht="26.25" customHeight="1">
      <c r="B85" s="28"/>
      <c r="E85" s="217" t="str">
        <f>E7</f>
        <v>Vypracovanie DO pre výmenu regulačných ventilov na OST východ a západ, závod Bratislava</v>
      </c>
      <c r="F85" s="218"/>
      <c r="G85" s="218"/>
      <c r="H85" s="218"/>
      <c r="M85" s="28"/>
    </row>
    <row r="86" spans="2:47" s="1" customFormat="1" ht="12" customHeight="1">
      <c r="B86" s="28"/>
      <c r="C86" s="23" t="s">
        <v>181</v>
      </c>
      <c r="M86" s="28"/>
    </row>
    <row r="87" spans="2:47" s="1" customFormat="1" ht="16.5" customHeight="1">
      <c r="B87" s="28"/>
      <c r="E87" s="214" t="str">
        <f>E9</f>
        <v>680 - Dom športu</v>
      </c>
      <c r="F87" s="219"/>
      <c r="G87" s="219"/>
      <c r="H87" s="219"/>
      <c r="M87" s="28"/>
    </row>
    <row r="88" spans="2:47" s="1" customFormat="1" ht="6.95" customHeight="1">
      <c r="B88" s="28"/>
      <c r="M88" s="28"/>
    </row>
    <row r="89" spans="2:47" s="1" customFormat="1" ht="12" customHeight="1">
      <c r="B89" s="28"/>
      <c r="C89" s="23" t="s">
        <v>20</v>
      </c>
      <c r="F89" s="21" t="str">
        <f>F12</f>
        <v>Bratislava</v>
      </c>
      <c r="I89" s="23" t="s">
        <v>22</v>
      </c>
      <c r="J89" s="49" t="str">
        <f>IF(J12="","",J12)</f>
        <v>1. 10. 2024</v>
      </c>
      <c r="M89" s="28"/>
    </row>
    <row r="90" spans="2:47" s="1" customFormat="1" ht="6.95" customHeight="1">
      <c r="B90" s="28"/>
      <c r="M90" s="28"/>
    </row>
    <row r="91" spans="2:47" s="1" customFormat="1" ht="25.7" customHeight="1">
      <c r="B91" s="28"/>
      <c r="C91" s="23" t="s">
        <v>24</v>
      </c>
      <c r="F91" s="21" t="str">
        <f>E15</f>
        <v>MH Teplárenský holding, a.s.</v>
      </c>
      <c r="I91" s="23" t="s">
        <v>32</v>
      </c>
      <c r="J91" s="26" t="str">
        <f>E21</f>
        <v>BANSKÉ PROJEKTY, s.r.o.</v>
      </c>
      <c r="M91" s="28"/>
    </row>
    <row r="92" spans="2:47" s="1" customFormat="1" ht="15.2" customHeight="1">
      <c r="B92" s="28"/>
      <c r="C92" s="23" t="s">
        <v>30</v>
      </c>
      <c r="F92" s="21" t="str">
        <f>IF(E18="","",E18)</f>
        <v>Vyplň údaj</v>
      </c>
      <c r="I92" s="23" t="s">
        <v>36</v>
      </c>
      <c r="J92" s="26" t="str">
        <f>E24</f>
        <v>Ing. Tomáš Baník</v>
      </c>
      <c r="M92" s="28"/>
    </row>
    <row r="93" spans="2:47" s="1" customFormat="1" ht="10.35" customHeight="1">
      <c r="B93" s="28"/>
      <c r="M93" s="28"/>
    </row>
    <row r="94" spans="2:47" s="1" customFormat="1" ht="29.25" customHeight="1">
      <c r="B94" s="28"/>
      <c r="C94" s="104" t="s">
        <v>187</v>
      </c>
      <c r="D94" s="96"/>
      <c r="E94" s="96"/>
      <c r="F94" s="96"/>
      <c r="G94" s="96"/>
      <c r="H94" s="96"/>
      <c r="I94" s="105" t="s">
        <v>188</v>
      </c>
      <c r="J94" s="105" t="s">
        <v>189</v>
      </c>
      <c r="K94" s="105" t="s">
        <v>190</v>
      </c>
      <c r="L94" s="96"/>
      <c r="M94" s="28"/>
    </row>
    <row r="95" spans="2:47" s="1" customFormat="1" ht="10.35" customHeight="1">
      <c r="B95" s="28"/>
      <c r="M95" s="28"/>
    </row>
    <row r="96" spans="2:47" s="1" customFormat="1" ht="22.9" customHeight="1">
      <c r="B96" s="28"/>
      <c r="C96" s="106" t="s">
        <v>191</v>
      </c>
      <c r="I96" s="63">
        <f t="shared" ref="I96:J98" si="0">Q131</f>
        <v>0</v>
      </c>
      <c r="J96" s="63">
        <f t="shared" si="0"/>
        <v>0</v>
      </c>
      <c r="K96" s="63">
        <f>K131</f>
        <v>0</v>
      </c>
      <c r="M96" s="28"/>
      <c r="AU96" s="13" t="s">
        <v>192</v>
      </c>
    </row>
    <row r="97" spans="2:65" s="8" customFormat="1" ht="24.95" customHeight="1">
      <c r="B97" s="107"/>
      <c r="D97" s="108" t="s">
        <v>193</v>
      </c>
      <c r="E97" s="109"/>
      <c r="F97" s="109"/>
      <c r="G97" s="109"/>
      <c r="H97" s="109"/>
      <c r="I97" s="110">
        <f t="shared" si="0"/>
        <v>0</v>
      </c>
      <c r="J97" s="110">
        <f t="shared" si="0"/>
        <v>0</v>
      </c>
      <c r="K97" s="110">
        <f>K132</f>
        <v>0</v>
      </c>
      <c r="M97" s="107"/>
    </row>
    <row r="98" spans="2:65" s="9" customFormat="1" ht="19.899999999999999" customHeight="1">
      <c r="B98" s="111"/>
      <c r="D98" s="112" t="s">
        <v>254</v>
      </c>
      <c r="E98" s="113"/>
      <c r="F98" s="113"/>
      <c r="G98" s="113"/>
      <c r="H98" s="113"/>
      <c r="I98" s="114">
        <f t="shared" si="0"/>
        <v>0</v>
      </c>
      <c r="J98" s="114">
        <f t="shared" si="0"/>
        <v>0</v>
      </c>
      <c r="K98" s="114">
        <f>K133</f>
        <v>0</v>
      </c>
      <c r="M98" s="111"/>
    </row>
    <row r="99" spans="2:65" s="8" customFormat="1" ht="24.95" customHeight="1">
      <c r="B99" s="107"/>
      <c r="D99" s="108" t="s">
        <v>194</v>
      </c>
      <c r="E99" s="109"/>
      <c r="F99" s="109"/>
      <c r="G99" s="109"/>
      <c r="H99" s="109"/>
      <c r="I99" s="110">
        <f>Q136</f>
        <v>0</v>
      </c>
      <c r="J99" s="110">
        <f>R136</f>
        <v>0</v>
      </c>
      <c r="K99" s="110">
        <f>K136</f>
        <v>0</v>
      </c>
      <c r="M99" s="107"/>
    </row>
    <row r="100" spans="2:65" s="8" customFormat="1" ht="24.95" customHeight="1">
      <c r="B100" s="107"/>
      <c r="D100" s="108" t="s">
        <v>195</v>
      </c>
      <c r="E100" s="109"/>
      <c r="F100" s="109"/>
      <c r="G100" s="109"/>
      <c r="H100" s="109"/>
      <c r="I100" s="110">
        <f>Q138</f>
        <v>0</v>
      </c>
      <c r="J100" s="110">
        <f>R138</f>
        <v>0</v>
      </c>
      <c r="K100" s="110">
        <f>K138</f>
        <v>0</v>
      </c>
      <c r="M100" s="107"/>
    </row>
    <row r="101" spans="2:65" s="8" customFormat="1" ht="21.75" customHeight="1">
      <c r="B101" s="107"/>
      <c r="D101" s="115" t="s">
        <v>196</v>
      </c>
      <c r="I101" s="116">
        <f>Q141</f>
        <v>0</v>
      </c>
      <c r="J101" s="116">
        <f>R141</f>
        <v>0</v>
      </c>
      <c r="K101" s="116">
        <f>K141</f>
        <v>0</v>
      </c>
      <c r="M101" s="107"/>
    </row>
    <row r="102" spans="2:65" s="1" customFormat="1" ht="21.75" customHeight="1">
      <c r="B102" s="28"/>
      <c r="M102" s="28"/>
    </row>
    <row r="103" spans="2:65" s="1" customFormat="1" ht="6.95" customHeight="1">
      <c r="B103" s="28"/>
      <c r="M103" s="28"/>
    </row>
    <row r="104" spans="2:65" s="1" customFormat="1" ht="29.25" customHeight="1">
      <c r="B104" s="28"/>
      <c r="C104" s="106" t="s">
        <v>197</v>
      </c>
      <c r="K104" s="117">
        <f>ROUND(K105 + K106 + K107 + K108 + K109 + K110,2)</f>
        <v>0</v>
      </c>
      <c r="M104" s="28"/>
      <c r="O104" s="118" t="s">
        <v>43</v>
      </c>
    </row>
    <row r="105" spans="2:65" s="1" customFormat="1" ht="18" customHeight="1">
      <c r="B105" s="28"/>
      <c r="D105" s="221" t="s">
        <v>198</v>
      </c>
      <c r="E105" s="222"/>
      <c r="F105" s="222"/>
      <c r="K105" s="120">
        <v>0</v>
      </c>
      <c r="M105" s="121"/>
      <c r="N105" s="122"/>
      <c r="O105" s="123" t="s">
        <v>45</v>
      </c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4" t="s">
        <v>199</v>
      </c>
      <c r="AZ105" s="122"/>
      <c r="BA105" s="122"/>
      <c r="BB105" s="122"/>
      <c r="BC105" s="122"/>
      <c r="BD105" s="122"/>
      <c r="BE105" s="125">
        <f t="shared" ref="BE105:BE110" si="1">IF(O105="základná",K105,0)</f>
        <v>0</v>
      </c>
      <c r="BF105" s="125">
        <f t="shared" ref="BF105:BF110" si="2">IF(O105="znížená",K105,0)</f>
        <v>0</v>
      </c>
      <c r="BG105" s="125">
        <f t="shared" ref="BG105:BG110" si="3">IF(O105="zákl. prenesená",K105,0)</f>
        <v>0</v>
      </c>
      <c r="BH105" s="125">
        <f t="shared" ref="BH105:BH110" si="4">IF(O105="zníž. prenesená",K105,0)</f>
        <v>0</v>
      </c>
      <c r="BI105" s="125">
        <f t="shared" ref="BI105:BI110" si="5">IF(O105="nulová",K105,0)</f>
        <v>0</v>
      </c>
      <c r="BJ105" s="124" t="s">
        <v>200</v>
      </c>
      <c r="BK105" s="122"/>
      <c r="BL105" s="122"/>
      <c r="BM105" s="122"/>
    </row>
    <row r="106" spans="2:65" s="1" customFormat="1" ht="18" customHeight="1">
      <c r="B106" s="28"/>
      <c r="D106" s="221" t="s">
        <v>201</v>
      </c>
      <c r="E106" s="222"/>
      <c r="F106" s="222"/>
      <c r="K106" s="120">
        <v>0</v>
      </c>
      <c r="M106" s="121"/>
      <c r="N106" s="122"/>
      <c r="O106" s="123" t="s">
        <v>45</v>
      </c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4" t="s">
        <v>199</v>
      </c>
      <c r="AZ106" s="122"/>
      <c r="BA106" s="122"/>
      <c r="BB106" s="122"/>
      <c r="BC106" s="122"/>
      <c r="BD106" s="122"/>
      <c r="BE106" s="125">
        <f t="shared" si="1"/>
        <v>0</v>
      </c>
      <c r="BF106" s="125">
        <f t="shared" si="2"/>
        <v>0</v>
      </c>
      <c r="BG106" s="125">
        <f t="shared" si="3"/>
        <v>0</v>
      </c>
      <c r="BH106" s="125">
        <f t="shared" si="4"/>
        <v>0</v>
      </c>
      <c r="BI106" s="125">
        <f t="shared" si="5"/>
        <v>0</v>
      </c>
      <c r="BJ106" s="124" t="s">
        <v>200</v>
      </c>
      <c r="BK106" s="122"/>
      <c r="BL106" s="122"/>
      <c r="BM106" s="122"/>
    </row>
    <row r="107" spans="2:65" s="1" customFormat="1" ht="18" customHeight="1">
      <c r="B107" s="28"/>
      <c r="D107" s="221" t="s">
        <v>202</v>
      </c>
      <c r="E107" s="222"/>
      <c r="F107" s="222"/>
      <c r="K107" s="120">
        <v>0</v>
      </c>
      <c r="M107" s="121"/>
      <c r="N107" s="122"/>
      <c r="O107" s="123" t="s">
        <v>45</v>
      </c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4" t="s">
        <v>199</v>
      </c>
      <c r="AZ107" s="122"/>
      <c r="BA107" s="122"/>
      <c r="BB107" s="122"/>
      <c r="BC107" s="122"/>
      <c r="BD107" s="122"/>
      <c r="BE107" s="125">
        <f t="shared" si="1"/>
        <v>0</v>
      </c>
      <c r="BF107" s="125">
        <f t="shared" si="2"/>
        <v>0</v>
      </c>
      <c r="BG107" s="125">
        <f t="shared" si="3"/>
        <v>0</v>
      </c>
      <c r="BH107" s="125">
        <f t="shared" si="4"/>
        <v>0</v>
      </c>
      <c r="BI107" s="125">
        <f t="shared" si="5"/>
        <v>0</v>
      </c>
      <c r="BJ107" s="124" t="s">
        <v>200</v>
      </c>
      <c r="BK107" s="122"/>
      <c r="BL107" s="122"/>
      <c r="BM107" s="122"/>
    </row>
    <row r="108" spans="2:65" s="1" customFormat="1" ht="18" customHeight="1">
      <c r="B108" s="28"/>
      <c r="D108" s="221" t="s">
        <v>203</v>
      </c>
      <c r="E108" s="222"/>
      <c r="F108" s="222"/>
      <c r="K108" s="120">
        <v>0</v>
      </c>
      <c r="M108" s="121"/>
      <c r="N108" s="122"/>
      <c r="O108" s="123" t="s">
        <v>45</v>
      </c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4" t="s">
        <v>199</v>
      </c>
      <c r="AZ108" s="122"/>
      <c r="BA108" s="122"/>
      <c r="BB108" s="122"/>
      <c r="BC108" s="122"/>
      <c r="BD108" s="122"/>
      <c r="BE108" s="125">
        <f t="shared" si="1"/>
        <v>0</v>
      </c>
      <c r="BF108" s="125">
        <f t="shared" si="2"/>
        <v>0</v>
      </c>
      <c r="BG108" s="125">
        <f t="shared" si="3"/>
        <v>0</v>
      </c>
      <c r="BH108" s="125">
        <f t="shared" si="4"/>
        <v>0</v>
      </c>
      <c r="BI108" s="125">
        <f t="shared" si="5"/>
        <v>0</v>
      </c>
      <c r="BJ108" s="124" t="s">
        <v>200</v>
      </c>
      <c r="BK108" s="122"/>
      <c r="BL108" s="122"/>
      <c r="BM108" s="122"/>
    </row>
    <row r="109" spans="2:65" s="1" customFormat="1" ht="18" customHeight="1">
      <c r="B109" s="28"/>
      <c r="D109" s="221" t="s">
        <v>204</v>
      </c>
      <c r="E109" s="222"/>
      <c r="F109" s="222"/>
      <c r="K109" s="120">
        <v>0</v>
      </c>
      <c r="M109" s="121"/>
      <c r="N109" s="122"/>
      <c r="O109" s="123" t="s">
        <v>45</v>
      </c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4" t="s">
        <v>199</v>
      </c>
      <c r="AZ109" s="122"/>
      <c r="BA109" s="122"/>
      <c r="BB109" s="122"/>
      <c r="BC109" s="122"/>
      <c r="BD109" s="122"/>
      <c r="BE109" s="125">
        <f t="shared" si="1"/>
        <v>0</v>
      </c>
      <c r="BF109" s="125">
        <f t="shared" si="2"/>
        <v>0</v>
      </c>
      <c r="BG109" s="125">
        <f t="shared" si="3"/>
        <v>0</v>
      </c>
      <c r="BH109" s="125">
        <f t="shared" si="4"/>
        <v>0</v>
      </c>
      <c r="BI109" s="125">
        <f t="shared" si="5"/>
        <v>0</v>
      </c>
      <c r="BJ109" s="124" t="s">
        <v>200</v>
      </c>
      <c r="BK109" s="122"/>
      <c r="BL109" s="122"/>
      <c r="BM109" s="122"/>
    </row>
    <row r="110" spans="2:65" s="1" customFormat="1" ht="18" customHeight="1">
      <c r="B110" s="28"/>
      <c r="D110" s="119" t="s">
        <v>205</v>
      </c>
      <c r="K110" s="120">
        <f>ROUND(K30*T110,2)</f>
        <v>0</v>
      </c>
      <c r="M110" s="121"/>
      <c r="N110" s="122"/>
      <c r="O110" s="123" t="s">
        <v>45</v>
      </c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4" t="s">
        <v>206</v>
      </c>
      <c r="AZ110" s="122"/>
      <c r="BA110" s="122"/>
      <c r="BB110" s="122"/>
      <c r="BC110" s="122"/>
      <c r="BD110" s="122"/>
      <c r="BE110" s="125">
        <f t="shared" si="1"/>
        <v>0</v>
      </c>
      <c r="BF110" s="125">
        <f t="shared" si="2"/>
        <v>0</v>
      </c>
      <c r="BG110" s="125">
        <f t="shared" si="3"/>
        <v>0</v>
      </c>
      <c r="BH110" s="125">
        <f t="shared" si="4"/>
        <v>0</v>
      </c>
      <c r="BI110" s="125">
        <f t="shared" si="5"/>
        <v>0</v>
      </c>
      <c r="BJ110" s="124" t="s">
        <v>200</v>
      </c>
      <c r="BK110" s="122"/>
      <c r="BL110" s="122"/>
      <c r="BM110" s="122"/>
    </row>
    <row r="111" spans="2:65" s="1" customFormat="1" ht="11.25">
      <c r="B111" s="28"/>
      <c r="M111" s="28"/>
    </row>
    <row r="112" spans="2:65" s="1" customFormat="1" ht="29.25" customHeight="1">
      <c r="B112" s="28"/>
      <c r="C112" s="126" t="s">
        <v>207</v>
      </c>
      <c r="D112" s="96"/>
      <c r="E112" s="96"/>
      <c r="F112" s="96"/>
      <c r="G112" s="96"/>
      <c r="H112" s="96"/>
      <c r="I112" s="96"/>
      <c r="J112" s="96"/>
      <c r="K112" s="127">
        <f>ROUND(K96+K104,2)</f>
        <v>0</v>
      </c>
      <c r="L112" s="96"/>
      <c r="M112" s="28"/>
    </row>
    <row r="113" spans="2:13" s="1" customFormat="1" ht="6.95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28"/>
    </row>
    <row r="117" spans="2:13" s="1" customFormat="1" ht="6.95" customHeight="1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28"/>
    </row>
    <row r="118" spans="2:13" s="1" customFormat="1" ht="24.95" customHeight="1">
      <c r="B118" s="28"/>
      <c r="C118" s="17" t="s">
        <v>208</v>
      </c>
      <c r="M118" s="28"/>
    </row>
    <row r="119" spans="2:13" s="1" customFormat="1" ht="6.95" customHeight="1">
      <c r="B119" s="28"/>
      <c r="M119" s="28"/>
    </row>
    <row r="120" spans="2:13" s="1" customFormat="1" ht="12" customHeight="1">
      <c r="B120" s="28"/>
      <c r="C120" s="23" t="s">
        <v>16</v>
      </c>
      <c r="M120" s="28"/>
    </row>
    <row r="121" spans="2:13" s="1" customFormat="1" ht="26.25" customHeight="1">
      <c r="B121" s="28"/>
      <c r="E121" s="217" t="str">
        <f>E7</f>
        <v>Vypracovanie DO pre výmenu regulačných ventilov na OST východ a západ, závod Bratislava</v>
      </c>
      <c r="F121" s="218"/>
      <c r="G121" s="218"/>
      <c r="H121" s="218"/>
      <c r="M121" s="28"/>
    </row>
    <row r="122" spans="2:13" s="1" customFormat="1" ht="12" customHeight="1">
      <c r="B122" s="28"/>
      <c r="C122" s="23" t="s">
        <v>181</v>
      </c>
      <c r="M122" s="28"/>
    </row>
    <row r="123" spans="2:13" s="1" customFormat="1" ht="16.5" customHeight="1">
      <c r="B123" s="28"/>
      <c r="E123" s="214" t="str">
        <f>E9</f>
        <v>680 - Dom športu</v>
      </c>
      <c r="F123" s="219"/>
      <c r="G123" s="219"/>
      <c r="H123" s="219"/>
      <c r="M123" s="28"/>
    </row>
    <row r="124" spans="2:13" s="1" customFormat="1" ht="6.95" customHeight="1">
      <c r="B124" s="28"/>
      <c r="M124" s="28"/>
    </row>
    <row r="125" spans="2:13" s="1" customFormat="1" ht="12" customHeight="1">
      <c r="B125" s="28"/>
      <c r="C125" s="23" t="s">
        <v>20</v>
      </c>
      <c r="F125" s="21" t="str">
        <f>F12</f>
        <v>Bratislava</v>
      </c>
      <c r="I125" s="23" t="s">
        <v>22</v>
      </c>
      <c r="J125" s="49" t="str">
        <f>IF(J12="","",J12)</f>
        <v>1. 10. 2024</v>
      </c>
      <c r="M125" s="28"/>
    </row>
    <row r="126" spans="2:13" s="1" customFormat="1" ht="6.95" customHeight="1">
      <c r="B126" s="28"/>
      <c r="M126" s="28"/>
    </row>
    <row r="127" spans="2:13" s="1" customFormat="1" ht="25.7" customHeight="1">
      <c r="B127" s="28"/>
      <c r="C127" s="23" t="s">
        <v>24</v>
      </c>
      <c r="F127" s="21" t="str">
        <f>E15</f>
        <v>MH Teplárenský holding, a.s.</v>
      </c>
      <c r="I127" s="23" t="s">
        <v>32</v>
      </c>
      <c r="J127" s="26" t="str">
        <f>E21</f>
        <v>BANSKÉ PROJEKTY, s.r.o.</v>
      </c>
      <c r="M127" s="28"/>
    </row>
    <row r="128" spans="2:13" s="1" customFormat="1" ht="15.2" customHeight="1">
      <c r="B128" s="28"/>
      <c r="C128" s="23" t="s">
        <v>30</v>
      </c>
      <c r="F128" s="21" t="str">
        <f>IF(E18="","",E18)</f>
        <v>Vyplň údaj</v>
      </c>
      <c r="I128" s="23" t="s">
        <v>36</v>
      </c>
      <c r="J128" s="26" t="str">
        <f>E24</f>
        <v>Ing. Tomáš Baník</v>
      </c>
      <c r="M128" s="28"/>
    </row>
    <row r="129" spans="2:65" s="1" customFormat="1" ht="10.35" customHeight="1">
      <c r="B129" s="28"/>
      <c r="M129" s="28"/>
    </row>
    <row r="130" spans="2:65" s="10" customFormat="1" ht="29.25" customHeight="1">
      <c r="B130" s="128"/>
      <c r="C130" s="129" t="s">
        <v>209</v>
      </c>
      <c r="D130" s="130" t="s">
        <v>64</v>
      </c>
      <c r="E130" s="130" t="s">
        <v>60</v>
      </c>
      <c r="F130" s="130" t="s">
        <v>61</v>
      </c>
      <c r="G130" s="130" t="s">
        <v>210</v>
      </c>
      <c r="H130" s="130" t="s">
        <v>211</v>
      </c>
      <c r="I130" s="130" t="s">
        <v>212</v>
      </c>
      <c r="J130" s="130" t="s">
        <v>213</v>
      </c>
      <c r="K130" s="131" t="s">
        <v>190</v>
      </c>
      <c r="L130" s="132" t="s">
        <v>214</v>
      </c>
      <c r="M130" s="128"/>
      <c r="N130" s="56" t="s">
        <v>1</v>
      </c>
      <c r="O130" s="57" t="s">
        <v>43</v>
      </c>
      <c r="P130" s="57" t="s">
        <v>215</v>
      </c>
      <c r="Q130" s="57" t="s">
        <v>216</v>
      </c>
      <c r="R130" s="57" t="s">
        <v>217</v>
      </c>
      <c r="S130" s="57" t="s">
        <v>218</v>
      </c>
      <c r="T130" s="57" t="s">
        <v>219</v>
      </c>
      <c r="U130" s="57" t="s">
        <v>220</v>
      </c>
      <c r="V130" s="57" t="s">
        <v>221</v>
      </c>
      <c r="W130" s="57" t="s">
        <v>222</v>
      </c>
      <c r="X130" s="58" t="s">
        <v>223</v>
      </c>
    </row>
    <row r="131" spans="2:65" s="1" customFormat="1" ht="22.9" customHeight="1">
      <c r="B131" s="28"/>
      <c r="C131" s="61" t="s">
        <v>182</v>
      </c>
      <c r="K131" s="133">
        <f>BK131</f>
        <v>0</v>
      </c>
      <c r="M131" s="28"/>
      <c r="N131" s="59"/>
      <c r="O131" s="50"/>
      <c r="P131" s="50"/>
      <c r="Q131" s="134">
        <f>Q132+Q136+Q138+Q141</f>
        <v>0</v>
      </c>
      <c r="R131" s="134">
        <f>R132+R136+R138+R141</f>
        <v>0</v>
      </c>
      <c r="S131" s="50"/>
      <c r="T131" s="135">
        <f>T132+T136+T138+T141</f>
        <v>0</v>
      </c>
      <c r="U131" s="50"/>
      <c r="V131" s="135">
        <f>V132+V136+V138+V141</f>
        <v>0</v>
      </c>
      <c r="W131" s="50"/>
      <c r="X131" s="136">
        <f>X132+X136+X138+X141</f>
        <v>0</v>
      </c>
      <c r="AT131" s="13" t="s">
        <v>80</v>
      </c>
      <c r="AU131" s="13" t="s">
        <v>192</v>
      </c>
      <c r="BK131" s="137">
        <f>BK132+BK136+BK138+BK141</f>
        <v>0</v>
      </c>
    </row>
    <row r="132" spans="2:65" s="11" customFormat="1" ht="25.9" customHeight="1">
      <c r="B132" s="138"/>
      <c r="D132" s="139" t="s">
        <v>80</v>
      </c>
      <c r="E132" s="140" t="s">
        <v>224</v>
      </c>
      <c r="F132" s="140" t="s">
        <v>225</v>
      </c>
      <c r="I132" s="141"/>
      <c r="J132" s="141"/>
      <c r="K132" s="116">
        <f>BK132</f>
        <v>0</v>
      </c>
      <c r="M132" s="138"/>
      <c r="N132" s="142"/>
      <c r="Q132" s="143">
        <f>Q133</f>
        <v>0</v>
      </c>
      <c r="R132" s="143">
        <f>R133</f>
        <v>0</v>
      </c>
      <c r="T132" s="144">
        <f>T133</f>
        <v>0</v>
      </c>
      <c r="V132" s="144">
        <f>V133</f>
        <v>0</v>
      </c>
      <c r="X132" s="145">
        <f>X133</f>
        <v>0</v>
      </c>
      <c r="AR132" s="139" t="s">
        <v>89</v>
      </c>
      <c r="AT132" s="146" t="s">
        <v>80</v>
      </c>
      <c r="AU132" s="146" t="s">
        <v>81</v>
      </c>
      <c r="AY132" s="139" t="s">
        <v>226</v>
      </c>
      <c r="BK132" s="147">
        <f>BK133</f>
        <v>0</v>
      </c>
    </row>
    <row r="133" spans="2:65" s="11" customFormat="1" ht="22.9" customHeight="1">
      <c r="B133" s="138"/>
      <c r="D133" s="139" t="s">
        <v>80</v>
      </c>
      <c r="E133" s="148" t="s">
        <v>232</v>
      </c>
      <c r="F133" s="148" t="s">
        <v>233</v>
      </c>
      <c r="I133" s="141"/>
      <c r="J133" s="141"/>
      <c r="K133" s="149">
        <f>BK133</f>
        <v>0</v>
      </c>
      <c r="M133" s="138"/>
      <c r="N133" s="142"/>
      <c r="Q133" s="143">
        <f>SUM(Q134:Q135)</f>
        <v>0</v>
      </c>
      <c r="R133" s="143">
        <f>SUM(R134:R135)</f>
        <v>0</v>
      </c>
      <c r="T133" s="144">
        <f>SUM(T134:T135)</f>
        <v>0</v>
      </c>
      <c r="V133" s="144">
        <f>SUM(V134:V135)</f>
        <v>0</v>
      </c>
      <c r="X133" s="145">
        <f>SUM(X134:X135)</f>
        <v>0</v>
      </c>
      <c r="AR133" s="139" t="s">
        <v>89</v>
      </c>
      <c r="AT133" s="146" t="s">
        <v>80</v>
      </c>
      <c r="AU133" s="146" t="s">
        <v>89</v>
      </c>
      <c r="AY133" s="139" t="s">
        <v>226</v>
      </c>
      <c r="BK133" s="147">
        <f>SUM(BK134:BK135)</f>
        <v>0</v>
      </c>
    </row>
    <row r="134" spans="2:65" s="1" customFormat="1" ht="16.5" customHeight="1">
      <c r="B134" s="28"/>
      <c r="C134" s="150" t="s">
        <v>89</v>
      </c>
      <c r="D134" s="150" t="s">
        <v>227</v>
      </c>
      <c r="E134" s="151" t="s">
        <v>255</v>
      </c>
      <c r="F134" s="152" t="s">
        <v>256</v>
      </c>
      <c r="G134" s="153" t="s">
        <v>231</v>
      </c>
      <c r="H134" s="154">
        <v>1</v>
      </c>
      <c r="I134" s="155"/>
      <c r="J134" s="155"/>
      <c r="K134" s="156">
        <f>ROUND(P134*H134,2)</f>
        <v>0</v>
      </c>
      <c r="L134" s="157"/>
      <c r="M134" s="28"/>
      <c r="N134" s="158" t="s">
        <v>1</v>
      </c>
      <c r="O134" s="118" t="s">
        <v>45</v>
      </c>
      <c r="P134" s="159">
        <f>I134+J134</f>
        <v>0</v>
      </c>
      <c r="Q134" s="159">
        <f>ROUND(I134*H134,2)</f>
        <v>0</v>
      </c>
      <c r="R134" s="159">
        <f>ROUND(J134*H134,2)</f>
        <v>0</v>
      </c>
      <c r="T134" s="160">
        <f>S134*H134</f>
        <v>0</v>
      </c>
      <c r="U134" s="160">
        <v>0</v>
      </c>
      <c r="V134" s="160">
        <f>U134*H134</f>
        <v>0</v>
      </c>
      <c r="W134" s="160">
        <v>0</v>
      </c>
      <c r="X134" s="161">
        <f>W134*H134</f>
        <v>0</v>
      </c>
      <c r="AR134" s="162" t="s">
        <v>229</v>
      </c>
      <c r="AT134" s="162" t="s">
        <v>227</v>
      </c>
      <c r="AU134" s="162" t="s">
        <v>200</v>
      </c>
      <c r="AY134" s="13" t="s">
        <v>226</v>
      </c>
      <c r="BE134" s="163">
        <f>IF(O134="základná",K134,0)</f>
        <v>0</v>
      </c>
      <c r="BF134" s="163">
        <f>IF(O134="znížená",K134,0)</f>
        <v>0</v>
      </c>
      <c r="BG134" s="163">
        <f>IF(O134="zákl. prenesená",K134,0)</f>
        <v>0</v>
      </c>
      <c r="BH134" s="163">
        <f>IF(O134="zníž. prenesená",K134,0)</f>
        <v>0</v>
      </c>
      <c r="BI134" s="163">
        <f>IF(O134="nulová",K134,0)</f>
        <v>0</v>
      </c>
      <c r="BJ134" s="13" t="s">
        <v>200</v>
      </c>
      <c r="BK134" s="163">
        <f>ROUND(P134*H134,2)</f>
        <v>0</v>
      </c>
      <c r="BL134" s="13" t="s">
        <v>229</v>
      </c>
      <c r="BM134" s="162" t="s">
        <v>257</v>
      </c>
    </row>
    <row r="135" spans="2:65" s="1" customFormat="1" ht="37.9" customHeight="1">
      <c r="B135" s="28"/>
      <c r="C135" s="150" t="s">
        <v>200</v>
      </c>
      <c r="D135" s="150" t="s">
        <v>227</v>
      </c>
      <c r="E135" s="151" t="s">
        <v>234</v>
      </c>
      <c r="F135" s="152" t="s">
        <v>235</v>
      </c>
      <c r="G135" s="153" t="s">
        <v>236</v>
      </c>
      <c r="H135" s="154">
        <v>8</v>
      </c>
      <c r="I135" s="155"/>
      <c r="J135" s="155"/>
      <c r="K135" s="156">
        <f>ROUND(P135*H135,2)</f>
        <v>0</v>
      </c>
      <c r="L135" s="157"/>
      <c r="M135" s="28"/>
      <c r="N135" s="158" t="s">
        <v>1</v>
      </c>
      <c r="O135" s="118" t="s">
        <v>45</v>
      </c>
      <c r="P135" s="159">
        <f>I135+J135</f>
        <v>0</v>
      </c>
      <c r="Q135" s="159">
        <f>ROUND(I135*H135,2)</f>
        <v>0</v>
      </c>
      <c r="R135" s="159">
        <f>ROUND(J135*H135,2)</f>
        <v>0</v>
      </c>
      <c r="T135" s="160">
        <f>S135*H135</f>
        <v>0</v>
      </c>
      <c r="U135" s="160">
        <v>0</v>
      </c>
      <c r="V135" s="160">
        <f>U135*H135</f>
        <v>0</v>
      </c>
      <c r="W135" s="160">
        <v>0</v>
      </c>
      <c r="X135" s="161">
        <f>W135*H135</f>
        <v>0</v>
      </c>
      <c r="AR135" s="162" t="s">
        <v>229</v>
      </c>
      <c r="AT135" s="162" t="s">
        <v>227</v>
      </c>
      <c r="AU135" s="162" t="s">
        <v>200</v>
      </c>
      <c r="AY135" s="13" t="s">
        <v>226</v>
      </c>
      <c r="BE135" s="163">
        <f>IF(O135="základná",K135,0)</f>
        <v>0</v>
      </c>
      <c r="BF135" s="163">
        <f>IF(O135="znížená",K135,0)</f>
        <v>0</v>
      </c>
      <c r="BG135" s="163">
        <f>IF(O135="zákl. prenesená",K135,0)</f>
        <v>0</v>
      </c>
      <c r="BH135" s="163">
        <f>IF(O135="zníž. prenesená",K135,0)</f>
        <v>0</v>
      </c>
      <c r="BI135" s="163">
        <f>IF(O135="nulová",K135,0)</f>
        <v>0</v>
      </c>
      <c r="BJ135" s="13" t="s">
        <v>200</v>
      </c>
      <c r="BK135" s="163">
        <f>ROUND(P135*H135,2)</f>
        <v>0</v>
      </c>
      <c r="BL135" s="13" t="s">
        <v>229</v>
      </c>
      <c r="BM135" s="162" t="s">
        <v>258</v>
      </c>
    </row>
    <row r="136" spans="2:65" s="11" customFormat="1" ht="25.9" customHeight="1">
      <c r="B136" s="138"/>
      <c r="D136" s="139" t="s">
        <v>80</v>
      </c>
      <c r="E136" s="140" t="s">
        <v>237</v>
      </c>
      <c r="F136" s="140" t="s">
        <v>238</v>
      </c>
      <c r="I136" s="141"/>
      <c r="J136" s="141"/>
      <c r="K136" s="116">
        <f>BK136</f>
        <v>0</v>
      </c>
      <c r="M136" s="138"/>
      <c r="N136" s="142"/>
      <c r="Q136" s="143">
        <f>Q137</f>
        <v>0</v>
      </c>
      <c r="R136" s="143">
        <f>R137</f>
        <v>0</v>
      </c>
      <c r="T136" s="144">
        <f>T137</f>
        <v>0</v>
      </c>
      <c r="V136" s="144">
        <f>V137</f>
        <v>0</v>
      </c>
      <c r="X136" s="145">
        <f>X137</f>
        <v>0</v>
      </c>
      <c r="AR136" s="139" t="s">
        <v>229</v>
      </c>
      <c r="AT136" s="146" t="s">
        <v>80</v>
      </c>
      <c r="AU136" s="146" t="s">
        <v>81</v>
      </c>
      <c r="AY136" s="139" t="s">
        <v>226</v>
      </c>
      <c r="BK136" s="147">
        <f>BK137</f>
        <v>0</v>
      </c>
    </row>
    <row r="137" spans="2:65" s="1" customFormat="1" ht="24.2" customHeight="1">
      <c r="B137" s="28"/>
      <c r="C137" s="150" t="s">
        <v>228</v>
      </c>
      <c r="D137" s="150" t="s">
        <v>227</v>
      </c>
      <c r="E137" s="151" t="s">
        <v>239</v>
      </c>
      <c r="F137" s="152" t="s">
        <v>240</v>
      </c>
      <c r="G137" s="153" t="s">
        <v>241</v>
      </c>
      <c r="H137" s="154">
        <v>1</v>
      </c>
      <c r="I137" s="155"/>
      <c r="J137" s="155"/>
      <c r="K137" s="156">
        <f>ROUND(P137*H137,2)</f>
        <v>0</v>
      </c>
      <c r="L137" s="157"/>
      <c r="M137" s="28"/>
      <c r="N137" s="158" t="s">
        <v>1</v>
      </c>
      <c r="O137" s="118" t="s">
        <v>45</v>
      </c>
      <c r="P137" s="159">
        <f>I137+J137</f>
        <v>0</v>
      </c>
      <c r="Q137" s="159">
        <f>ROUND(I137*H137,2)</f>
        <v>0</v>
      </c>
      <c r="R137" s="159">
        <f>ROUND(J137*H137,2)</f>
        <v>0</v>
      </c>
      <c r="T137" s="160">
        <f>S137*H137</f>
        <v>0</v>
      </c>
      <c r="U137" s="160">
        <v>0</v>
      </c>
      <c r="V137" s="160">
        <f>U137*H137</f>
        <v>0</v>
      </c>
      <c r="W137" s="160">
        <v>0</v>
      </c>
      <c r="X137" s="161">
        <f>W137*H137</f>
        <v>0</v>
      </c>
      <c r="AR137" s="162" t="s">
        <v>242</v>
      </c>
      <c r="AT137" s="162" t="s">
        <v>227</v>
      </c>
      <c r="AU137" s="162" t="s">
        <v>89</v>
      </c>
      <c r="AY137" s="13" t="s">
        <v>226</v>
      </c>
      <c r="BE137" s="163">
        <f>IF(O137="základná",K137,0)</f>
        <v>0</v>
      </c>
      <c r="BF137" s="163">
        <f>IF(O137="znížená",K137,0)</f>
        <v>0</v>
      </c>
      <c r="BG137" s="163">
        <f>IF(O137="zákl. prenesená",K137,0)</f>
        <v>0</v>
      </c>
      <c r="BH137" s="163">
        <f>IF(O137="zníž. prenesená",K137,0)</f>
        <v>0</v>
      </c>
      <c r="BI137" s="163">
        <f>IF(O137="nulová",K137,0)</f>
        <v>0</v>
      </c>
      <c r="BJ137" s="13" t="s">
        <v>200</v>
      </c>
      <c r="BK137" s="163">
        <f>ROUND(P137*H137,2)</f>
        <v>0</v>
      </c>
      <c r="BL137" s="13" t="s">
        <v>242</v>
      </c>
      <c r="BM137" s="162" t="s">
        <v>259</v>
      </c>
    </row>
    <row r="138" spans="2:65" s="11" customFormat="1" ht="25.9" customHeight="1">
      <c r="B138" s="138"/>
      <c r="D138" s="139" t="s">
        <v>80</v>
      </c>
      <c r="E138" s="140" t="s">
        <v>199</v>
      </c>
      <c r="F138" s="140" t="s">
        <v>243</v>
      </c>
      <c r="I138" s="141"/>
      <c r="J138" s="141"/>
      <c r="K138" s="116">
        <f>BK138</f>
        <v>0</v>
      </c>
      <c r="M138" s="138"/>
      <c r="N138" s="142"/>
      <c r="Q138" s="143">
        <f>SUM(Q139:Q140)</f>
        <v>0</v>
      </c>
      <c r="R138" s="143">
        <f>SUM(R139:R140)</f>
        <v>0</v>
      </c>
      <c r="T138" s="144">
        <f>SUM(T139:T140)</f>
        <v>0</v>
      </c>
      <c r="V138" s="144">
        <f>SUM(V139:V140)</f>
        <v>0</v>
      </c>
      <c r="X138" s="145">
        <f>SUM(X139:X140)</f>
        <v>0</v>
      </c>
      <c r="AR138" s="139" t="s">
        <v>230</v>
      </c>
      <c r="AT138" s="146" t="s">
        <v>80</v>
      </c>
      <c r="AU138" s="146" t="s">
        <v>81</v>
      </c>
      <c r="AY138" s="139" t="s">
        <v>226</v>
      </c>
      <c r="BK138" s="147">
        <f>SUM(BK139:BK140)</f>
        <v>0</v>
      </c>
    </row>
    <row r="139" spans="2:65" s="1" customFormat="1" ht="24.2" customHeight="1">
      <c r="B139" s="28"/>
      <c r="C139" s="150" t="s">
        <v>229</v>
      </c>
      <c r="D139" s="150" t="s">
        <v>227</v>
      </c>
      <c r="E139" s="151" t="s">
        <v>246</v>
      </c>
      <c r="F139" s="152" t="s">
        <v>247</v>
      </c>
      <c r="G139" s="153" t="s">
        <v>244</v>
      </c>
      <c r="H139" s="154">
        <v>1</v>
      </c>
      <c r="I139" s="155"/>
      <c r="J139" s="155"/>
      <c r="K139" s="156">
        <f>ROUND(P139*H139,2)</f>
        <v>0</v>
      </c>
      <c r="L139" s="157"/>
      <c r="M139" s="28"/>
      <c r="N139" s="158" t="s">
        <v>1</v>
      </c>
      <c r="O139" s="118" t="s">
        <v>45</v>
      </c>
      <c r="P139" s="159">
        <f>I139+J139</f>
        <v>0</v>
      </c>
      <c r="Q139" s="159">
        <f>ROUND(I139*H139,2)</f>
        <v>0</v>
      </c>
      <c r="R139" s="159">
        <f>ROUND(J139*H139,2)</f>
        <v>0</v>
      </c>
      <c r="T139" s="160">
        <f>S139*H139</f>
        <v>0</v>
      </c>
      <c r="U139" s="160">
        <v>0</v>
      </c>
      <c r="V139" s="160">
        <f>U139*H139</f>
        <v>0</v>
      </c>
      <c r="W139" s="160">
        <v>0</v>
      </c>
      <c r="X139" s="161">
        <f>W139*H139</f>
        <v>0</v>
      </c>
      <c r="AR139" s="162" t="s">
        <v>245</v>
      </c>
      <c r="AT139" s="162" t="s">
        <v>227</v>
      </c>
      <c r="AU139" s="162" t="s">
        <v>89</v>
      </c>
      <c r="AY139" s="13" t="s">
        <v>226</v>
      </c>
      <c r="BE139" s="163">
        <f>IF(O139="základná",K139,0)</f>
        <v>0</v>
      </c>
      <c r="BF139" s="163">
        <f>IF(O139="znížená",K139,0)</f>
        <v>0</v>
      </c>
      <c r="BG139" s="163">
        <f>IF(O139="zákl. prenesená",K139,0)</f>
        <v>0</v>
      </c>
      <c r="BH139" s="163">
        <f>IF(O139="zníž. prenesená",K139,0)</f>
        <v>0</v>
      </c>
      <c r="BI139" s="163">
        <f>IF(O139="nulová",K139,0)</f>
        <v>0</v>
      </c>
      <c r="BJ139" s="13" t="s">
        <v>200</v>
      </c>
      <c r="BK139" s="163">
        <f>ROUND(P139*H139,2)</f>
        <v>0</v>
      </c>
      <c r="BL139" s="13" t="s">
        <v>245</v>
      </c>
      <c r="BM139" s="162" t="s">
        <v>260</v>
      </c>
    </row>
    <row r="140" spans="2:65" s="1" customFormat="1" ht="24.2" customHeight="1">
      <c r="B140" s="28"/>
      <c r="C140" s="150" t="s">
        <v>230</v>
      </c>
      <c r="D140" s="150" t="s">
        <v>227</v>
      </c>
      <c r="E140" s="151" t="s">
        <v>248</v>
      </c>
      <c r="F140" s="152" t="s">
        <v>249</v>
      </c>
      <c r="G140" s="153" t="s">
        <v>244</v>
      </c>
      <c r="H140" s="154">
        <v>1</v>
      </c>
      <c r="I140" s="155"/>
      <c r="J140" s="155"/>
      <c r="K140" s="156">
        <f>ROUND(P140*H140,2)</f>
        <v>0</v>
      </c>
      <c r="L140" s="157"/>
      <c r="M140" s="28"/>
      <c r="N140" s="158" t="s">
        <v>1</v>
      </c>
      <c r="O140" s="118" t="s">
        <v>45</v>
      </c>
      <c r="P140" s="159">
        <f>I140+J140</f>
        <v>0</v>
      </c>
      <c r="Q140" s="159">
        <f>ROUND(I140*H140,2)</f>
        <v>0</v>
      </c>
      <c r="R140" s="159">
        <f>ROUND(J140*H140,2)</f>
        <v>0</v>
      </c>
      <c r="T140" s="160">
        <f>S140*H140</f>
        <v>0</v>
      </c>
      <c r="U140" s="160">
        <v>0</v>
      </c>
      <c r="V140" s="160">
        <f>U140*H140</f>
        <v>0</v>
      </c>
      <c r="W140" s="160">
        <v>0</v>
      </c>
      <c r="X140" s="161">
        <f>W140*H140</f>
        <v>0</v>
      </c>
      <c r="AR140" s="162" t="s">
        <v>245</v>
      </c>
      <c r="AT140" s="162" t="s">
        <v>227</v>
      </c>
      <c r="AU140" s="162" t="s">
        <v>89</v>
      </c>
      <c r="AY140" s="13" t="s">
        <v>226</v>
      </c>
      <c r="BE140" s="163">
        <f>IF(O140="základná",K140,0)</f>
        <v>0</v>
      </c>
      <c r="BF140" s="163">
        <f>IF(O140="znížená",K140,0)</f>
        <v>0</v>
      </c>
      <c r="BG140" s="163">
        <f>IF(O140="zákl. prenesená",K140,0)</f>
        <v>0</v>
      </c>
      <c r="BH140" s="163">
        <f>IF(O140="zníž. prenesená",K140,0)</f>
        <v>0</v>
      </c>
      <c r="BI140" s="163">
        <f>IF(O140="nulová",K140,0)</f>
        <v>0</v>
      </c>
      <c r="BJ140" s="13" t="s">
        <v>200</v>
      </c>
      <c r="BK140" s="163">
        <f>ROUND(P140*H140,2)</f>
        <v>0</v>
      </c>
      <c r="BL140" s="13" t="s">
        <v>245</v>
      </c>
      <c r="BM140" s="162" t="s">
        <v>261</v>
      </c>
    </row>
    <row r="141" spans="2:65" s="1" customFormat="1" ht="49.9" customHeight="1">
      <c r="B141" s="28"/>
      <c r="E141" s="140" t="s">
        <v>250</v>
      </c>
      <c r="F141" s="140" t="s">
        <v>251</v>
      </c>
      <c r="K141" s="116">
        <f t="shared" ref="K141:K146" si="6">BK141</f>
        <v>0</v>
      </c>
      <c r="M141" s="28"/>
      <c r="N141" s="164"/>
      <c r="Q141" s="143">
        <f>SUM(Q142:Q146)</f>
        <v>0</v>
      </c>
      <c r="R141" s="143">
        <f>SUM(R142:R146)</f>
        <v>0</v>
      </c>
      <c r="X141" s="53"/>
      <c r="AT141" s="13" t="s">
        <v>80</v>
      </c>
      <c r="AU141" s="13" t="s">
        <v>81</v>
      </c>
      <c r="AY141" s="13" t="s">
        <v>252</v>
      </c>
      <c r="BK141" s="163">
        <f>SUM(BK142:BK146)</f>
        <v>0</v>
      </c>
    </row>
    <row r="142" spans="2:65" s="1" customFormat="1" ht="16.350000000000001" customHeight="1">
      <c r="B142" s="28"/>
      <c r="C142" s="165" t="s">
        <v>1</v>
      </c>
      <c r="D142" s="165" t="s">
        <v>227</v>
      </c>
      <c r="E142" s="166" t="s">
        <v>1</v>
      </c>
      <c r="F142" s="167" t="s">
        <v>1</v>
      </c>
      <c r="G142" s="168" t="s">
        <v>1</v>
      </c>
      <c r="H142" s="169"/>
      <c r="I142" s="169"/>
      <c r="J142" s="169"/>
      <c r="K142" s="170">
        <f t="shared" si="6"/>
        <v>0</v>
      </c>
      <c r="L142" s="157"/>
      <c r="M142" s="28"/>
      <c r="N142" s="171" t="s">
        <v>1</v>
      </c>
      <c r="O142" s="172" t="s">
        <v>45</v>
      </c>
      <c r="P142" s="173">
        <f>I142+J142</f>
        <v>0</v>
      </c>
      <c r="Q142" s="174">
        <f>I142*H142</f>
        <v>0</v>
      </c>
      <c r="R142" s="174">
        <f>J142*H142</f>
        <v>0</v>
      </c>
      <c r="X142" s="53"/>
      <c r="AT142" s="13" t="s">
        <v>252</v>
      </c>
      <c r="AU142" s="13" t="s">
        <v>89</v>
      </c>
      <c r="AY142" s="13" t="s">
        <v>252</v>
      </c>
      <c r="BE142" s="163">
        <f>IF(O142="základná",K142,0)</f>
        <v>0</v>
      </c>
      <c r="BF142" s="163">
        <f>IF(O142="znížená",K142,0)</f>
        <v>0</v>
      </c>
      <c r="BG142" s="163">
        <f>IF(O142="zákl. prenesená",K142,0)</f>
        <v>0</v>
      </c>
      <c r="BH142" s="163">
        <f>IF(O142="zníž. prenesená",K142,0)</f>
        <v>0</v>
      </c>
      <c r="BI142" s="163">
        <f>IF(O142="nulová",K142,0)</f>
        <v>0</v>
      </c>
      <c r="BJ142" s="13" t="s">
        <v>200</v>
      </c>
      <c r="BK142" s="163">
        <f>P142*H142</f>
        <v>0</v>
      </c>
    </row>
    <row r="143" spans="2:65" s="1" customFormat="1" ht="16.350000000000001" customHeight="1">
      <c r="B143" s="28"/>
      <c r="C143" s="165" t="s">
        <v>1</v>
      </c>
      <c r="D143" s="165" t="s">
        <v>227</v>
      </c>
      <c r="E143" s="166" t="s">
        <v>1</v>
      </c>
      <c r="F143" s="167" t="s">
        <v>1</v>
      </c>
      <c r="G143" s="168" t="s">
        <v>1</v>
      </c>
      <c r="H143" s="169"/>
      <c r="I143" s="169"/>
      <c r="J143" s="169"/>
      <c r="K143" s="170">
        <f t="shared" si="6"/>
        <v>0</v>
      </c>
      <c r="L143" s="157"/>
      <c r="M143" s="28"/>
      <c r="N143" s="171" t="s">
        <v>1</v>
      </c>
      <c r="O143" s="172" t="s">
        <v>45</v>
      </c>
      <c r="P143" s="173">
        <f>I143+J143</f>
        <v>0</v>
      </c>
      <c r="Q143" s="174">
        <f>I143*H143</f>
        <v>0</v>
      </c>
      <c r="R143" s="174">
        <f>J143*H143</f>
        <v>0</v>
      </c>
      <c r="X143" s="53"/>
      <c r="AT143" s="13" t="s">
        <v>252</v>
      </c>
      <c r="AU143" s="13" t="s">
        <v>89</v>
      </c>
      <c r="AY143" s="13" t="s">
        <v>252</v>
      </c>
      <c r="BE143" s="163">
        <f>IF(O143="základná",K143,0)</f>
        <v>0</v>
      </c>
      <c r="BF143" s="163">
        <f>IF(O143="znížená",K143,0)</f>
        <v>0</v>
      </c>
      <c r="BG143" s="163">
        <f>IF(O143="zákl. prenesená",K143,0)</f>
        <v>0</v>
      </c>
      <c r="BH143" s="163">
        <f>IF(O143="zníž. prenesená",K143,0)</f>
        <v>0</v>
      </c>
      <c r="BI143" s="163">
        <f>IF(O143="nulová",K143,0)</f>
        <v>0</v>
      </c>
      <c r="BJ143" s="13" t="s">
        <v>200</v>
      </c>
      <c r="BK143" s="163">
        <f>P143*H143</f>
        <v>0</v>
      </c>
    </row>
    <row r="144" spans="2:65" s="1" customFormat="1" ht="16.350000000000001" customHeight="1">
      <c r="B144" s="28"/>
      <c r="C144" s="165" t="s">
        <v>1</v>
      </c>
      <c r="D144" s="165" t="s">
        <v>227</v>
      </c>
      <c r="E144" s="166" t="s">
        <v>1</v>
      </c>
      <c r="F144" s="167" t="s">
        <v>1</v>
      </c>
      <c r="G144" s="168" t="s">
        <v>1</v>
      </c>
      <c r="H144" s="169"/>
      <c r="I144" s="169"/>
      <c r="J144" s="169"/>
      <c r="K144" s="170">
        <f t="shared" si="6"/>
        <v>0</v>
      </c>
      <c r="L144" s="157"/>
      <c r="M144" s="28"/>
      <c r="N144" s="171" t="s">
        <v>1</v>
      </c>
      <c r="O144" s="172" t="s">
        <v>45</v>
      </c>
      <c r="P144" s="173">
        <f>I144+J144</f>
        <v>0</v>
      </c>
      <c r="Q144" s="174">
        <f>I144*H144</f>
        <v>0</v>
      </c>
      <c r="R144" s="174">
        <f>J144*H144</f>
        <v>0</v>
      </c>
      <c r="X144" s="53"/>
      <c r="AT144" s="13" t="s">
        <v>252</v>
      </c>
      <c r="AU144" s="13" t="s">
        <v>89</v>
      </c>
      <c r="AY144" s="13" t="s">
        <v>252</v>
      </c>
      <c r="BE144" s="163">
        <f>IF(O144="základná",K144,0)</f>
        <v>0</v>
      </c>
      <c r="BF144" s="163">
        <f>IF(O144="znížená",K144,0)</f>
        <v>0</v>
      </c>
      <c r="BG144" s="163">
        <f>IF(O144="zákl. prenesená",K144,0)</f>
        <v>0</v>
      </c>
      <c r="BH144" s="163">
        <f>IF(O144="zníž. prenesená",K144,0)</f>
        <v>0</v>
      </c>
      <c r="BI144" s="163">
        <f>IF(O144="nulová",K144,0)</f>
        <v>0</v>
      </c>
      <c r="BJ144" s="13" t="s">
        <v>200</v>
      </c>
      <c r="BK144" s="163">
        <f>P144*H144</f>
        <v>0</v>
      </c>
    </row>
    <row r="145" spans="2:63" s="1" customFormat="1" ht="16.350000000000001" customHeight="1">
      <c r="B145" s="28"/>
      <c r="C145" s="165" t="s">
        <v>1</v>
      </c>
      <c r="D145" s="165" t="s">
        <v>227</v>
      </c>
      <c r="E145" s="166" t="s">
        <v>1</v>
      </c>
      <c r="F145" s="167" t="s">
        <v>1</v>
      </c>
      <c r="G145" s="168" t="s">
        <v>1</v>
      </c>
      <c r="H145" s="169"/>
      <c r="I145" s="169"/>
      <c r="J145" s="169"/>
      <c r="K145" s="170">
        <f t="shared" si="6"/>
        <v>0</v>
      </c>
      <c r="L145" s="157"/>
      <c r="M145" s="28"/>
      <c r="N145" s="171" t="s">
        <v>1</v>
      </c>
      <c r="O145" s="172" t="s">
        <v>45</v>
      </c>
      <c r="P145" s="173">
        <f>I145+J145</f>
        <v>0</v>
      </c>
      <c r="Q145" s="174">
        <f>I145*H145</f>
        <v>0</v>
      </c>
      <c r="R145" s="174">
        <f>J145*H145</f>
        <v>0</v>
      </c>
      <c r="X145" s="53"/>
      <c r="AT145" s="13" t="s">
        <v>252</v>
      </c>
      <c r="AU145" s="13" t="s">
        <v>89</v>
      </c>
      <c r="AY145" s="13" t="s">
        <v>252</v>
      </c>
      <c r="BE145" s="163">
        <f>IF(O145="základná",K145,0)</f>
        <v>0</v>
      </c>
      <c r="BF145" s="163">
        <f>IF(O145="znížená",K145,0)</f>
        <v>0</v>
      </c>
      <c r="BG145" s="163">
        <f>IF(O145="zákl. prenesená",K145,0)</f>
        <v>0</v>
      </c>
      <c r="BH145" s="163">
        <f>IF(O145="zníž. prenesená",K145,0)</f>
        <v>0</v>
      </c>
      <c r="BI145" s="163">
        <f>IF(O145="nulová",K145,0)</f>
        <v>0</v>
      </c>
      <c r="BJ145" s="13" t="s">
        <v>200</v>
      </c>
      <c r="BK145" s="163">
        <f>P145*H145</f>
        <v>0</v>
      </c>
    </row>
    <row r="146" spans="2:63" s="1" customFormat="1" ht="16.350000000000001" customHeight="1">
      <c r="B146" s="28"/>
      <c r="C146" s="165" t="s">
        <v>1</v>
      </c>
      <c r="D146" s="165" t="s">
        <v>227</v>
      </c>
      <c r="E146" s="166" t="s">
        <v>1</v>
      </c>
      <c r="F146" s="167" t="s">
        <v>1</v>
      </c>
      <c r="G146" s="168" t="s">
        <v>1</v>
      </c>
      <c r="H146" s="169"/>
      <c r="I146" s="169"/>
      <c r="J146" s="169"/>
      <c r="K146" s="170">
        <f t="shared" si="6"/>
        <v>0</v>
      </c>
      <c r="L146" s="157"/>
      <c r="M146" s="28"/>
      <c r="N146" s="171" t="s">
        <v>1</v>
      </c>
      <c r="O146" s="172" t="s">
        <v>45</v>
      </c>
      <c r="P146" s="175">
        <f>I146+J146</f>
        <v>0</v>
      </c>
      <c r="Q146" s="176">
        <f>I146*H146</f>
        <v>0</v>
      </c>
      <c r="R146" s="176">
        <f>J146*H146</f>
        <v>0</v>
      </c>
      <c r="S146" s="177"/>
      <c r="T146" s="177"/>
      <c r="U146" s="177"/>
      <c r="V146" s="177"/>
      <c r="W146" s="177"/>
      <c r="X146" s="178"/>
      <c r="AT146" s="13" t="s">
        <v>252</v>
      </c>
      <c r="AU146" s="13" t="s">
        <v>89</v>
      </c>
      <c r="AY146" s="13" t="s">
        <v>252</v>
      </c>
      <c r="BE146" s="163">
        <f>IF(O146="základná",K146,0)</f>
        <v>0</v>
      </c>
      <c r="BF146" s="163">
        <f>IF(O146="znížená",K146,0)</f>
        <v>0</v>
      </c>
      <c r="BG146" s="163">
        <f>IF(O146="zákl. prenesená",K146,0)</f>
        <v>0</v>
      </c>
      <c r="BH146" s="163">
        <f>IF(O146="zníž. prenesená",K146,0)</f>
        <v>0</v>
      </c>
      <c r="BI146" s="163">
        <f>IF(O146="nulová",K146,0)</f>
        <v>0</v>
      </c>
      <c r="BJ146" s="13" t="s">
        <v>200</v>
      </c>
      <c r="BK146" s="163">
        <f>P146*H146</f>
        <v>0</v>
      </c>
    </row>
    <row r="147" spans="2:63" s="1" customFormat="1" ht="6.95" customHeight="1">
      <c r="B147" s="41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28"/>
    </row>
  </sheetData>
  <sheetProtection algorithmName="SHA-512" hashValue="jXDTHEf8yLP/qWDCimLbqSuPiQIfFhNZFlVdTKElkZsg0MdgFRzdK28LRIqL557U/hyk4ZAVP0ne81d5Qa88nQ==" saltValue="Bx14DaMC1f0SiVwKnc43slNTLmj8cmhlXQQV2LqrTG7Ap6EG5sB8uOOPgIPUVNRHjAKz9P8eYALbqVVnvGRiXQ==" spinCount="100000" sheet="1" objects="1" scenarios="1" formatColumns="0" formatRows="0" autoFilter="0"/>
  <autoFilter ref="C130:L146" xr:uid="{00000000-0009-0000-0000-00000D000000}"/>
  <mergeCells count="14">
    <mergeCell ref="D109:F109"/>
    <mergeCell ref="E121:H121"/>
    <mergeCell ref="E123:H123"/>
    <mergeCell ref="M2:Z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42:D147" xr:uid="{00000000-0002-0000-0D00-000000000000}">
      <formula1>"K, M"</formula1>
    </dataValidation>
    <dataValidation type="list" allowBlank="1" showInputMessage="1" showErrorMessage="1" error="Povolené sú hodnoty základná, znížená, nulová." sqref="O142:O147" xr:uid="{00000000-0002-0000-0D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680 - Dom športu</vt:lpstr>
      <vt:lpstr>'680 - Dom športu'!Názvy_tlače</vt:lpstr>
      <vt:lpstr>'Rekapitulácia stavby'!Názvy_tlače</vt:lpstr>
      <vt:lpstr>'680 - Dom športu'!Oblasť_tlače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Banik</dc:creator>
  <cp:lastModifiedBy>BANSKÉ PROJEKTY</cp:lastModifiedBy>
  <cp:lastPrinted>2024-12-19T13:02:25Z</cp:lastPrinted>
  <dcterms:created xsi:type="dcterms:W3CDTF">2024-12-19T12:57:23Z</dcterms:created>
  <dcterms:modified xsi:type="dcterms:W3CDTF">2024-12-19T13:02:42Z</dcterms:modified>
</cp:coreProperties>
</file>