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__EXP_2020\1950-1999_Z\1997-790 vymena RV OST V a OST Z BAT\_EXP\OST 951 Segnerova\PS01 TG_MaR\"/>
    </mc:Choice>
  </mc:AlternateContent>
  <xr:revisionPtr revIDLastSave="0" documentId="13_ncr:1_{679C5EC1-D337-4F2D-BA60-FAB854C93655}" xr6:coauthVersionLast="47" xr6:coauthVersionMax="47" xr10:uidLastSave="{00000000-0000-0000-0000-000000000000}"/>
  <bookViews>
    <workbookView xWindow="3045" yWindow="1065" windowWidth="34170" windowHeight="20625" firstSheet="1" activeTab="1" xr2:uid="{00000000-000D-0000-FFFF-FFFF00000000}"/>
  </bookViews>
  <sheets>
    <sheet name="Rekapitulácia stavby" sheetId="1" state="veryHidden" r:id="rId1"/>
    <sheet name="951 - Segnerova" sheetId="24" r:id="rId2"/>
  </sheets>
  <definedNames>
    <definedName name="_xlnm._FilterDatabase" localSheetId="1" hidden="1">'951 - Segnerova'!$C$139:$L$251</definedName>
    <definedName name="_xlnm.Print_Titles" localSheetId="1">'951 - Segnerova'!$139:$139</definedName>
    <definedName name="_xlnm.Print_Titles" localSheetId="0">'Rekapitulácia stavby'!$92:$92</definedName>
    <definedName name="_xlnm.Print_Area" localSheetId="1">'951 - Segnerova'!$C$4:$K$76,'951 - Segnerova'!$C$82:$K$121,'951 - Segnerova'!$C$127:$K$251</definedName>
    <definedName name="_xlnm.Print_Area" localSheetId="0">'Rekapitulácia stavby'!$D$4:$AO$76,'Rekapitulácia stavby'!$C$82:$AQ$126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25" i="1" l="1"/>
  <c r="AZ125" i="1"/>
  <c r="BA124" i="1"/>
  <c r="AZ124" i="1"/>
  <c r="BA123" i="1"/>
  <c r="AZ123" i="1"/>
  <c r="BA122" i="1"/>
  <c r="AZ122" i="1"/>
  <c r="BA121" i="1"/>
  <c r="AZ121" i="1"/>
  <c r="BA120" i="1"/>
  <c r="AZ120" i="1"/>
  <c r="BA119" i="1"/>
  <c r="AZ119" i="1"/>
  <c r="BA118" i="1"/>
  <c r="AZ118" i="1"/>
  <c r="K41" i="24"/>
  <c r="K40" i="24"/>
  <c r="BA117" i="1" s="1"/>
  <c r="K39" i="24"/>
  <c r="AZ117" i="1"/>
  <c r="BI251" i="24"/>
  <c r="BH251" i="24"/>
  <c r="BG251" i="24"/>
  <c r="BE251" i="24"/>
  <c r="R251" i="24"/>
  <c r="Q251" i="24"/>
  <c r="P251" i="24"/>
  <c r="BK251" i="24"/>
  <c r="K251" i="24" s="1"/>
  <c r="BF251" i="24" s="1"/>
  <c r="BI250" i="24"/>
  <c r="BH250" i="24"/>
  <c r="BG250" i="24"/>
  <c r="BE250" i="24"/>
  <c r="R250" i="24"/>
  <c r="Q250" i="24"/>
  <c r="P250" i="24"/>
  <c r="BK250" i="24"/>
  <c r="K250" i="24"/>
  <c r="BF250" i="24" s="1"/>
  <c r="BI249" i="24"/>
  <c r="BH249" i="24"/>
  <c r="BG249" i="24"/>
  <c r="BE249" i="24"/>
  <c r="R249" i="24"/>
  <c r="Q249" i="24"/>
  <c r="P249" i="24"/>
  <c r="BK249" i="24" s="1"/>
  <c r="K249" i="24" s="1"/>
  <c r="BF249" i="24" s="1"/>
  <c r="BI248" i="24"/>
  <c r="BH248" i="24"/>
  <c r="BG248" i="24"/>
  <c r="BE248" i="24"/>
  <c r="R248" i="24"/>
  <c r="Q248" i="24"/>
  <c r="P248" i="24"/>
  <c r="BK248" i="24" s="1"/>
  <c r="K248" i="24" s="1"/>
  <c r="BF248" i="24" s="1"/>
  <c r="BI247" i="24"/>
  <c r="BH247" i="24"/>
  <c r="BG247" i="24"/>
  <c r="BE247" i="24"/>
  <c r="R247" i="24"/>
  <c r="Q247" i="24"/>
  <c r="P247" i="24"/>
  <c r="BK247" i="24"/>
  <c r="K247" i="24" s="1"/>
  <c r="BF247" i="24" s="1"/>
  <c r="BI245" i="24"/>
  <c r="BH245" i="24"/>
  <c r="BG245" i="24"/>
  <c r="BE245" i="24"/>
  <c r="X245" i="24"/>
  <c r="V245" i="24"/>
  <c r="T245" i="24"/>
  <c r="P245" i="24"/>
  <c r="BI244" i="24"/>
  <c r="BH244" i="24"/>
  <c r="BG244" i="24"/>
  <c r="BE244" i="24"/>
  <c r="X244" i="24"/>
  <c r="V244" i="24"/>
  <c r="T244" i="24"/>
  <c r="P244" i="24"/>
  <c r="BI243" i="24"/>
  <c r="BH243" i="24"/>
  <c r="BG243" i="24"/>
  <c r="BE243" i="24"/>
  <c r="X243" i="24"/>
  <c r="V243" i="24"/>
  <c r="T243" i="24"/>
  <c r="P243" i="24"/>
  <c r="BI242" i="24"/>
  <c r="BH242" i="24"/>
  <c r="BG242" i="24"/>
  <c r="BE242" i="24"/>
  <c r="X242" i="24"/>
  <c r="V242" i="24"/>
  <c r="T242" i="24"/>
  <c r="P242" i="24"/>
  <c r="BI241" i="24"/>
  <c r="BH241" i="24"/>
  <c r="BG241" i="24"/>
  <c r="BE241" i="24"/>
  <c r="X241" i="24"/>
  <c r="V241" i="24"/>
  <c r="T241" i="24"/>
  <c r="P241" i="24"/>
  <c r="BI240" i="24"/>
  <c r="BH240" i="24"/>
  <c r="BG240" i="24"/>
  <c r="BE240" i="24"/>
  <c r="X240" i="24"/>
  <c r="V240" i="24"/>
  <c r="T240" i="24"/>
  <c r="P240" i="24"/>
  <c r="BI239" i="24"/>
  <c r="BH239" i="24"/>
  <c r="BG239" i="24"/>
  <c r="BE239" i="24"/>
  <c r="X239" i="24"/>
  <c r="V239" i="24"/>
  <c r="T239" i="24"/>
  <c r="P239" i="24"/>
  <c r="BI237" i="24"/>
  <c r="BH237" i="24"/>
  <c r="BG237" i="24"/>
  <c r="BE237" i="24"/>
  <c r="X237" i="24"/>
  <c r="X236" i="24"/>
  <c r="V237" i="24"/>
  <c r="V236" i="24"/>
  <c r="T237" i="24"/>
  <c r="T236" i="24" s="1"/>
  <c r="P237" i="24"/>
  <c r="BI235" i="24"/>
  <c r="BH235" i="24"/>
  <c r="BG235" i="24"/>
  <c r="BE235" i="24"/>
  <c r="X235" i="24"/>
  <c r="V235" i="24"/>
  <c r="T235" i="24"/>
  <c r="P235" i="24"/>
  <c r="BI234" i="24"/>
  <c r="BH234" i="24"/>
  <c r="BG234" i="24"/>
  <c r="BE234" i="24"/>
  <c r="X234" i="24"/>
  <c r="V234" i="24"/>
  <c r="T234" i="24"/>
  <c r="P234" i="24"/>
  <c r="BI233" i="24"/>
  <c r="BH233" i="24"/>
  <c r="BG233" i="24"/>
  <c r="BE233" i="24"/>
  <c r="X233" i="24"/>
  <c r="V233" i="24"/>
  <c r="T233" i="24"/>
  <c r="P233" i="24"/>
  <c r="BI231" i="24"/>
  <c r="BH231" i="24"/>
  <c r="BG231" i="24"/>
  <c r="BE231" i="24"/>
  <c r="X231" i="24"/>
  <c r="V231" i="24"/>
  <c r="T231" i="24"/>
  <c r="P231" i="24"/>
  <c r="BI230" i="24"/>
  <c r="BH230" i="24"/>
  <c r="BG230" i="24"/>
  <c r="BE230" i="24"/>
  <c r="X230" i="24"/>
  <c r="V230" i="24"/>
  <c r="T230" i="24"/>
  <c r="P230" i="24"/>
  <c r="BI229" i="24"/>
  <c r="BH229" i="24"/>
  <c r="BG229" i="24"/>
  <c r="BE229" i="24"/>
  <c r="X229" i="24"/>
  <c r="V229" i="24"/>
  <c r="T229" i="24"/>
  <c r="P229" i="24"/>
  <c r="BI228" i="24"/>
  <c r="BH228" i="24"/>
  <c r="BG228" i="24"/>
  <c r="BE228" i="24"/>
  <c r="X228" i="24"/>
  <c r="V228" i="24"/>
  <c r="T228" i="24"/>
  <c r="P228" i="24"/>
  <c r="BI225" i="24"/>
  <c r="BH225" i="24"/>
  <c r="BG225" i="24"/>
  <c r="BE225" i="24"/>
  <c r="X225" i="24"/>
  <c r="V225" i="24"/>
  <c r="T225" i="24"/>
  <c r="P225" i="24"/>
  <c r="BI224" i="24"/>
  <c r="BH224" i="24"/>
  <c r="BG224" i="24"/>
  <c r="BE224" i="24"/>
  <c r="X224" i="24"/>
  <c r="V224" i="24"/>
  <c r="T224" i="24"/>
  <c r="P224" i="24"/>
  <c r="BI223" i="24"/>
  <c r="BH223" i="24"/>
  <c r="BG223" i="24"/>
  <c r="BE223" i="24"/>
  <c r="X223" i="24"/>
  <c r="V223" i="24"/>
  <c r="T223" i="24"/>
  <c r="P223" i="24"/>
  <c r="BI222" i="24"/>
  <c r="BH222" i="24"/>
  <c r="BG222" i="24"/>
  <c r="BE222" i="24"/>
  <c r="X222" i="24"/>
  <c r="V222" i="24"/>
  <c r="T222" i="24"/>
  <c r="P222" i="24"/>
  <c r="BI221" i="24"/>
  <c r="BH221" i="24"/>
  <c r="BG221" i="24"/>
  <c r="BE221" i="24"/>
  <c r="X221" i="24"/>
  <c r="V221" i="24"/>
  <c r="T221" i="24"/>
  <c r="P221" i="24"/>
  <c r="BI220" i="24"/>
  <c r="BH220" i="24"/>
  <c r="BG220" i="24"/>
  <c r="BE220" i="24"/>
  <c r="X220" i="24"/>
  <c r="V220" i="24"/>
  <c r="T220" i="24"/>
  <c r="P220" i="24"/>
  <c r="BI219" i="24"/>
  <c r="BH219" i="24"/>
  <c r="BG219" i="24"/>
  <c r="BE219" i="24"/>
  <c r="X219" i="24"/>
  <c r="V219" i="24"/>
  <c r="T219" i="24"/>
  <c r="P219" i="24"/>
  <c r="BI218" i="24"/>
  <c r="BH218" i="24"/>
  <c r="BG218" i="24"/>
  <c r="BE218" i="24"/>
  <c r="X218" i="24"/>
  <c r="V218" i="24"/>
  <c r="T218" i="24"/>
  <c r="P218" i="24"/>
  <c r="BI217" i="24"/>
  <c r="BH217" i="24"/>
  <c r="BG217" i="24"/>
  <c r="BE217" i="24"/>
  <c r="X217" i="24"/>
  <c r="V217" i="24"/>
  <c r="T217" i="24"/>
  <c r="P217" i="24"/>
  <c r="BI216" i="24"/>
  <c r="BH216" i="24"/>
  <c r="BG216" i="24"/>
  <c r="BE216" i="24"/>
  <c r="X216" i="24"/>
  <c r="V216" i="24"/>
  <c r="T216" i="24"/>
  <c r="P216" i="24"/>
  <c r="BI215" i="24"/>
  <c r="BH215" i="24"/>
  <c r="BG215" i="24"/>
  <c r="BE215" i="24"/>
  <c r="X215" i="24"/>
  <c r="V215" i="24"/>
  <c r="T215" i="24"/>
  <c r="P215" i="24"/>
  <c r="BI213" i="24"/>
  <c r="BH213" i="24"/>
  <c r="BG213" i="24"/>
  <c r="BE213" i="24"/>
  <c r="X213" i="24"/>
  <c r="V213" i="24"/>
  <c r="T213" i="24"/>
  <c r="P213" i="24"/>
  <c r="BI212" i="24"/>
  <c r="BH212" i="24"/>
  <c r="BG212" i="24"/>
  <c r="BE212" i="24"/>
  <c r="X212" i="24"/>
  <c r="V212" i="24"/>
  <c r="T212" i="24"/>
  <c r="P212" i="24"/>
  <c r="BI211" i="24"/>
  <c r="BH211" i="24"/>
  <c r="BG211" i="24"/>
  <c r="BE211" i="24"/>
  <c r="X211" i="24"/>
  <c r="V211" i="24"/>
  <c r="T211" i="24"/>
  <c r="P211" i="24"/>
  <c r="BI210" i="24"/>
  <c r="BH210" i="24"/>
  <c r="BG210" i="24"/>
  <c r="BE210" i="24"/>
  <c r="X210" i="24"/>
  <c r="V210" i="24"/>
  <c r="T210" i="24"/>
  <c r="P210" i="24"/>
  <c r="BI209" i="24"/>
  <c r="BH209" i="24"/>
  <c r="BG209" i="24"/>
  <c r="BE209" i="24"/>
  <c r="X209" i="24"/>
  <c r="V209" i="24"/>
  <c r="T209" i="24"/>
  <c r="P209" i="24"/>
  <c r="BI208" i="24"/>
  <c r="BH208" i="24"/>
  <c r="BG208" i="24"/>
  <c r="BE208" i="24"/>
  <c r="X208" i="24"/>
  <c r="V208" i="24"/>
  <c r="T208" i="24"/>
  <c r="P208" i="24"/>
  <c r="BI207" i="24"/>
  <c r="BH207" i="24"/>
  <c r="BG207" i="24"/>
  <c r="BE207" i="24"/>
  <c r="X207" i="24"/>
  <c r="V207" i="24"/>
  <c r="T207" i="24"/>
  <c r="P207" i="24"/>
  <c r="BI206" i="24"/>
  <c r="BH206" i="24"/>
  <c r="BG206" i="24"/>
  <c r="BE206" i="24"/>
  <c r="X206" i="24"/>
  <c r="V206" i="24"/>
  <c r="T206" i="24"/>
  <c r="P206" i="24"/>
  <c r="BI205" i="24"/>
  <c r="BH205" i="24"/>
  <c r="BG205" i="24"/>
  <c r="BE205" i="24"/>
  <c r="X205" i="24"/>
  <c r="V205" i="24"/>
  <c r="T205" i="24"/>
  <c r="P205" i="24"/>
  <c r="BI204" i="24"/>
  <c r="BH204" i="24"/>
  <c r="BG204" i="24"/>
  <c r="BE204" i="24"/>
  <c r="X204" i="24"/>
  <c r="V204" i="24"/>
  <c r="T204" i="24"/>
  <c r="P204" i="24"/>
  <c r="BI203" i="24"/>
  <c r="BH203" i="24"/>
  <c r="BG203" i="24"/>
  <c r="BE203" i="24"/>
  <c r="X203" i="24"/>
  <c r="V203" i="24"/>
  <c r="T203" i="24"/>
  <c r="P203" i="24"/>
  <c r="BI202" i="24"/>
  <c r="BH202" i="24"/>
  <c r="BG202" i="24"/>
  <c r="BE202" i="24"/>
  <c r="X202" i="24"/>
  <c r="V202" i="24"/>
  <c r="T202" i="24"/>
  <c r="P202" i="24"/>
  <c r="BI201" i="24"/>
  <c r="BH201" i="24"/>
  <c r="BG201" i="24"/>
  <c r="BE201" i="24"/>
  <c r="X201" i="24"/>
  <c r="V201" i="24"/>
  <c r="T201" i="24"/>
  <c r="P201" i="24"/>
  <c r="BI200" i="24"/>
  <c r="BH200" i="24"/>
  <c r="BG200" i="24"/>
  <c r="BE200" i="24"/>
  <c r="X200" i="24"/>
  <c r="V200" i="24"/>
  <c r="T200" i="24"/>
  <c r="P200" i="24"/>
  <c r="BI199" i="24"/>
  <c r="BH199" i="24"/>
  <c r="BG199" i="24"/>
  <c r="BE199" i="24"/>
  <c r="X199" i="24"/>
  <c r="V199" i="24"/>
  <c r="T199" i="24"/>
  <c r="P199" i="24"/>
  <c r="BI198" i="24"/>
  <c r="BH198" i="24"/>
  <c r="BG198" i="24"/>
  <c r="BE198" i="24"/>
  <c r="X198" i="24"/>
  <c r="V198" i="24"/>
  <c r="T198" i="24"/>
  <c r="P198" i="24"/>
  <c r="BI197" i="24"/>
  <c r="BH197" i="24"/>
  <c r="BG197" i="24"/>
  <c r="BE197" i="24"/>
  <c r="X197" i="24"/>
  <c r="V197" i="24"/>
  <c r="T197" i="24"/>
  <c r="P197" i="24"/>
  <c r="BI196" i="24"/>
  <c r="BH196" i="24"/>
  <c r="BG196" i="24"/>
  <c r="BE196" i="24"/>
  <c r="X196" i="24"/>
  <c r="V196" i="24"/>
  <c r="T196" i="24"/>
  <c r="P196" i="24"/>
  <c r="BI195" i="24"/>
  <c r="BH195" i="24"/>
  <c r="BG195" i="24"/>
  <c r="BE195" i="24"/>
  <c r="X195" i="24"/>
  <c r="V195" i="24"/>
  <c r="T195" i="24"/>
  <c r="P195" i="24"/>
  <c r="BI194" i="24"/>
  <c r="BH194" i="24"/>
  <c r="BG194" i="24"/>
  <c r="BE194" i="24"/>
  <c r="X194" i="24"/>
  <c r="V194" i="24"/>
  <c r="T194" i="24"/>
  <c r="P194" i="24"/>
  <c r="BI193" i="24"/>
  <c r="BH193" i="24"/>
  <c r="BG193" i="24"/>
  <c r="BE193" i="24"/>
  <c r="X193" i="24"/>
  <c r="V193" i="24"/>
  <c r="T193" i="24"/>
  <c r="P193" i="24"/>
  <c r="BI192" i="24"/>
  <c r="BH192" i="24"/>
  <c r="BG192" i="24"/>
  <c r="BE192" i="24"/>
  <c r="X192" i="24"/>
  <c r="V192" i="24"/>
  <c r="T192" i="24"/>
  <c r="P192" i="24"/>
  <c r="BI191" i="24"/>
  <c r="BH191" i="24"/>
  <c r="BG191" i="24"/>
  <c r="BE191" i="24"/>
  <c r="X191" i="24"/>
  <c r="V191" i="24"/>
  <c r="T191" i="24"/>
  <c r="P191" i="24"/>
  <c r="BI190" i="24"/>
  <c r="BH190" i="24"/>
  <c r="BG190" i="24"/>
  <c r="BE190" i="24"/>
  <c r="X190" i="24"/>
  <c r="V190" i="24"/>
  <c r="T190" i="24"/>
  <c r="P190" i="24"/>
  <c r="BI189" i="24"/>
  <c r="BH189" i="24"/>
  <c r="BG189" i="24"/>
  <c r="BE189" i="24"/>
  <c r="X189" i="24"/>
  <c r="V189" i="24"/>
  <c r="T189" i="24"/>
  <c r="P189" i="24"/>
  <c r="BI188" i="24"/>
  <c r="BH188" i="24"/>
  <c r="BG188" i="24"/>
  <c r="BE188" i="24"/>
  <c r="X188" i="24"/>
  <c r="V188" i="24"/>
  <c r="T188" i="24"/>
  <c r="P188" i="24"/>
  <c r="BI187" i="24"/>
  <c r="BH187" i="24"/>
  <c r="BG187" i="24"/>
  <c r="BE187" i="24"/>
  <c r="X187" i="24"/>
  <c r="V187" i="24"/>
  <c r="T187" i="24"/>
  <c r="P187" i="24"/>
  <c r="BI186" i="24"/>
  <c r="BH186" i="24"/>
  <c r="BG186" i="24"/>
  <c r="BE186" i="24"/>
  <c r="X186" i="24"/>
  <c r="V186" i="24"/>
  <c r="T186" i="24"/>
  <c r="P186" i="24"/>
  <c r="BI184" i="24"/>
  <c r="BH184" i="24"/>
  <c r="BG184" i="24"/>
  <c r="BE184" i="24"/>
  <c r="X184" i="24"/>
  <c r="V184" i="24"/>
  <c r="T184" i="24"/>
  <c r="P184" i="24"/>
  <c r="BI183" i="24"/>
  <c r="BH183" i="24"/>
  <c r="BG183" i="24"/>
  <c r="BE183" i="24"/>
  <c r="X183" i="24"/>
  <c r="V183" i="24"/>
  <c r="T183" i="24"/>
  <c r="P183" i="24"/>
  <c r="BI182" i="24"/>
  <c r="BH182" i="24"/>
  <c r="BG182" i="24"/>
  <c r="BE182" i="24"/>
  <c r="X182" i="24"/>
  <c r="V182" i="24"/>
  <c r="T182" i="24"/>
  <c r="P182" i="24"/>
  <c r="BI181" i="24"/>
  <c r="BH181" i="24"/>
  <c r="BG181" i="24"/>
  <c r="BE181" i="24"/>
  <c r="X181" i="24"/>
  <c r="V181" i="24"/>
  <c r="T181" i="24"/>
  <c r="P181" i="24"/>
  <c r="BI179" i="24"/>
  <c r="BH179" i="24"/>
  <c r="BG179" i="24"/>
  <c r="BE179" i="24"/>
  <c r="X179" i="24"/>
  <c r="V179" i="24"/>
  <c r="T179" i="24"/>
  <c r="P179" i="24"/>
  <c r="BI178" i="24"/>
  <c r="BH178" i="24"/>
  <c r="BG178" i="24"/>
  <c r="BE178" i="24"/>
  <c r="X178" i="24"/>
  <c r="V178" i="24"/>
  <c r="T178" i="24"/>
  <c r="P178" i="24"/>
  <c r="BI177" i="24"/>
  <c r="BH177" i="24"/>
  <c r="BG177" i="24"/>
  <c r="BE177" i="24"/>
  <c r="X177" i="24"/>
  <c r="V177" i="24"/>
  <c r="T177" i="24"/>
  <c r="P177" i="24"/>
  <c r="BI176" i="24"/>
  <c r="BH176" i="24"/>
  <c r="BG176" i="24"/>
  <c r="BE176" i="24"/>
  <c r="X176" i="24"/>
  <c r="V176" i="24"/>
  <c r="T176" i="24"/>
  <c r="P176" i="24"/>
  <c r="BI175" i="24"/>
  <c r="BH175" i="24"/>
  <c r="BG175" i="24"/>
  <c r="BE175" i="24"/>
  <c r="X175" i="24"/>
  <c r="V175" i="24"/>
  <c r="T175" i="24"/>
  <c r="P175" i="24"/>
  <c r="BI174" i="24"/>
  <c r="BH174" i="24"/>
  <c r="BG174" i="24"/>
  <c r="BE174" i="24"/>
  <c r="X174" i="24"/>
  <c r="V174" i="24"/>
  <c r="T174" i="24"/>
  <c r="P174" i="24"/>
  <c r="BI173" i="24"/>
  <c r="BH173" i="24"/>
  <c r="BG173" i="24"/>
  <c r="BE173" i="24"/>
  <c r="X173" i="24"/>
  <c r="V173" i="24"/>
  <c r="T173" i="24"/>
  <c r="P173" i="24"/>
  <c r="BI172" i="24"/>
  <c r="BH172" i="24"/>
  <c r="BG172" i="24"/>
  <c r="BE172" i="24"/>
  <c r="X172" i="24"/>
  <c r="V172" i="24"/>
  <c r="T172" i="24"/>
  <c r="P172" i="24"/>
  <c r="BI171" i="24"/>
  <c r="BH171" i="24"/>
  <c r="BG171" i="24"/>
  <c r="BE171" i="24"/>
  <c r="X171" i="24"/>
  <c r="V171" i="24"/>
  <c r="T171" i="24"/>
  <c r="P171" i="24"/>
  <c r="BI169" i="24"/>
  <c r="BH169" i="24"/>
  <c r="BG169" i="24"/>
  <c r="BE169" i="24"/>
  <c r="X169" i="24"/>
  <c r="V169" i="24"/>
  <c r="T169" i="24"/>
  <c r="P169" i="24"/>
  <c r="BI168" i="24"/>
  <c r="BH168" i="24"/>
  <c r="BG168" i="24"/>
  <c r="BE168" i="24"/>
  <c r="X168" i="24"/>
  <c r="V168" i="24"/>
  <c r="T168" i="24"/>
  <c r="P168" i="24"/>
  <c r="BI167" i="24"/>
  <c r="BH167" i="24"/>
  <c r="BG167" i="24"/>
  <c r="BE167" i="24"/>
  <c r="X167" i="24"/>
  <c r="V167" i="24"/>
  <c r="T167" i="24"/>
  <c r="P167" i="24"/>
  <c r="BI166" i="24"/>
  <c r="BH166" i="24"/>
  <c r="BG166" i="24"/>
  <c r="BE166" i="24"/>
  <c r="X166" i="24"/>
  <c r="V166" i="24"/>
  <c r="T166" i="24"/>
  <c r="P166" i="24"/>
  <c r="BI165" i="24"/>
  <c r="BH165" i="24"/>
  <c r="BG165" i="24"/>
  <c r="BE165" i="24"/>
  <c r="X165" i="24"/>
  <c r="V165" i="24"/>
  <c r="T165" i="24"/>
  <c r="P165" i="24"/>
  <c r="BI164" i="24"/>
  <c r="BH164" i="24"/>
  <c r="BG164" i="24"/>
  <c r="BE164" i="24"/>
  <c r="X164" i="24"/>
  <c r="V164" i="24"/>
  <c r="T164" i="24"/>
  <c r="P164" i="24"/>
  <c r="BI163" i="24"/>
  <c r="BH163" i="24"/>
  <c r="BG163" i="24"/>
  <c r="BE163" i="24"/>
  <c r="X163" i="24"/>
  <c r="V163" i="24"/>
  <c r="T163" i="24"/>
  <c r="P163" i="24"/>
  <c r="BI160" i="24"/>
  <c r="BH160" i="24"/>
  <c r="BG160" i="24"/>
  <c r="BE160" i="24"/>
  <c r="X160" i="24"/>
  <c r="V160" i="24"/>
  <c r="T160" i="24"/>
  <c r="P160" i="24"/>
  <c r="BI159" i="24"/>
  <c r="BH159" i="24"/>
  <c r="BG159" i="24"/>
  <c r="BE159" i="24"/>
  <c r="X159" i="24"/>
  <c r="V159" i="24"/>
  <c r="T159" i="24"/>
  <c r="P159" i="24"/>
  <c r="BI158" i="24"/>
  <c r="BH158" i="24"/>
  <c r="BG158" i="24"/>
  <c r="BE158" i="24"/>
  <c r="X158" i="24"/>
  <c r="V158" i="24"/>
  <c r="T158" i="24"/>
  <c r="P158" i="24"/>
  <c r="BI157" i="24"/>
  <c r="BH157" i="24"/>
  <c r="BG157" i="24"/>
  <c r="BE157" i="24"/>
  <c r="X157" i="24"/>
  <c r="V157" i="24"/>
  <c r="T157" i="24"/>
  <c r="P157" i="24"/>
  <c r="BI156" i="24"/>
  <c r="BH156" i="24"/>
  <c r="BG156" i="24"/>
  <c r="BE156" i="24"/>
  <c r="X156" i="24"/>
  <c r="V156" i="24"/>
  <c r="T156" i="24"/>
  <c r="P156" i="24"/>
  <c r="BI155" i="24"/>
  <c r="BH155" i="24"/>
  <c r="BG155" i="24"/>
  <c r="BE155" i="24"/>
  <c r="X155" i="24"/>
  <c r="V155" i="24"/>
  <c r="T155" i="24"/>
  <c r="P155" i="24"/>
  <c r="BI154" i="24"/>
  <c r="BH154" i="24"/>
  <c r="BG154" i="24"/>
  <c r="BE154" i="24"/>
  <c r="X154" i="24"/>
  <c r="V154" i="24"/>
  <c r="T154" i="24"/>
  <c r="P154" i="24"/>
  <c r="BI153" i="24"/>
  <c r="BH153" i="24"/>
  <c r="BG153" i="24"/>
  <c r="BE153" i="24"/>
  <c r="X153" i="24"/>
  <c r="V153" i="24"/>
  <c r="T153" i="24"/>
  <c r="P153" i="24"/>
  <c r="BI152" i="24"/>
  <c r="BH152" i="24"/>
  <c r="BG152" i="24"/>
  <c r="BE152" i="24"/>
  <c r="X152" i="24"/>
  <c r="V152" i="24"/>
  <c r="T152" i="24"/>
  <c r="P152" i="24"/>
  <c r="BI151" i="24"/>
  <c r="BH151" i="24"/>
  <c r="BG151" i="24"/>
  <c r="BE151" i="24"/>
  <c r="X151" i="24"/>
  <c r="V151" i="24"/>
  <c r="T151" i="24"/>
  <c r="P151" i="24"/>
  <c r="BI150" i="24"/>
  <c r="BH150" i="24"/>
  <c r="BG150" i="24"/>
  <c r="BE150" i="24"/>
  <c r="X150" i="24"/>
  <c r="V150" i="24"/>
  <c r="T150" i="24"/>
  <c r="P150" i="24"/>
  <c r="BI149" i="24"/>
  <c r="BH149" i="24"/>
  <c r="BG149" i="24"/>
  <c r="BE149" i="24"/>
  <c r="X149" i="24"/>
  <c r="V149" i="24"/>
  <c r="T149" i="24"/>
  <c r="P149" i="24"/>
  <c r="BI148" i="24"/>
  <c r="BH148" i="24"/>
  <c r="BG148" i="24"/>
  <c r="BE148" i="24"/>
  <c r="X148" i="24"/>
  <c r="V148" i="24"/>
  <c r="T148" i="24"/>
  <c r="P148" i="24"/>
  <c r="BI147" i="24"/>
  <c r="BH147" i="24"/>
  <c r="BG147" i="24"/>
  <c r="BE147" i="24"/>
  <c r="X147" i="24"/>
  <c r="V147" i="24"/>
  <c r="T147" i="24"/>
  <c r="P147" i="24"/>
  <c r="BI146" i="24"/>
  <c r="BH146" i="24"/>
  <c r="BG146" i="24"/>
  <c r="BE146" i="24"/>
  <c r="X146" i="24"/>
  <c r="V146" i="24"/>
  <c r="T146" i="24"/>
  <c r="P146" i="24"/>
  <c r="BI145" i="24"/>
  <c r="BH145" i="24"/>
  <c r="BG145" i="24"/>
  <c r="BE145" i="24"/>
  <c r="X145" i="24"/>
  <c r="V145" i="24"/>
  <c r="T145" i="24"/>
  <c r="P145" i="24"/>
  <c r="BI144" i="24"/>
  <c r="BH144" i="24"/>
  <c r="BG144" i="24"/>
  <c r="BE144" i="24"/>
  <c r="X144" i="24"/>
  <c r="V144" i="24"/>
  <c r="T144" i="24"/>
  <c r="P144" i="24"/>
  <c r="BI143" i="24"/>
  <c r="BH143" i="24"/>
  <c r="BG143" i="24"/>
  <c r="BE143" i="24"/>
  <c r="X143" i="24"/>
  <c r="V143" i="24"/>
  <c r="T143" i="24"/>
  <c r="P143" i="24"/>
  <c r="J137" i="24"/>
  <c r="J136" i="24"/>
  <c r="F136" i="24"/>
  <c r="F134" i="24"/>
  <c r="E132" i="24"/>
  <c r="BI119" i="24"/>
  <c r="BH119" i="24"/>
  <c r="BG119" i="24"/>
  <c r="BE119" i="24"/>
  <c r="BI118" i="24"/>
  <c r="BH118" i="24"/>
  <c r="BG118" i="24"/>
  <c r="BF118" i="24"/>
  <c r="BE118" i="24"/>
  <c r="BI117" i="24"/>
  <c r="BH117" i="24"/>
  <c r="BG117" i="24"/>
  <c r="BF117" i="24"/>
  <c r="BE117" i="24"/>
  <c r="BI116" i="24"/>
  <c r="BH116" i="24"/>
  <c r="BG116" i="24"/>
  <c r="BF116" i="24"/>
  <c r="BE116" i="24"/>
  <c r="BI115" i="24"/>
  <c r="BH115" i="24"/>
  <c r="BG115" i="24"/>
  <c r="BF115" i="24"/>
  <c r="BE115" i="24"/>
  <c r="BI114" i="24"/>
  <c r="BH114" i="24"/>
  <c r="BG114" i="24"/>
  <c r="BF114" i="24"/>
  <c r="BE114" i="24"/>
  <c r="J92" i="24"/>
  <c r="J91" i="24"/>
  <c r="F91" i="24"/>
  <c r="F89" i="24"/>
  <c r="E87" i="24"/>
  <c r="J18" i="24"/>
  <c r="E18" i="24"/>
  <c r="F137" i="24" s="1"/>
  <c r="J17" i="24"/>
  <c r="J12" i="24"/>
  <c r="J89" i="24"/>
  <c r="E7" i="24"/>
  <c r="E85" i="24" s="1"/>
  <c r="BA116" i="1"/>
  <c r="AZ116" i="1"/>
  <c r="BA115" i="1"/>
  <c r="AZ115" i="1"/>
  <c r="BA114" i="1"/>
  <c r="AZ114" i="1"/>
  <c r="BA113" i="1"/>
  <c r="AZ113" i="1"/>
  <c r="BA112" i="1"/>
  <c r="AZ112" i="1"/>
  <c r="BA111" i="1"/>
  <c r="AZ111" i="1"/>
  <c r="BA110" i="1"/>
  <c r="AZ110" i="1"/>
  <c r="BA109" i="1"/>
  <c r="AZ109" i="1"/>
  <c r="BA108" i="1"/>
  <c r="AZ108" i="1"/>
  <c r="BA107" i="1"/>
  <c r="AZ107" i="1"/>
  <c r="BA106" i="1"/>
  <c r="AZ106" i="1"/>
  <c r="BA105" i="1"/>
  <c r="AZ105" i="1"/>
  <c r="BA104" i="1"/>
  <c r="AZ104" i="1"/>
  <c r="BA103" i="1"/>
  <c r="AZ103" i="1"/>
  <c r="BA102" i="1"/>
  <c r="AZ102" i="1"/>
  <c r="BA101" i="1"/>
  <c r="AZ101" i="1"/>
  <c r="BA100" i="1"/>
  <c r="AZ100" i="1"/>
  <c r="BA99" i="1"/>
  <c r="AZ99" i="1"/>
  <c r="BA98" i="1"/>
  <c r="AZ98" i="1"/>
  <c r="BA97" i="1"/>
  <c r="AZ97" i="1"/>
  <c r="BA96" i="1"/>
  <c r="AZ96" i="1"/>
  <c r="BA95" i="1"/>
  <c r="AZ95" i="1"/>
  <c r="L90" i="1"/>
  <c r="AM90" i="1"/>
  <c r="AM89" i="1"/>
  <c r="L89" i="1"/>
  <c r="AM87" i="1"/>
  <c r="L87" i="1"/>
  <c r="L85" i="1"/>
  <c r="L84" i="1"/>
  <c r="Q244" i="24"/>
  <c r="R229" i="24"/>
  <c r="Q222" i="24"/>
  <c r="R213" i="24"/>
  <c r="Q204" i="24"/>
  <c r="Q200" i="24"/>
  <c r="R190" i="24"/>
  <c r="Q181" i="24"/>
  <c r="Q167" i="24"/>
  <c r="Q156" i="24"/>
  <c r="R147" i="24"/>
  <c r="R241" i="24"/>
  <c r="Q237" i="24"/>
  <c r="Q229" i="24"/>
  <c r="R217" i="24"/>
  <c r="Q209" i="24"/>
  <c r="R204" i="24"/>
  <c r="R195" i="24"/>
  <c r="R186" i="24"/>
  <c r="Q175" i="24"/>
  <c r="R171" i="24"/>
  <c r="Q168" i="24"/>
  <c r="R156" i="24"/>
  <c r="Q152" i="24"/>
  <c r="R148" i="24"/>
  <c r="Q245" i="24"/>
  <c r="Q240" i="24"/>
  <c r="Q228" i="24"/>
  <c r="Q220" i="24"/>
  <c r="R209" i="24"/>
  <c r="R192" i="24"/>
  <c r="Q186" i="24"/>
  <c r="R181" i="24"/>
  <c r="R166" i="24"/>
  <c r="Q155" i="24"/>
  <c r="R152" i="24"/>
  <c r="Q234" i="24"/>
  <c r="R221" i="24"/>
  <c r="R215" i="24"/>
  <c r="Q208" i="24"/>
  <c r="Q195" i="24"/>
  <c r="Q193" i="24"/>
  <c r="Q188" i="24"/>
  <c r="R176" i="24"/>
  <c r="Q171" i="24"/>
  <c r="Q163" i="24"/>
  <c r="R151" i="24"/>
  <c r="Q143" i="24"/>
  <c r="K235" i="24"/>
  <c r="BF235" i="24"/>
  <c r="K216" i="24"/>
  <c r="BF216" i="24"/>
  <c r="K201" i="24"/>
  <c r="BF201" i="24" s="1"/>
  <c r="BK187" i="24"/>
  <c r="K172" i="24"/>
  <c r="BF172" i="24"/>
  <c r="BK156" i="24"/>
  <c r="K242" i="24"/>
  <c r="BF242" i="24"/>
  <c r="BK221" i="24"/>
  <c r="K209" i="24"/>
  <c r="BF209" i="24"/>
  <c r="BK198" i="24"/>
  <c r="K191" i="24"/>
  <c r="BF191" i="24" s="1"/>
  <c r="BK163" i="24"/>
  <c r="K155" i="24"/>
  <c r="BF155" i="24" s="1"/>
  <c r="BK148" i="24"/>
  <c r="K230" i="24"/>
  <c r="BF230" i="24" s="1"/>
  <c r="K207" i="24"/>
  <c r="BF207" i="24" s="1"/>
  <c r="K196" i="24"/>
  <c r="BF196" i="24"/>
  <c r="BK184" i="24"/>
  <c r="K166" i="24"/>
  <c r="BF166" i="24"/>
  <c r="K143" i="24"/>
  <c r="BF143" i="24"/>
  <c r="BK208" i="24"/>
  <c r="K188" i="24"/>
  <c r="BF188" i="24"/>
  <c r="BK173" i="24"/>
  <c r="K151" i="24"/>
  <c r="BF151" i="24"/>
  <c r="Q235" i="24"/>
  <c r="Q225" i="24"/>
  <c r="R218" i="24"/>
  <c r="R207" i="24"/>
  <c r="R203" i="24"/>
  <c r="R199" i="24"/>
  <c r="R191" i="24"/>
  <c r="R182" i="24"/>
  <c r="Q174" i="24"/>
  <c r="R158" i="24"/>
  <c r="Q153" i="24"/>
  <c r="R245" i="24"/>
  <c r="R239" i="24"/>
  <c r="Q230" i="24"/>
  <c r="R219" i="24"/>
  <c r="R210" i="24"/>
  <c r="Q205" i="24"/>
  <c r="R198" i="24"/>
  <c r="Q194" i="24"/>
  <c r="R178" i="24"/>
  <c r="R173" i="24"/>
  <c r="Q165" i="24"/>
  <c r="K156" i="24"/>
  <c r="Q151" i="24"/>
  <c r="Q147" i="24"/>
  <c r="R244" i="24"/>
  <c r="R237" i="24"/>
  <c r="R225" i="24"/>
  <c r="Q221" i="24"/>
  <c r="Q211" i="24"/>
  <c r="Q199" i="24"/>
  <c r="R188" i="24"/>
  <c r="R183" i="24"/>
  <c r="Q173" i="24"/>
  <c r="R159" i="24"/>
  <c r="Q146" i="24"/>
  <c r="Q231" i="24"/>
  <c r="Q219" i="24"/>
  <c r="R212" i="24"/>
  <c r="R201" i="24"/>
  <c r="R194" i="24"/>
  <c r="R189" i="24"/>
  <c r="Q177" i="24"/>
  <c r="R167" i="24"/>
  <c r="Q158" i="24"/>
  <c r="R146" i="24"/>
  <c r="K241" i="24"/>
  <c r="BF241" i="24"/>
  <c r="K233" i="24"/>
  <c r="BF233" i="24"/>
  <c r="BK220" i="24"/>
  <c r="BK204" i="24"/>
  <c r="BK189" i="24"/>
  <c r="K177" i="24"/>
  <c r="BF177" i="24"/>
  <c r="BK159" i="24"/>
  <c r="K243" i="24"/>
  <c r="BF243" i="24"/>
  <c r="K224" i="24"/>
  <c r="BF224" i="24"/>
  <c r="K212" i="24"/>
  <c r="BF212" i="24" s="1"/>
  <c r="BK202" i="24"/>
  <c r="BK193" i="24"/>
  <c r="K167" i="24"/>
  <c r="BF167" i="24"/>
  <c r="K158" i="24"/>
  <c r="BF158" i="24"/>
  <c r="BK150" i="24"/>
  <c r="BK234" i="24"/>
  <c r="BK215" i="24"/>
  <c r="BK203" i="24"/>
  <c r="K190" i="24"/>
  <c r="BF190" i="24"/>
  <c r="K174" i="24"/>
  <c r="BF174" i="24"/>
  <c r="BK149" i="24"/>
  <c r="K218" i="24"/>
  <c r="BF218" i="24"/>
  <c r="K179" i="24"/>
  <c r="BF179" i="24" s="1"/>
  <c r="K154" i="24"/>
  <c r="BF154" i="24" s="1"/>
  <c r="AU94" i="1"/>
  <c r="Q239" i="24"/>
  <c r="Q223" i="24"/>
  <c r="Q217" i="24"/>
  <c r="R206" i="24"/>
  <c r="Q201" i="24"/>
  <c r="R197" i="24"/>
  <c r="R184" i="24"/>
  <c r="Q178" i="24"/>
  <c r="Q160" i="24"/>
  <c r="Q150" i="24"/>
  <c r="R242" i="24"/>
  <c r="R235" i="24"/>
  <c r="R228" i="24"/>
  <c r="Q215" i="24"/>
  <c r="Q207" i="24"/>
  <c r="Q203" i="24"/>
  <c r="R196" i="24"/>
  <c r="R187" i="24"/>
  <c r="R177" i="24"/>
  <c r="Q172" i="24"/>
  <c r="Q159" i="24"/>
  <c r="R153" i="24"/>
  <c r="Q149" i="24"/>
  <c r="R143" i="24"/>
  <c r="Q241" i="24"/>
  <c r="R231" i="24"/>
  <c r="R223" i="24"/>
  <c r="Q212" i="24"/>
  <c r="Q202" i="24"/>
  <c r="Q187" i="24"/>
  <c r="Q182" i="24"/>
  <c r="Q169" i="24"/>
  <c r="Q157" i="24"/>
  <c r="R154" i="24"/>
  <c r="R145" i="24"/>
  <c r="R230" i="24"/>
  <c r="Q218" i="24"/>
  <c r="R211" i="24"/>
  <c r="Q197" i="24"/>
  <c r="Q190" i="24"/>
  <c r="R179" i="24"/>
  <c r="R172" i="24"/>
  <c r="Q166" i="24"/>
  <c r="R160" i="24"/>
  <c r="Q148" i="24"/>
  <c r="K245" i="24"/>
  <c r="BF245" i="24"/>
  <c r="BK237" i="24"/>
  <c r="BK225" i="24"/>
  <c r="K210" i="24"/>
  <c r="BF210" i="24"/>
  <c r="K192" i="24"/>
  <c r="BF192" i="24" s="1"/>
  <c r="BK183" i="24"/>
  <c r="BK171" i="24"/>
  <c r="K144" i="24"/>
  <c r="BF144" i="24" s="1"/>
  <c r="BK229" i="24"/>
  <c r="BK217" i="24"/>
  <c r="BK206" i="24"/>
  <c r="BK195" i="24"/>
  <c r="K181" i="24"/>
  <c r="BF181" i="24"/>
  <c r="K160" i="24"/>
  <c r="BF160" i="24" s="1"/>
  <c r="BK153" i="24"/>
  <c r="K146" i="24"/>
  <c r="BF146" i="24"/>
  <c r="K228" i="24"/>
  <c r="BF228" i="24"/>
  <c r="BK211" i="24"/>
  <c r="BK199" i="24"/>
  <c r="K182" i="24"/>
  <c r="BF182" i="24" s="1"/>
  <c r="K164" i="24"/>
  <c r="BF164" i="24"/>
  <c r="K222" i="24"/>
  <c r="BF222" i="24"/>
  <c r="BK194" i="24"/>
  <c r="BK175" i="24"/>
  <c r="BK147" i="24"/>
  <c r="R243" i="24"/>
  <c r="R234" i="24"/>
  <c r="R220" i="24"/>
  <c r="R208" i="24"/>
  <c r="R202" i="24"/>
  <c r="Q198" i="24"/>
  <c r="Q189" i="24"/>
  <c r="Q179" i="24"/>
  <c r="R165" i="24"/>
  <c r="Q154" i="24"/>
  <c r="Q144" i="24"/>
  <c r="R240" i="24"/>
  <c r="Q233" i="24"/>
  <c r="R222" i="24"/>
  <c r="Q213" i="24"/>
  <c r="Q206" i="24"/>
  <c r="R200" i="24"/>
  <c r="R193" i="24"/>
  <c r="R174" i="24"/>
  <c r="R169" i="24"/>
  <c r="R163" i="24"/>
  <c r="R155" i="24"/>
  <c r="R150" i="24"/>
  <c r="R144" i="24"/>
  <c r="Q243" i="24"/>
  <c r="R233" i="24"/>
  <c r="Q224" i="24"/>
  <c r="R216" i="24"/>
  <c r="R205" i="24"/>
  <c r="Q191" i="24"/>
  <c r="Q184" i="24"/>
  <c r="Q176" i="24"/>
  <c r="Q164" i="24"/>
  <c r="R149" i="24"/>
  <c r="Q242" i="24"/>
  <c r="R224" i="24"/>
  <c r="Q216" i="24"/>
  <c r="Q210" i="24"/>
  <c r="Q196" i="24"/>
  <c r="Q192" i="24"/>
  <c r="Q183" i="24"/>
  <c r="R175" i="24"/>
  <c r="R168" i="24"/>
  <c r="R164" i="24"/>
  <c r="R157" i="24"/>
  <c r="Q145" i="24"/>
  <c r="BK239" i="24"/>
  <c r="K231" i="24"/>
  <c r="BF231" i="24" s="1"/>
  <c r="K197" i="24"/>
  <c r="BF197" i="24"/>
  <c r="K178" i="24"/>
  <c r="BF178" i="24"/>
  <c r="K165" i="24"/>
  <c r="BF165" i="24"/>
  <c r="BK244" i="24"/>
  <c r="K219" i="24"/>
  <c r="BF219" i="24"/>
  <c r="K200" i="24"/>
  <c r="BF200" i="24" s="1"/>
  <c r="K169" i="24"/>
  <c r="BF169" i="24"/>
  <c r="K152" i="24"/>
  <c r="BF152" i="24" s="1"/>
  <c r="K240" i="24"/>
  <c r="BF240" i="24"/>
  <c r="K223" i="24"/>
  <c r="BF223" i="24" s="1"/>
  <c r="BK205" i="24"/>
  <c r="BK176" i="24"/>
  <c r="BK157" i="24"/>
  <c r="BK213" i="24"/>
  <c r="K186" i="24"/>
  <c r="BF186" i="24"/>
  <c r="K168" i="24"/>
  <c r="BF168" i="24" s="1"/>
  <c r="K145" i="24"/>
  <c r="BF145" i="24"/>
  <c r="V142" i="24" l="1"/>
  <c r="V141" i="24"/>
  <c r="T162" i="24"/>
  <c r="R162" i="24"/>
  <c r="R170" i="24"/>
  <c r="J101" i="24"/>
  <c r="X180" i="24"/>
  <c r="R180" i="24"/>
  <c r="J102" i="24" s="1"/>
  <c r="X185" i="24"/>
  <c r="T214" i="24"/>
  <c r="X214" i="24"/>
  <c r="R227" i="24"/>
  <c r="V232" i="24"/>
  <c r="V238" i="24"/>
  <c r="BK246" i="24"/>
  <c r="K246" i="24" s="1"/>
  <c r="K110" i="24" s="1"/>
  <c r="X142" i="24"/>
  <c r="X141" i="24" s="1"/>
  <c r="V162" i="24"/>
  <c r="X170" i="24"/>
  <c r="T180" i="24"/>
  <c r="T185" i="24"/>
  <c r="R185" i="24"/>
  <c r="J103" i="24"/>
  <c r="Q214" i="24"/>
  <c r="I104" i="24" s="1"/>
  <c r="V227" i="24"/>
  <c r="V226" i="24"/>
  <c r="X232" i="24"/>
  <c r="Q238" i="24"/>
  <c r="I109" i="24"/>
  <c r="Q246" i="24"/>
  <c r="I110" i="24"/>
  <c r="T142" i="24"/>
  <c r="T141" i="24" s="1"/>
  <c r="R142" i="24"/>
  <c r="J98" i="24"/>
  <c r="Q162" i="24"/>
  <c r="I100" i="24" s="1"/>
  <c r="V170" i="24"/>
  <c r="Q185" i="24"/>
  <c r="I103" i="24" s="1"/>
  <c r="R214" i="24"/>
  <c r="J104" i="24"/>
  <c r="X227" i="24"/>
  <c r="X226" i="24" s="1"/>
  <c r="T232" i="24"/>
  <c r="R232" i="24"/>
  <c r="J107" i="24" s="1"/>
  <c r="X238" i="24"/>
  <c r="R246" i="24"/>
  <c r="J110" i="24"/>
  <c r="Q142" i="24"/>
  <c r="Q141" i="24"/>
  <c r="X162" i="24"/>
  <c r="X161" i="24" s="1"/>
  <c r="T170" i="24"/>
  <c r="Q170" i="24"/>
  <c r="I101" i="24" s="1"/>
  <c r="V180" i="24"/>
  <c r="Q180" i="24"/>
  <c r="I102" i="24"/>
  <c r="V185" i="24"/>
  <c r="V214" i="24"/>
  <c r="T227" i="24"/>
  <c r="T226" i="24"/>
  <c r="Q227" i="24"/>
  <c r="I106" i="24"/>
  <c r="Q232" i="24"/>
  <c r="I107" i="24"/>
  <c r="T238" i="24"/>
  <c r="R238" i="24"/>
  <c r="J109" i="24"/>
  <c r="BK236" i="24"/>
  <c r="K236" i="24" s="1"/>
  <c r="K108" i="24" s="1"/>
  <c r="Q236" i="24"/>
  <c r="I108" i="24"/>
  <c r="R236" i="24"/>
  <c r="J108" i="24" s="1"/>
  <c r="J134" i="24"/>
  <c r="BF156" i="24"/>
  <c r="E130" i="24"/>
  <c r="F92" i="24"/>
  <c r="BF95" i="1"/>
  <c r="BD96" i="1"/>
  <c r="AX96" i="1"/>
  <c r="BE97" i="1"/>
  <c r="AX98" i="1"/>
  <c r="BF99" i="1"/>
  <c r="BB99" i="1"/>
  <c r="BE100" i="1"/>
  <c r="BE101" i="1"/>
  <c r="BE102" i="1"/>
  <c r="BF103" i="1"/>
  <c r="BE103" i="1"/>
  <c r="AX104" i="1"/>
  <c r="BE104" i="1"/>
  <c r="BE105" i="1"/>
  <c r="BB106" i="1"/>
  <c r="AX107" i="1"/>
  <c r="BE107" i="1"/>
  <c r="BB107" i="1"/>
  <c r="AX108" i="1"/>
  <c r="BD109" i="1"/>
  <c r="AX110" i="1"/>
  <c r="BB111" i="1"/>
  <c r="BE112" i="1"/>
  <c r="AX112" i="1"/>
  <c r="BB113" i="1"/>
  <c r="BE114" i="1"/>
  <c r="BB115" i="1"/>
  <c r="BK186" i="24"/>
  <c r="K220" i="24"/>
  <c r="BF220" i="24"/>
  <c r="BK245" i="24"/>
  <c r="BK188" i="24"/>
  <c r="BB116" i="1"/>
  <c r="BK151" i="24"/>
  <c r="K175" i="24"/>
  <c r="BF175" i="24" s="1"/>
  <c r="K193" i="24"/>
  <c r="BF193" i="24"/>
  <c r="K202" i="24"/>
  <c r="BF202" i="24" s="1"/>
  <c r="BK222" i="24"/>
  <c r="BK152" i="24"/>
  <c r="BK191" i="24"/>
  <c r="BK210" i="24"/>
  <c r="BK242" i="24"/>
  <c r="BK230" i="24"/>
  <c r="BK160" i="24"/>
  <c r="K184" i="24"/>
  <c r="BF184" i="24" s="1"/>
  <c r="BK196" i="24"/>
  <c r="K203" i="24"/>
  <c r="BF203" i="24" s="1"/>
  <c r="BK216" i="24"/>
  <c r="BE116" i="1"/>
  <c r="F39" i="24"/>
  <c r="BD117" i="1" s="1"/>
  <c r="BE118" i="1"/>
  <c r="BF119" i="1"/>
  <c r="AX119" i="1"/>
  <c r="BB120" i="1"/>
  <c r="BD120" i="1"/>
  <c r="BB121" i="1"/>
  <c r="AX121" i="1"/>
  <c r="AX122" i="1"/>
  <c r="BF123" i="1"/>
  <c r="BB125" i="1"/>
  <c r="BF124" i="1"/>
  <c r="BE124" i="1"/>
  <c r="BB95" i="1"/>
  <c r="BB96" i="1"/>
  <c r="BB97" i="1"/>
  <c r="BF98" i="1"/>
  <c r="BB98" i="1"/>
  <c r="AX100" i="1"/>
  <c r="BD101" i="1"/>
  <c r="BB101" i="1"/>
  <c r="BD102" i="1"/>
  <c r="AX103" i="1"/>
  <c r="BF104" i="1"/>
  <c r="BF105" i="1"/>
  <c r="AX106" i="1"/>
  <c r="BE108" i="1"/>
  <c r="BF108" i="1"/>
  <c r="BB109" i="1"/>
  <c r="BB110" i="1"/>
  <c r="BD110" i="1"/>
  <c r="BD111" i="1"/>
  <c r="BE111" i="1"/>
  <c r="BF113" i="1"/>
  <c r="BB114" i="1"/>
  <c r="BD114" i="1"/>
  <c r="AX115" i="1"/>
  <c r="K171" i="24"/>
  <c r="BF171" i="24"/>
  <c r="K206" i="24"/>
  <c r="BF206" i="24" s="1"/>
  <c r="K239" i="24"/>
  <c r="BF239" i="24" s="1"/>
  <c r="BK169" i="24"/>
  <c r="BK243" i="24"/>
  <c r="AX116" i="1"/>
  <c r="K163" i="24"/>
  <c r="BF163" i="24" s="1"/>
  <c r="BK182" i="24"/>
  <c r="K208" i="24"/>
  <c r="BF208" i="24"/>
  <c r="K229" i="24"/>
  <c r="BF229" i="24" s="1"/>
  <c r="BK167" i="24"/>
  <c r="BK178" i="24"/>
  <c r="K204" i="24"/>
  <c r="BF204" i="24"/>
  <c r="BK235" i="24"/>
  <c r="K183" i="24"/>
  <c r="BF183" i="24"/>
  <c r="BF116" i="1"/>
  <c r="F40" i="24"/>
  <c r="BE117" i="1" s="1"/>
  <c r="K37" i="24"/>
  <c r="AX117" i="1"/>
  <c r="BF118" i="1"/>
  <c r="BB119" i="1"/>
  <c r="BE120" i="1"/>
  <c r="BB122" i="1"/>
  <c r="BE122" i="1"/>
  <c r="BD123" i="1"/>
  <c r="AX124" i="1"/>
  <c r="BE125" i="1"/>
  <c r="BE95" i="1"/>
  <c r="BE96" i="1"/>
  <c r="AX97" i="1"/>
  <c r="BD97" i="1"/>
  <c r="BD98" i="1"/>
  <c r="BE99" i="1"/>
  <c r="BB100" i="1"/>
  <c r="AX101" i="1"/>
  <c r="BF101" i="1"/>
  <c r="BF102" i="1"/>
  <c r="BB103" i="1"/>
  <c r="BD103" i="1"/>
  <c r="BD104" i="1"/>
  <c r="BD105" i="1"/>
  <c r="BB105" i="1"/>
  <c r="BE106" i="1"/>
  <c r="BD107" i="1"/>
  <c r="BF107" i="1"/>
  <c r="BD108" i="1"/>
  <c r="BE109" i="1"/>
  <c r="BE110" i="1"/>
  <c r="AX111" i="1"/>
  <c r="BB112" i="1"/>
  <c r="BF112" i="1"/>
  <c r="BD113" i="1"/>
  <c r="BE113" i="1"/>
  <c r="BF114" i="1"/>
  <c r="BD115" i="1"/>
  <c r="K234" i="24"/>
  <c r="BF234" i="24"/>
  <c r="K150" i="24"/>
  <c r="BF150" i="24" s="1"/>
  <c r="BK155" i="24"/>
  <c r="BK172" i="24"/>
  <c r="BK200" i="24"/>
  <c r="BK228" i="24"/>
  <c r="K153" i="24"/>
  <c r="BF153" i="24"/>
  <c r="BK231" i="24"/>
  <c r="BK143" i="24"/>
  <c r="BK144" i="24"/>
  <c r="K149" i="24"/>
  <c r="BF149" i="24"/>
  <c r="K159" i="24"/>
  <c r="BF159" i="24"/>
  <c r="BK164" i="24"/>
  <c r="BK174" i="24"/>
  <c r="BK181" i="24"/>
  <c r="K195" i="24"/>
  <c r="BF195" i="24"/>
  <c r="BK207" i="24"/>
  <c r="K217" i="24"/>
  <c r="BF217" i="24"/>
  <c r="BK223" i="24"/>
  <c r="BK145" i="24"/>
  <c r="BK154" i="24"/>
  <c r="BK190" i="24"/>
  <c r="K199" i="24"/>
  <c r="BF199" i="24"/>
  <c r="BK212" i="24"/>
  <c r="BK241" i="24"/>
  <c r="BK158" i="24"/>
  <c r="K215" i="24"/>
  <c r="BF215" i="24" s="1"/>
  <c r="K244" i="24"/>
  <c r="BF244" i="24"/>
  <c r="K147" i="24"/>
  <c r="BF147" i="24" s="1"/>
  <c r="K157" i="24"/>
  <c r="BF157" i="24"/>
  <c r="BK165" i="24"/>
  <c r="K187" i="24"/>
  <c r="BF187" i="24" s="1"/>
  <c r="BK197" i="24"/>
  <c r="K213" i="24"/>
  <c r="BF213" i="24" s="1"/>
  <c r="BK146" i="24"/>
  <c r="K173" i="24"/>
  <c r="BF173" i="24" s="1"/>
  <c r="K194" i="24"/>
  <c r="BF194" i="24" s="1"/>
  <c r="BK224" i="24"/>
  <c r="BK166" i="24"/>
  <c r="BK240" i="24"/>
  <c r="BK177" i="24"/>
  <c r="K189" i="24"/>
  <c r="BF189" i="24" s="1"/>
  <c r="K198" i="24"/>
  <c r="BF198" i="24" s="1"/>
  <c r="BK209" i="24"/>
  <c r="BK218" i="24"/>
  <c r="F41" i="24"/>
  <c r="BF117" i="1"/>
  <c r="AX118" i="1"/>
  <c r="BD119" i="1"/>
  <c r="AX120" i="1"/>
  <c r="BE121" i="1"/>
  <c r="BF122" i="1"/>
  <c r="BB123" i="1"/>
  <c r="BE123" i="1"/>
  <c r="BF125" i="1"/>
  <c r="BD124" i="1"/>
  <c r="AX95" i="1"/>
  <c r="BD95" i="1"/>
  <c r="BF96" i="1"/>
  <c r="BF97" i="1"/>
  <c r="BE98" i="1"/>
  <c r="BD99" i="1"/>
  <c r="AX99" i="1"/>
  <c r="BF100" i="1"/>
  <c r="BD100" i="1"/>
  <c r="AX102" i="1"/>
  <c r="BB102" i="1"/>
  <c r="BB104" i="1"/>
  <c r="AX105" i="1"/>
  <c r="BF106" i="1"/>
  <c r="BD106" i="1"/>
  <c r="BB108" i="1"/>
  <c r="AX109" i="1"/>
  <c r="BF109" i="1"/>
  <c r="BF110" i="1"/>
  <c r="BF111" i="1"/>
  <c r="BD112" i="1"/>
  <c r="AX113" i="1"/>
  <c r="AX114" i="1"/>
  <c r="BF115" i="1"/>
  <c r="BE115" i="1"/>
  <c r="BK201" i="24"/>
  <c r="K211" i="24"/>
  <c r="BF211" i="24"/>
  <c r="BK219" i="24"/>
  <c r="BK233" i="24"/>
  <c r="BK168" i="24"/>
  <c r="K176" i="24"/>
  <c r="BF176" i="24" s="1"/>
  <c r="BK192" i="24"/>
  <c r="K205" i="24"/>
  <c r="BF205" i="24"/>
  <c r="K225" i="24"/>
  <c r="BF225" i="24"/>
  <c r="K148" i="24"/>
  <c r="BF148" i="24"/>
  <c r="BK179" i="24"/>
  <c r="K237" i="24"/>
  <c r="BF237" i="24" s="1"/>
  <c r="BD116" i="1"/>
  <c r="K221" i="24"/>
  <c r="BF221" i="24" s="1"/>
  <c r="F37" i="24"/>
  <c r="BB117" i="1" s="1"/>
  <c r="BD118" i="1"/>
  <c r="BB118" i="1"/>
  <c r="BE119" i="1"/>
  <c r="BF120" i="1"/>
  <c r="BD121" i="1"/>
  <c r="BF121" i="1"/>
  <c r="BD122" i="1"/>
  <c r="AX123" i="1"/>
  <c r="AX125" i="1"/>
  <c r="BB124" i="1"/>
  <c r="BD125" i="1"/>
  <c r="AW98" i="1" l="1"/>
  <c r="AW118" i="1"/>
  <c r="V161" i="24"/>
  <c r="AW108" i="1"/>
  <c r="R161" i="24"/>
  <c r="J99" i="24"/>
  <c r="AW105" i="1"/>
  <c r="AS124" i="1"/>
  <c r="AW102" i="1"/>
  <c r="AW120" i="1"/>
  <c r="AW106" i="1"/>
  <c r="T161" i="24"/>
  <c r="T140" i="24" s="1"/>
  <c r="AW117" i="1" s="1"/>
  <c r="AW112" i="1"/>
  <c r="AW125" i="1"/>
  <c r="AW115" i="1"/>
  <c r="AS123" i="1"/>
  <c r="AW114" i="1"/>
  <c r="AW99" i="1"/>
  <c r="AW123" i="1"/>
  <c r="X140" i="24"/>
  <c r="AW109" i="1"/>
  <c r="R226" i="24"/>
  <c r="J105" i="24"/>
  <c r="V140" i="24"/>
  <c r="AS114" i="1"/>
  <c r="AS110" i="1"/>
  <c r="AW107" i="1"/>
  <c r="AW121" i="1"/>
  <c r="AW116" i="1"/>
  <c r="AW95" i="1"/>
  <c r="AW122" i="1"/>
  <c r="AW100" i="1"/>
  <c r="AW119" i="1"/>
  <c r="AW113" i="1"/>
  <c r="AS95" i="1"/>
  <c r="AW111" i="1"/>
  <c r="AW110" i="1"/>
  <c r="AW103" i="1"/>
  <c r="AT99" i="1"/>
  <c r="AW97" i="1"/>
  <c r="AW96" i="1"/>
  <c r="AS99" i="1"/>
  <c r="AT100" i="1"/>
  <c r="AT112" i="1"/>
  <c r="I97" i="24"/>
  <c r="J100" i="24"/>
  <c r="R141" i="24"/>
  <c r="R140" i="24" s="1"/>
  <c r="J96" i="24" s="1"/>
  <c r="K32" i="24" s="1"/>
  <c r="AT117" i="1" s="1"/>
  <c r="AS122" i="1"/>
  <c r="AS97" i="1"/>
  <c r="AS98" i="1"/>
  <c r="AS108" i="1"/>
  <c r="AT110" i="1"/>
  <c r="AT113" i="1"/>
  <c r="AT115" i="1"/>
  <c r="I98" i="24"/>
  <c r="J106" i="24"/>
  <c r="Q161" i="24"/>
  <c r="I99" i="24" s="1"/>
  <c r="Q226" i="24"/>
  <c r="I105" i="24"/>
  <c r="AS118" i="1"/>
  <c r="AS119" i="1"/>
  <c r="AT102" i="1"/>
  <c r="AS103" i="1"/>
  <c r="AT107" i="1"/>
  <c r="AT108" i="1"/>
  <c r="AS109" i="1"/>
  <c r="AS113" i="1"/>
  <c r="AS120" i="1"/>
  <c r="AS125" i="1"/>
  <c r="BK227" i="24"/>
  <c r="K227" i="24" s="1"/>
  <c r="K106" i="24" s="1"/>
  <c r="BK142" i="24"/>
  <c r="BK141" i="24" s="1"/>
  <c r="BK170" i="24"/>
  <c r="K170" i="24" s="1"/>
  <c r="K101" i="24"/>
  <c r="BK232" i="24"/>
  <c r="K232" i="24"/>
  <c r="K107" i="24" s="1"/>
  <c r="BK238" i="24"/>
  <c r="K238" i="24" s="1"/>
  <c r="K109" i="24" s="1"/>
  <c r="BK162" i="24"/>
  <c r="K162" i="24" s="1"/>
  <c r="K100" i="24" s="1"/>
  <c r="BK180" i="24"/>
  <c r="K180" i="24" s="1"/>
  <c r="K102" i="24"/>
  <c r="BK185" i="24"/>
  <c r="K185" i="24"/>
  <c r="K103" i="24" s="1"/>
  <c r="BK214" i="24"/>
  <c r="K214" i="24"/>
  <c r="K104" i="24"/>
  <c r="BB94" i="1"/>
  <c r="W29" i="1" s="1"/>
  <c r="BD94" i="1"/>
  <c r="AZ94" i="1" s="1"/>
  <c r="BE94" i="1"/>
  <c r="BA94" i="1" s="1"/>
  <c r="BF94" i="1"/>
  <c r="W33" i="1" s="1"/>
  <c r="AT124" i="1" l="1"/>
  <c r="AT96" i="1"/>
  <c r="AW124" i="1"/>
  <c r="AW101" i="1"/>
  <c r="AW104" i="1"/>
  <c r="AS100" i="1"/>
  <c r="AT106" i="1"/>
  <c r="AT95" i="1"/>
  <c r="AS102" i="1"/>
  <c r="AS106" i="1"/>
  <c r="AT116" i="1"/>
  <c r="AT109" i="1"/>
  <c r="AT125" i="1"/>
  <c r="AT122" i="1"/>
  <c r="AT103" i="1"/>
  <c r="AT104" i="1"/>
  <c r="AT118" i="1"/>
  <c r="AT114" i="1"/>
  <c r="AS104" i="1"/>
  <c r="AS115" i="1"/>
  <c r="AS96" i="1"/>
  <c r="AS101" i="1"/>
  <c r="Q140" i="24"/>
  <c r="I96" i="24"/>
  <c r="K31" i="24" s="1"/>
  <c r="AS117" i="1" s="1"/>
  <c r="AT97" i="1"/>
  <c r="AT120" i="1"/>
  <c r="AT121" i="1"/>
  <c r="AT123" i="1"/>
  <c r="AS121" i="1"/>
  <c r="AT111" i="1"/>
  <c r="AT98" i="1"/>
  <c r="AT101" i="1"/>
  <c r="AT105" i="1"/>
  <c r="K142" i="24"/>
  <c r="K98" i="24"/>
  <c r="AS107" i="1"/>
  <c r="AS112" i="1"/>
  <c r="BK161" i="24"/>
  <c r="K161" i="24" s="1"/>
  <c r="K99" i="24" s="1"/>
  <c r="AS105" i="1"/>
  <c r="BC107" i="1"/>
  <c r="AS111" i="1"/>
  <c r="AS116" i="1"/>
  <c r="BK226" i="24"/>
  <c r="K226" i="24"/>
  <c r="K105" i="24"/>
  <c r="K141" i="24"/>
  <c r="K97" i="24"/>
  <c r="AY125" i="1"/>
  <c r="AV125" i="1" s="1"/>
  <c r="BC111" i="1"/>
  <c r="AT119" i="1"/>
  <c r="J97" i="24"/>
  <c r="W32" i="1"/>
  <c r="AX94" i="1"/>
  <c r="AK29" i="1" s="1"/>
  <c r="W31" i="1"/>
  <c r="AG124" i="1" l="1"/>
  <c r="AG95" i="1"/>
  <c r="AG103" i="1"/>
  <c r="BC106" i="1"/>
  <c r="BC114" i="1"/>
  <c r="AY116" i="1"/>
  <c r="AV116" i="1" s="1"/>
  <c r="AY113" i="1"/>
  <c r="AV113" i="1" s="1"/>
  <c r="AY99" i="1"/>
  <c r="AV99" i="1" s="1"/>
  <c r="AY119" i="1"/>
  <c r="AV119" i="1" s="1"/>
  <c r="BC108" i="1"/>
  <c r="AY104" i="1"/>
  <c r="AV104" i="1" s="1"/>
  <c r="BC101" i="1"/>
  <c r="BC112" i="1"/>
  <c r="BK140" i="24"/>
  <c r="K140" i="24"/>
  <c r="K96" i="24" s="1"/>
  <c r="K30" i="24" s="1"/>
  <c r="K119" i="24" s="1"/>
  <c r="K113" i="24" s="1"/>
  <c r="K33" i="24" s="1"/>
  <c r="AG112" i="1"/>
  <c r="AY120" i="1"/>
  <c r="AV120" i="1" s="1"/>
  <c r="BC122" i="1"/>
  <c r="BC121" i="1"/>
  <c r="BC98" i="1"/>
  <c r="AY123" i="1"/>
  <c r="AV123" i="1" s="1"/>
  <c r="AW94" i="1"/>
  <c r="AT94" i="1"/>
  <c r="AY106" i="1"/>
  <c r="AV106" i="1"/>
  <c r="BC125" i="1"/>
  <c r="BC124" i="1"/>
  <c r="AS94" i="1"/>
  <c r="AG125" i="1"/>
  <c r="AN125" i="1" s="1"/>
  <c r="AG107" i="1"/>
  <c r="AG123" i="1"/>
  <c r="AY107" i="1"/>
  <c r="AV107" i="1"/>
  <c r="BC103" i="1"/>
  <c r="AY111" i="1"/>
  <c r="AV111" i="1" s="1"/>
  <c r="AY95" i="1"/>
  <c r="AV95" i="1" s="1"/>
  <c r="AG110" i="1" l="1"/>
  <c r="AN95" i="1"/>
  <c r="AG97" i="1"/>
  <c r="AN123" i="1"/>
  <c r="AG96" i="1"/>
  <c r="AG109" i="1"/>
  <c r="AG105" i="1"/>
  <c r="BC96" i="1"/>
  <c r="AG100" i="1"/>
  <c r="AG102" i="1"/>
  <c r="AG106" i="1"/>
  <c r="AN106" i="1" s="1"/>
  <c r="BF119" i="24"/>
  <c r="AN107" i="1"/>
  <c r="BC116" i="1"/>
  <c r="AY98" i="1"/>
  <c r="AV98" i="1" s="1"/>
  <c r="BC104" i="1"/>
  <c r="AY124" i="1"/>
  <c r="AV124" i="1" s="1"/>
  <c r="AN124" i="1" s="1"/>
  <c r="AY114" i="1"/>
  <c r="AV114" i="1" s="1"/>
  <c r="AG111" i="1"/>
  <c r="AN111" i="1"/>
  <c r="AY112" i="1"/>
  <c r="AV112" i="1" s="1"/>
  <c r="BC110" i="1"/>
  <c r="BC95" i="1"/>
  <c r="AY108" i="1"/>
  <c r="AV108" i="1" s="1"/>
  <c r="BC123" i="1"/>
  <c r="BC120" i="1"/>
  <c r="AY102" i="1"/>
  <c r="AV102" i="1" s="1"/>
  <c r="BC100" i="1"/>
  <c r="AG99" i="1"/>
  <c r="AN99" i="1" s="1"/>
  <c r="AG114" i="1"/>
  <c r="AN114" i="1" s="1"/>
  <c r="AY101" i="1"/>
  <c r="AV101" i="1" s="1"/>
  <c r="K121" i="24"/>
  <c r="BC99" i="1"/>
  <c r="AY121" i="1"/>
  <c r="AV121" i="1"/>
  <c r="AY103" i="1"/>
  <c r="AV103" i="1" s="1"/>
  <c r="AN103" i="1" s="1"/>
  <c r="AG116" i="1"/>
  <c r="AN116" i="1" s="1"/>
  <c r="AY122" i="1"/>
  <c r="AV122" i="1"/>
  <c r="BC113" i="1"/>
  <c r="AG98" i="1"/>
  <c r="AN98" i="1" s="1"/>
  <c r="AG108" i="1"/>
  <c r="AN108" i="1" s="1"/>
  <c r="K34" i="24"/>
  <c r="AG117" i="1"/>
  <c r="BC119" i="1"/>
  <c r="F38" i="24"/>
  <c r="BC117" i="1" s="1"/>
  <c r="AN102" i="1" l="1"/>
  <c r="AG115" i="1"/>
  <c r="BC115" i="1"/>
  <c r="AY105" i="1"/>
  <c r="AV105" i="1" s="1"/>
  <c r="AN105" i="1" s="1"/>
  <c r="AY109" i="1"/>
  <c r="AV109" i="1" s="1"/>
  <c r="AN109" i="1" s="1"/>
  <c r="AY97" i="1"/>
  <c r="AV97" i="1" s="1"/>
  <c r="AG119" i="1"/>
  <c r="AN119" i="1" s="1"/>
  <c r="AG101" i="1"/>
  <c r="AN101" i="1" s="1"/>
  <c r="AN112" i="1"/>
  <c r="AN97" i="1"/>
  <c r="AY110" i="1"/>
  <c r="AV110" i="1"/>
  <c r="BC109" i="1"/>
  <c r="AY96" i="1"/>
  <c r="AV96" i="1" s="1"/>
  <c r="AN96" i="1" s="1"/>
  <c r="AG121" i="1"/>
  <c r="AN121" i="1" s="1"/>
  <c r="AY100" i="1"/>
  <c r="AV100" i="1" s="1"/>
  <c r="BC97" i="1"/>
  <c r="AG104" i="1"/>
  <c r="AN104" i="1"/>
  <c r="K38" i="24"/>
  <c r="AY117" i="1" s="1"/>
  <c r="AV117" i="1" s="1"/>
  <c r="AY115" i="1"/>
  <c r="AV115" i="1"/>
  <c r="AG113" i="1"/>
  <c r="AN113" i="1" s="1"/>
  <c r="AG122" i="1"/>
  <c r="AN122" i="1" s="1"/>
  <c r="AG120" i="1"/>
  <c r="AN120" i="1" s="1"/>
  <c r="BC102" i="1"/>
  <c r="AY118" i="1" l="1"/>
  <c r="AV118" i="1" s="1"/>
  <c r="BC118" i="1"/>
  <c r="BC105" i="1"/>
  <c r="BC94" i="1" s="1"/>
  <c r="AY94" i="1" s="1"/>
  <c r="AK30" i="1" s="1"/>
  <c r="K43" i="24"/>
  <c r="AN110" i="1"/>
  <c r="AN117" i="1"/>
  <c r="AN100" i="1"/>
  <c r="AN115" i="1"/>
  <c r="AG118" i="1" l="1"/>
  <c r="W30" i="1"/>
  <c r="AV94" i="1"/>
  <c r="AN118" i="1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<sst xmlns="http://schemas.openxmlformats.org/spreadsheetml/2006/main" count="2038" uniqueCount="646">
  <si>
    <t>Export Komplet</t>
  </si>
  <si>
    <t/>
  </si>
  <si>
    <t>2.0</t>
  </si>
  <si>
    <t>ZAMOK</t>
  </si>
  <si>
    <t>False</t>
  </si>
  <si>
    <t>True</t>
  </si>
  <si>
    <t>{a773165a-52a8-4fb8-b2b3-21e95dd455d6}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</si>
  <si>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</si>
  <si>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</si>
  <si>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</si>
  <si>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</si>
  <si>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</si>
  <si>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</si>
  <si>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</si>
  <si>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1997-790BP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</si>
  <si>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</si>
  <si>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</si>
  <si>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Vypracovanie DO pre výmenu regulačných ventilov na OST východ a západ, závod Bratislava</t>
  </si>
  <si>
    <t>JKSO:</t>
  </si>
  <si>
    <t>KS:</t>
  </si>
  <si>
    <t>Miesto:</t>
  </si>
  <si>
    <t>Bratislava</t>
  </si>
  <si>
    <t>Dátum:</t>
  </si>
  <si>
    <t>1. 10. 2024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</si>
  <si>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</si>
  <si>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</si>
  <si>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</si>
  <si>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</si>
  <si>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</si>
  <si>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</si>
  <si>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</si>
  <si>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</si>
  <si>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</si>
  <si>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</si>
  <si>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</si>
  <si>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</si>
  <si>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</si>
  <si>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</si>
  <si>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</si>
  <si>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</si>
  <si>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</si>
  <si>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</si>
  <si>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</si>
  <si>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</si>
  <si>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</si>
  <si>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</si>
  <si>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</si>
  <si>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</si>
  <si>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</si>
  <si>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</si>
  <si>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</si>
  <si>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</si>
  <si>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</si>
  <si>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</si>
  <si>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</si>
  <si>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</si>
  <si>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</si>
  <si>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</si>
  <si>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</si>
  <si>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</si>
  <si>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</si>
  <si>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</si>
  <si>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</si>
  <si>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</si>
  <si>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</si>
  <si>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</si>
  <si>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</si>
  <si>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</si>
  <si>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</si>
  <si>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</si>
  <si>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</si>
  <si>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</si>
  <si>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</si>
  <si>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</si>
  <si>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</si>
  <si>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</si>
  <si>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</si>
  <si>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</si>
  <si>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</si>
  <si>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</si>
  <si>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</si>
  <si>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</si>
  <si>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</si>
  <si>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</si>
  <si>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</si>
  <si>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</si>
  <si>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601</t>
  </si>
  <si>
    <t>Račianska 1</t>
  </si>
  <si>
    <t>STA</t>
  </si>
  <si>
    <t>1</t>
  </si>
  <si>
    <t>{bc8d8c32-4fae-4c49-9a6f-ef7cd33476a6}</t>
  </si>
  <si>
    <t>602</t>
  </si>
  <si>
    <t>Prešovská 1</t>
  </si>
  <si>
    <t>{7947c0ce-0424-4bbb-9ab5-461d89b1dbe7}</t>
  </si>
  <si>
    <t>603</t>
  </si>
  <si>
    <t>Prešovská 36</t>
  </si>
  <si>
    <t>{dbc321d3-9ce9-45c7-abd9-9d3233ead1a2}</t>
  </si>
  <si>
    <t>604</t>
  </si>
  <si>
    <t>Sabinovská 16</t>
  </si>
  <si>
    <t>{613954ea-e694-490c-b6d4-d6d61e29c689}</t>
  </si>
  <si>
    <t>605</t>
  </si>
  <si>
    <t>Odbojárov 3</t>
  </si>
  <si>
    <t>{f72b79e4-ab1b-48e3-ac2c-2fd752f9b2d6}</t>
  </si>
  <si>
    <t>608</t>
  </si>
  <si>
    <t>Trnavská 33</t>
  </si>
  <si>
    <t>{b9255127-9fdf-4cad-8a1e-053dad5bb8d7}</t>
  </si>
  <si>
    <t>631</t>
  </si>
  <si>
    <t>Herlianska 2</t>
  </si>
  <si>
    <t>{b0c4eb3e-2794-47ef-a2b1-387570cdf5e9}</t>
  </si>
  <si>
    <t>642</t>
  </si>
  <si>
    <t>Jarabinková</t>
  </si>
  <si>
    <t>{1745eaeb-cb58-4be1-82e8-953f08f0c9d7}</t>
  </si>
  <si>
    <t>643</t>
  </si>
  <si>
    <t>Plynárenská</t>
  </si>
  <si>
    <t>{01b27700-39a8-4013-9694-15ebeb617a23}</t>
  </si>
  <si>
    <t>652</t>
  </si>
  <si>
    <t>Hraničná 9</t>
  </si>
  <si>
    <t>{884910e0-b4e5-4584-b10b-40e1467b2f00}</t>
  </si>
  <si>
    <t>653</t>
  </si>
  <si>
    <t>Mierová 30</t>
  </si>
  <si>
    <t>{ba51a646-2cea-4f9e-87cb-a92db0245267}</t>
  </si>
  <si>
    <t>654</t>
  </si>
  <si>
    <t>Kaštieľska</t>
  </si>
  <si>
    <t>{cf170802-9530-4f64-89a5-5550659fc0e4}</t>
  </si>
  <si>
    <t>680</t>
  </si>
  <si>
    <t>Dom športu</t>
  </si>
  <si>
    <t>{57c24bde-559c-4074-882c-3afbc5426bb9}</t>
  </si>
  <si>
    <t>689</t>
  </si>
  <si>
    <t>Ružinovská</t>
  </si>
  <si>
    <t>{c0f46632-d867-4d77-a165-65906a1a39e7}</t>
  </si>
  <si>
    <t>713</t>
  </si>
  <si>
    <t>Gajova</t>
  </si>
  <si>
    <t>{0e80e4f5-b9dc-4ea9-98ff-8a0f8d3b0339}</t>
  </si>
  <si>
    <t>715</t>
  </si>
  <si>
    <t>Továrenská</t>
  </si>
  <si>
    <t>{0fc6585e-f1e3-4ceb-863d-de4109495dba}</t>
  </si>
  <si>
    <t>739</t>
  </si>
  <si>
    <t>{2cacc2d7-3fa6-4a0f-9fb5-c1c9857279e7}</t>
  </si>
  <si>
    <t>792</t>
  </si>
  <si>
    <t>Prešovská 48</t>
  </si>
  <si>
    <t>{7a75f373-a9c7-498a-a74c-d6c94d12c654}</t>
  </si>
  <si>
    <t>797B</t>
  </si>
  <si>
    <t>Ivanská byty</t>
  </si>
  <si>
    <t>{3c500ae0-a226-49ac-bbac-f7c8201b3275}</t>
  </si>
  <si>
    <t>945</t>
  </si>
  <si>
    <t>Rudolfa Mocka 1/A</t>
  </si>
  <si>
    <t>{fa0729f0-297c-42bf-a736-6e257ca26f1a}</t>
  </si>
  <si>
    <t>946</t>
  </si>
  <si>
    <t>Rudolfa Mocka 1/B</t>
  </si>
  <si>
    <t>{0331fb10-8820-47cd-aaf2-34b2dc0c8d3a}</t>
  </si>
  <si>
    <t>947</t>
  </si>
  <si>
    <t>Rudolfa Mocka 1/C</t>
  </si>
  <si>
    <t>{d99a9de3-a796-4438-bbef-2a8cb9b11303}</t>
  </si>
  <si>
    <t>951</t>
  </si>
  <si>
    <t>Segnerova</t>
  </si>
  <si>
    <t>{fcdc0a32-2030-408d-905f-4721b8028839}</t>
  </si>
  <si>
    <t>955</t>
  </si>
  <si>
    <t>Hodálová</t>
  </si>
  <si>
    <t>{16ff864a-7a5d-4603-b64c-e206dd2898ef}</t>
  </si>
  <si>
    <t>973</t>
  </si>
  <si>
    <t>Sekurisova</t>
  </si>
  <si>
    <t>{f427b7ae-76e8-4ccc-ba42-ed76b35a76f1}</t>
  </si>
  <si>
    <t>975</t>
  </si>
  <si>
    <t>Saratovská</t>
  </si>
  <si>
    <t>{e16bf10e-e84b-4404-8902-ef82bec27ffe}</t>
  </si>
  <si>
    <t>980</t>
  </si>
  <si>
    <t>C.Majerníka</t>
  </si>
  <si>
    <t>{2de36d01-6a47-4284-a957-c54d735ce22e}</t>
  </si>
  <si>
    <t>983</t>
  </si>
  <si>
    <t>L.Fullu</t>
  </si>
  <si>
    <t>{b18a4be6-2e36-4907-97d5-461e0e2bcc0c}</t>
  </si>
  <si>
    <t>984</t>
  </si>
  <si>
    <t>Pribišová</t>
  </si>
  <si>
    <t>{7d6c0fd8-0459-48b6-b3ff-fa2e12816283}</t>
  </si>
  <si>
    <t>993</t>
  </si>
  <si>
    <t>Hlaváčiková</t>
  </si>
  <si>
    <t>{7840f874-d0e5-4dd1-afd6-43453ca3bfc6}</t>
  </si>
  <si>
    <t>996</t>
  </si>
  <si>
    <t>J.Alexiho 1A</t>
  </si>
  <si>
    <t>{068049e9-4881-4bc9-89e3-792553126241}</t>
  </si>
  <si>
    <t>KRYCÍ LIST ROZPOČTU</t>
  </si>
  <si>
    <t>Objekt: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</si>
  <si>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</si>
  <si>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</si>
  <si>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</si>
  <si>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</si>
  <si>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</si>
  <si>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</si>
  <si>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</si>
  <si>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</si>
  <si>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</si>
  <si>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</si>
  <si>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</si>
  <si>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</si>
  <si>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9 - Demontáže armatúr a potrubí</t>
  </si>
  <si>
    <t>PSV - Práce a dodávky PSV</t>
  </si>
  <si>
    <t xml:space="preserve">    713 - Potrubné izolácie tepelné</t>
  </si>
  <si>
    <t xml:space="preserve">    734 - Ústredné kúrenie - armatúry</t>
  </si>
  <si>
    <t xml:space="preserve">    783 - Nátery</t>
  </si>
  <si>
    <t xml:space="preserve">    23-M - Montáže potrubia</t>
  </si>
  <si>
    <t>HZS - Hodinové zúčtovacie sadzby</t>
  </si>
  <si>
    <t>M - MaR</t>
  </si>
  <si>
    <t xml:space="preserve">    21-M - Elektromontáže</t>
  </si>
  <si>
    <t xml:space="preserve">    36-M - Montáž prev.,mer. a regul.zariadení</t>
  </si>
  <si>
    <t>OST - Ostatné</t>
  </si>
  <si>
    <t>VRN - Investičné náklady neobsiahnuté v cenách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</si>
  <si>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</si>
  <si>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</si>
  <si>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</si>
  <si>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</si>
  <si>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</si>
  <si>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</si>
  <si>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</si>
  <si>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</si>
  <si>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</si>
  <si>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</si>
  <si>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</si>
  <si>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</si>
  <si>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</si>
  <si>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</si>
  <si>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</si>
  <si>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</si>
  <si>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</si>
  <si>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</si>
  <si>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</si>
  <si>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</si>
  <si>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</si>
  <si>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</si>
  <si>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</si>
  <si>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</si>
  <si>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</si>
  <si>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</si>
  <si>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</si>
  <si>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</si>
  <si>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</si>
  <si>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</si>
  <si>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</si>
  <si>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</si>
  <si>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Demontáže armatúr a potrubí</t>
  </si>
  <si>
    <t>K</t>
  </si>
  <si>
    <t>713400832.S</t>
  </si>
  <si>
    <t>Odstránenie tepelnej izolácie potrubia vrátane povrchovej úpravy,  -0,04010t</t>
  </si>
  <si>
    <t>m2</t>
  </si>
  <si>
    <t>16</t>
  </si>
  <si>
    <t>713470811.S</t>
  </si>
  <si>
    <t>Odstránenie snímateľných puzdier plechových akejkoľvek hr. z potrubí, prírub, armatúr, tvaroviek,  -0,02430t</t>
  </si>
  <si>
    <t>3</t>
  </si>
  <si>
    <t>m</t>
  </si>
  <si>
    <t>4</t>
  </si>
  <si>
    <t>734100811.S</t>
  </si>
  <si>
    <t>Demontáž armatúry prírubovej s dvomi prírubami do DN 50,  -0,01400t</t>
  </si>
  <si>
    <t>ks</t>
  </si>
  <si>
    <t>5</t>
  </si>
  <si>
    <t>979081111.S</t>
  </si>
  <si>
    <t>Odvoz sutiny a vybúraných hmôt na skládku do 1 km</t>
  </si>
  <si>
    <t>t</t>
  </si>
  <si>
    <t>6</t>
  </si>
  <si>
    <t>979081121.S</t>
  </si>
  <si>
    <t>Odvoz sutiny a vybúraných hmôt na skládku za každý ďalší 1 km</t>
  </si>
  <si>
    <t>7</t>
  </si>
  <si>
    <t>979082111.S</t>
  </si>
  <si>
    <t>Vnútrostavenisková doprava sutiny a vybúraných hmôt do 10 m</t>
  </si>
  <si>
    <t>8</t>
  </si>
  <si>
    <t>979089002.S</t>
  </si>
  <si>
    <t>Poplatok za skládku - obaly, (15 01 01, 02, 06) ostatné</t>
  </si>
  <si>
    <t>979089411.S</t>
  </si>
  <si>
    <t>Poplatok za skládku - izolačné materiály a materiály obsahujúce azbest (17 06 ), nebezpečné</t>
  </si>
  <si>
    <t>10</t>
  </si>
  <si>
    <t>979089612.S</t>
  </si>
  <si>
    <t>Poplatok za skládku - iné odpady zo stavieb a demolácií (17 09), ostatné</t>
  </si>
  <si>
    <t>11</t>
  </si>
  <si>
    <t>979089711.S</t>
  </si>
  <si>
    <t>Prenájom kontajneru 2 m3</t>
  </si>
  <si>
    <t>12</t>
  </si>
  <si>
    <t>979089831.S</t>
  </si>
  <si>
    <t>Poplatok za zhodnocovanie stavebného odpadu - kovy (vrátane zliatin)</t>
  </si>
  <si>
    <t>13</t>
  </si>
  <si>
    <t>979089841.S</t>
  </si>
  <si>
    <t>Poplatok za zhodnocovanie stavebného odpadu - izolačné materiály</t>
  </si>
  <si>
    <t>14</t>
  </si>
  <si>
    <t>979089911.S</t>
  </si>
  <si>
    <t>Poplatok za zneškodňovanie stavebného odpadu - drevo, sklo a plasty</t>
  </si>
  <si>
    <t>15</t>
  </si>
  <si>
    <t>979089941.S</t>
  </si>
  <si>
    <t>Poplatok za zneškodňovanie stavebného odpadu - izolačné materiály</t>
  </si>
  <si>
    <t>979089961.S</t>
  </si>
  <si>
    <t>Poplatok za zneškodňovanie stavebného odpadu - iné materiály</t>
  </si>
  <si>
    <t>17</t>
  </si>
  <si>
    <t>998732101.S</t>
  </si>
  <si>
    <t>Presun hmôt pre strojovne v objektoch výšky do 6 m</t>
  </si>
  <si>
    <t>PSV</t>
  </si>
  <si>
    <t>Práce a dodávky PSV</t>
  </si>
  <si>
    <t>Potrubné izolácie tepelné</t>
  </si>
  <si>
    <t>18</t>
  </si>
  <si>
    <t>64</t>
  </si>
  <si>
    <t>19</t>
  </si>
  <si>
    <t>M</t>
  </si>
  <si>
    <t>256</t>
  </si>
  <si>
    <t>713471114.S</t>
  </si>
  <si>
    <t>Montáž izolácie tepelnej armatúr snímateľnej s plechovým púzdrom v čiernom šesťhrannom pletive</t>
  </si>
  <si>
    <t>21</t>
  </si>
  <si>
    <t>631470001800.S</t>
  </si>
  <si>
    <t>Snímateľná izolácia izolačné vaky na armatúry</t>
  </si>
  <si>
    <t>32</t>
  </si>
  <si>
    <t>22</t>
  </si>
  <si>
    <t>998713101.S</t>
  </si>
  <si>
    <t>Presun hmôt pre izolácie tepelné v objektoch výšky do 6 m</t>
  </si>
  <si>
    <t>23</t>
  </si>
  <si>
    <t>998713194.S</t>
  </si>
  <si>
    <t>Izolácie tepelné, prípl.za presun nad vymedz. najväčšiu dopravnú vzdial. do 1000 m</t>
  </si>
  <si>
    <t>24</t>
  </si>
  <si>
    <t>998713199.S</t>
  </si>
  <si>
    <t>Izolácie tepelné, prípl.za presun za každých ďalších aj začatých 1000 m nad 1000 m</t>
  </si>
  <si>
    <t>734</t>
  </si>
  <si>
    <t>Ústredné kúrenie - armatúry</t>
  </si>
  <si>
    <t>25</t>
  </si>
  <si>
    <t>734191413.R</t>
  </si>
  <si>
    <t>Montáž regulačného ventilu prírubového, PN25, DN32</t>
  </si>
  <si>
    <t>súb.</t>
  </si>
  <si>
    <t>26</t>
  </si>
  <si>
    <t>551210007300.R</t>
  </si>
  <si>
    <t>27</t>
  </si>
  <si>
    <t>551210007301.R</t>
  </si>
  <si>
    <t>28</t>
  </si>
  <si>
    <t>29</t>
  </si>
  <si>
    <t>30</t>
  </si>
  <si>
    <t>998734101.S</t>
  </si>
  <si>
    <t>Presun hmôt pre armatúry v objektoch výšky do 6 m</t>
  </si>
  <si>
    <t>31</t>
  </si>
  <si>
    <t>998734194.S</t>
  </si>
  <si>
    <t>Armatúry, prípl.za presun nad vymedz. najväčšiu dopravnú vzdialenosť do 1000 m</t>
  </si>
  <si>
    <t>998734199.S</t>
  </si>
  <si>
    <t>Armatúry, prípl.za presun za každých ďaľších i začatých 1000 m nad 1000 m</t>
  </si>
  <si>
    <t>783</t>
  </si>
  <si>
    <t>Nátery</t>
  </si>
  <si>
    <t>33</t>
  </si>
  <si>
    <t>34</t>
  </si>
  <si>
    <t>Farba základná S-2003 na kov</t>
  </si>
  <si>
    <t>kg</t>
  </si>
  <si>
    <t>35</t>
  </si>
  <si>
    <t>783425350</t>
  </si>
  <si>
    <t>Nátery kov.potr.a armatúr syntet. potrubie od DN 15 do DN 100 dvojnás. 1x email a základný náter - 140µm</t>
  </si>
  <si>
    <t>36</t>
  </si>
  <si>
    <t>246210002000.S</t>
  </si>
  <si>
    <t>Email olejový vonkajší O 2117</t>
  </si>
  <si>
    <t>23-M</t>
  </si>
  <si>
    <t>Montáže potrubia</t>
  </si>
  <si>
    <t>37</t>
  </si>
  <si>
    <t>230033024.S.1</t>
  </si>
  <si>
    <t>Montáž prírubových spojov do PN 40 DN 25</t>
  </si>
  <si>
    <t>spoj</t>
  </si>
  <si>
    <t>38</t>
  </si>
  <si>
    <t>319430002900.R</t>
  </si>
  <si>
    <t>Príruba krková privarovacia DN 25, PN40, D 33,7 mm, DIN 2635</t>
  </si>
  <si>
    <t>39</t>
  </si>
  <si>
    <t>273110021000.R</t>
  </si>
  <si>
    <t>Tesnenie vláknitopryžové univerzálne, DN 25, PN 40, pre prírubové spoje</t>
  </si>
  <si>
    <t>40</t>
  </si>
  <si>
    <t>309020000025.R</t>
  </si>
  <si>
    <t>súb</t>
  </si>
  <si>
    <t>41</t>
  </si>
  <si>
    <t>230033025.S</t>
  </si>
  <si>
    <t>Montáž prírubových spojov do PN 40 DN 32</t>
  </si>
  <si>
    <t>42</t>
  </si>
  <si>
    <t>319430003000.R</t>
  </si>
  <si>
    <t>Príruba krková privarovacia DN 32, PN40, D 44,5 mm, DIN 2635</t>
  </si>
  <si>
    <t>43</t>
  </si>
  <si>
    <t>273110021100.S</t>
  </si>
  <si>
    <t>Tesnenie vláknitopryžové univerzálne, DN 32, PN 40, pre prírubové spoje</t>
  </si>
  <si>
    <t>44</t>
  </si>
  <si>
    <t>309020000032.R</t>
  </si>
  <si>
    <t>Spojovací materiál prírubového spoja DN32 PN40, skrutky, matice, podložky</t>
  </si>
  <si>
    <t>tks</t>
  </si>
  <si>
    <t>45</t>
  </si>
  <si>
    <t>230080467.S</t>
  </si>
  <si>
    <t>Rez potrubia ručným elektrickým náradím</t>
  </si>
  <si>
    <t>46</t>
  </si>
  <si>
    <t>411920001400</t>
  </si>
  <si>
    <t>Kotúč rezný tenký TKE 125x1,0 mm, na oceľ a nerez</t>
  </si>
  <si>
    <t>47</t>
  </si>
  <si>
    <t>421410000400.S</t>
  </si>
  <si>
    <t>Kotúč brúsny</t>
  </si>
  <si>
    <t>48</t>
  </si>
  <si>
    <t>230120191.S</t>
  </si>
  <si>
    <t>Rezanie plechu kyslíkom do hrúbky plechu s = 5 mm</t>
  </si>
  <si>
    <t>49</t>
  </si>
  <si>
    <t>217110000200</t>
  </si>
  <si>
    <t>Kyslík stlačený vo fľašiach dodávateľa kvalita A</t>
  </si>
  <si>
    <t>m3</t>
  </si>
  <si>
    <t>50</t>
  </si>
  <si>
    <t>217120000100</t>
  </si>
  <si>
    <t>Acetylén rozpustený vo fľašiach odberateľa</t>
  </si>
  <si>
    <t>51</t>
  </si>
  <si>
    <t>312110001100.S</t>
  </si>
  <si>
    <t>Elektróda zváracia E-B 121 D 2,5 mm x dĺ. 350 mm nelegovaná s bázickým obalom</t>
  </si>
  <si>
    <t>52</t>
  </si>
  <si>
    <t>312220000300.S</t>
  </si>
  <si>
    <t>Drôt zvárací lesklý G 102 D 2,5 mm</t>
  </si>
  <si>
    <t>53</t>
  </si>
  <si>
    <t>54</t>
  </si>
  <si>
    <t>55</t>
  </si>
  <si>
    <t>733126000.R</t>
  </si>
  <si>
    <t>Montáž tvaroviek do DN100</t>
  </si>
  <si>
    <t>56</t>
  </si>
  <si>
    <t>316170008800.R</t>
  </si>
  <si>
    <t>Potrubné tvarovky z uhlíkovej ocele, podľa STN EN 10253-2, od DN15-DN100, kolená, dienka, t-kusy, redukcie</t>
  </si>
  <si>
    <t>HZS</t>
  </si>
  <si>
    <t>Hodinové zúčtovacie sadzby</t>
  </si>
  <si>
    <t>57</t>
  </si>
  <si>
    <t>HZS000112.S</t>
  </si>
  <si>
    <t>Stavebno montážne práce náročnejšie, ucelené, obtiažne, rutinné (Tr. 2) v rozsahu viac ako 8 hodín náročnejšie</t>
  </si>
  <si>
    <t>hod</t>
  </si>
  <si>
    <t>58</t>
  </si>
  <si>
    <t>HZS000113.S</t>
  </si>
  <si>
    <t>Stavebno montážne práce náročné ucelené - odborné, tvorivé remeselné (Tr. 3) v rozsahu viac ako 8 hodín</t>
  </si>
  <si>
    <t>59</t>
  </si>
  <si>
    <t>HZS000114.S</t>
  </si>
  <si>
    <t>Stavebno montážne práce najnáročnejšie na odbornosť - prehliadky pracoviska a revízie (Tr. 4) v rozsahu viac ako 8 hodín</t>
  </si>
  <si>
    <t>60</t>
  </si>
  <si>
    <t>HZS000125.S</t>
  </si>
  <si>
    <t>Stavebno montážne práce mimoriadne odborné (Tr. 5) v rozsahu viac ako 8 hodín</t>
  </si>
  <si>
    <t>61</t>
  </si>
  <si>
    <t>HZS000314.S</t>
  </si>
  <si>
    <t>Stavebno montážne práce najnáročnejšie na odbornosť - prehliadky pracoviska a revízie (Tr. 4) v rozsahu menej ako 4 hodiny</t>
  </si>
  <si>
    <t>MaR</t>
  </si>
  <si>
    <t>62</t>
  </si>
  <si>
    <t>DDC/OZIV</t>
  </si>
  <si>
    <t>Oživenie softvérovej konfigurácie podstanice na 1 I/O bod</t>
  </si>
  <si>
    <t>I/0</t>
  </si>
  <si>
    <t>63</t>
  </si>
  <si>
    <t>DDC-SW</t>
  </si>
  <si>
    <t>Vypracovanie software podstanice na 1 I/O bod</t>
  </si>
  <si>
    <t>DI-SW/OZIV.1</t>
  </si>
  <si>
    <t>Vypracovanie software pre ProCop vrátane oživenia na 1 I/O bod</t>
  </si>
  <si>
    <t>65</t>
  </si>
  <si>
    <t>HZS000212.S</t>
  </si>
  <si>
    <t>Stavebno montážne práce náročnejšie, ucelené, obtiažne, rutinné (Tr. 2) v rozsahu viac ako 4 a menej ako 8 hodín</t>
  </si>
  <si>
    <t>66</t>
  </si>
  <si>
    <t>HZS-003</t>
  </si>
  <si>
    <t>Komplexné skúšky</t>
  </si>
  <si>
    <t>67</t>
  </si>
  <si>
    <t>HZS-005</t>
  </si>
  <si>
    <t>Individuálne skúšky zariadení</t>
  </si>
  <si>
    <t>21-M</t>
  </si>
  <si>
    <t>Elektromontáže</t>
  </si>
  <si>
    <t>68</t>
  </si>
  <si>
    <t>210100311.S</t>
  </si>
  <si>
    <t>Príplatok za ukončenie tienenia kábla vrátane zapojenia</t>
  </si>
  <si>
    <t>69</t>
  </si>
  <si>
    <t>210100503.S.</t>
  </si>
  <si>
    <t>Ukončenie celoplastových káblov páskou SL alebo zmršťovacou záklopkou do 4 x 1 mm2</t>
  </si>
  <si>
    <t>70</t>
  </si>
  <si>
    <t>210950101.S</t>
  </si>
  <si>
    <t>Označovací štítok na kábel</t>
  </si>
  <si>
    <t>71</t>
  </si>
  <si>
    <t>345840003100</t>
  </si>
  <si>
    <t>Označovač káblov</t>
  </si>
  <si>
    <t>72</t>
  </si>
  <si>
    <t>MV</t>
  </si>
  <si>
    <t>Murárske výpomoci</t>
  </si>
  <si>
    <t>%</t>
  </si>
  <si>
    <t>73</t>
  </si>
  <si>
    <t>74</t>
  </si>
  <si>
    <t>PPV</t>
  </si>
  <si>
    <t>Podiel pridružených výkonov</t>
  </si>
  <si>
    <t>36-M</t>
  </si>
  <si>
    <t>Montáž prev.,mer. a regul.zariadení</t>
  </si>
  <si>
    <t>75</t>
  </si>
  <si>
    <t>360430140.S</t>
  </si>
  <si>
    <t>Montáž a zapojenie servopohonu</t>
  </si>
  <si>
    <t>76</t>
  </si>
  <si>
    <t>77</t>
  </si>
  <si>
    <t>OST</t>
  </si>
  <si>
    <t>Ostatné</t>
  </si>
  <si>
    <t>78</t>
  </si>
  <si>
    <t>01</t>
  </si>
  <si>
    <t>Aplykácia kybernetickej bezpečnosti krytickej infraštruktúry v podmienkach MHTH, a.s.</t>
  </si>
  <si>
    <t>sub</t>
  </si>
  <si>
    <t>512</t>
  </si>
  <si>
    <t>Investičné náklady neobsiahnuté v cenách</t>
  </si>
  <si>
    <t>79</t>
  </si>
  <si>
    <t>000400022.S</t>
  </si>
  <si>
    <t>Projektové práce - stavebná časť (stavebné objekty vrátane ich technického vybavenia). náklady na dokumentáciu skutočného zhotovenia stavby</t>
  </si>
  <si>
    <t>eur</t>
  </si>
  <si>
    <t>1024</t>
  </si>
  <si>
    <t>80</t>
  </si>
  <si>
    <t>000700032.S</t>
  </si>
  <si>
    <t>Dopravné náklady - doprava zamestnancov dodávateľa náklady na dopravu v rámci stavby</t>
  </si>
  <si>
    <t>81</t>
  </si>
  <si>
    <t>001000014.S</t>
  </si>
  <si>
    <t>Inžinierska činnosť - dozory koordinátor BOZP na stavenisku</t>
  </si>
  <si>
    <t>82</t>
  </si>
  <si>
    <t>001000031.S</t>
  </si>
  <si>
    <t>Inžinierska činnosť - skúšky a revízie úradné tlakové skúšky</t>
  </si>
  <si>
    <t>83</t>
  </si>
  <si>
    <t>001300011.S</t>
  </si>
  <si>
    <t>Kompletačná a koordinačná činnosť - náklady na súťaž bez rozlíšenia</t>
  </si>
  <si>
    <t>84</t>
  </si>
  <si>
    <t>001300021.S</t>
  </si>
  <si>
    <t>Kompletačná a koordinačná činnosť - kompletačná činnosť bez rozlíšenia</t>
  </si>
  <si>
    <t>85</t>
  </si>
  <si>
    <t>001300031.S</t>
  </si>
  <si>
    <t>Kompletačná a koordinačná činnosť - koordinačná činnosť bez rozlíšenia</t>
  </si>
  <si>
    <t>VP</t>
  </si>
  <si>
    <t xml:space="preserve">  Práce naviac</t>
  </si>
  <si>
    <t>PN</t>
  </si>
  <si>
    <t>86</t>
  </si>
  <si>
    <t>87</t>
  </si>
  <si>
    <t>88</t>
  </si>
  <si>
    <t>89</t>
  </si>
  <si>
    <t>90</t>
  </si>
  <si>
    <t>91</t>
  </si>
  <si>
    <t>92</t>
  </si>
  <si>
    <t>551210007302.R</t>
  </si>
  <si>
    <t>734100812.S</t>
  </si>
  <si>
    <t>Demontáž armatúry prírubovej s dvomi prírubami nad 50 do DN 100,  -0,03900t</t>
  </si>
  <si>
    <t>783425150</t>
  </si>
  <si>
    <t>Nátery kov.potr.a armatúr syntetické potrubie do DN 100 mm dvojnásobné so základným náterom - 105µm</t>
  </si>
  <si>
    <t>246220003000.1</t>
  </si>
  <si>
    <t>713412119.S</t>
  </si>
  <si>
    <t>Montáž izolácie tepelnej potrubia puzdrami z minerálnej vlny DN 100</t>
  </si>
  <si>
    <t>734191414.S</t>
  </si>
  <si>
    <t>Montáž regulačného ventilu prírubového, PN25, DN 50</t>
  </si>
  <si>
    <t>RV122 R 2431 25/150-050/F DN 50, PN 25, Kvs 40 - ÚK</t>
  </si>
  <si>
    <t>733121128.S</t>
  </si>
  <si>
    <t>Potrubie z rúrok hladkých bezšvových nízkotlakových priemer 108/4,0</t>
  </si>
  <si>
    <t>141110010200.S</t>
  </si>
  <si>
    <t>Rúra oceľová bezšvová hladká kruhová d 108 mm, hr. steny 4,0 mm, ozn. 11 353.0.</t>
  </si>
  <si>
    <t>733120832.S</t>
  </si>
  <si>
    <t>Demontáž potrubia z oceľových rúrok hladkých nad 89 do D 133,  -0,01384t</t>
  </si>
  <si>
    <t>283310039800.S</t>
  </si>
  <si>
    <t>Izolačné púzdro z čadičovej vlny s hliníkovou fóliou AL, vnútorný priemer d 108 mm, hr. 40 mm</t>
  </si>
  <si>
    <t>734191416.S</t>
  </si>
  <si>
    <t>Montáž regulačného ventilu prírubového, PN25, 65</t>
  </si>
  <si>
    <t>RV113 R 4431 25/150-065 DN 65, PN 25, Kvs 63, havarijná funkcia - DP</t>
  </si>
  <si>
    <t>Spojovací materiál prírubového spoja, DN25 PN40, skrutky, matice, podložky</t>
  </si>
  <si>
    <t>230033027.S</t>
  </si>
  <si>
    <t>Montáž prírubových spojov do PN 40 DN 50</t>
  </si>
  <si>
    <t>319430003100.S</t>
  </si>
  <si>
    <t>Príruba krková privarovacia DN 50, PN40, D 60,3 mm, DIN 2635</t>
  </si>
  <si>
    <t>273110021300.S</t>
  </si>
  <si>
    <t>Tesnenie vláknitopryžové univerzálne, DN 50, PN 10/16, pre prírubové spoje</t>
  </si>
  <si>
    <t>309020000026.R</t>
  </si>
  <si>
    <t>Spojovací materiál prírubového spoja, DN50 PN40, skrutky, matice, podložky</t>
  </si>
  <si>
    <t>230033028.S</t>
  </si>
  <si>
    <t>Montáž prírubových spojov do PN 40 DN 65</t>
  </si>
  <si>
    <t>319430003200.S</t>
  </si>
  <si>
    <t>Príruba krková privarovacia DN 65, PN40, D 76,1 mm, DIN 2635</t>
  </si>
  <si>
    <t>273110021400.S</t>
  </si>
  <si>
    <t>Tesnenie vláknitopryžové univerzálne, DN 65, PN 10/16, pre prírubové spoje</t>
  </si>
  <si>
    <t>309020000027.R</t>
  </si>
  <si>
    <t>Spojovací materiál prírubového spoja, DN65 PN40, skrutky, matice, podložky</t>
  </si>
  <si>
    <t>951 - Segnerova</t>
  </si>
  <si>
    <t>-138060925</t>
  </si>
  <si>
    <t>-1069552917</t>
  </si>
  <si>
    <t>1631119811</t>
  </si>
  <si>
    <t>-1611064442</t>
  </si>
  <si>
    <t>1842903023</t>
  </si>
  <si>
    <t>198641758</t>
  </si>
  <si>
    <t>1348807935</t>
  </si>
  <si>
    <t>1346167971</t>
  </si>
  <si>
    <t>1680067128</t>
  </si>
  <si>
    <t>-829342800</t>
  </si>
  <si>
    <t>-2036488197</t>
  </si>
  <si>
    <t>-1114480448</t>
  </si>
  <si>
    <t>1991724417</t>
  </si>
  <si>
    <t>2005299182</t>
  </si>
  <si>
    <t>694887532</t>
  </si>
  <si>
    <t>1102597782</t>
  </si>
  <si>
    <t>1541865648</t>
  </si>
  <si>
    <t>1012704099</t>
  </si>
  <si>
    <t>1667924766</t>
  </si>
  <si>
    <t>-796017992</t>
  </si>
  <si>
    <t>1597703525</t>
  </si>
  <si>
    <t>-263704227</t>
  </si>
  <si>
    <t>593547125</t>
  </si>
  <si>
    <t>1438415837</t>
  </si>
  <si>
    <t>329647775</t>
  </si>
  <si>
    <t>-1416228913</t>
  </si>
  <si>
    <t>RV122 R 2431 25/150-032/F DN 32, PN 25, Kvs 16 - TV</t>
  </si>
  <si>
    <t>459484574</t>
  </si>
  <si>
    <t>2104245732</t>
  </si>
  <si>
    <t>599336931</t>
  </si>
  <si>
    <t>401307402</t>
  </si>
  <si>
    <t>607958547</t>
  </si>
  <si>
    <t>-1312404892</t>
  </si>
  <si>
    <t>-632200246</t>
  </si>
  <si>
    <t>1210290216</t>
  </si>
  <si>
    <t>-1619952563</t>
  </si>
  <si>
    <t>925240546</t>
  </si>
  <si>
    <t>-1421747837</t>
  </si>
  <si>
    <t>1196075450</t>
  </si>
  <si>
    <t>-989175990</t>
  </si>
  <si>
    <t>1155443027</t>
  </si>
  <si>
    <t>-297730236</t>
  </si>
  <si>
    <t>1711702536</t>
  </si>
  <si>
    <t>-1191812739</t>
  </si>
  <si>
    <t>1363721969</t>
  </si>
  <si>
    <t>-1004567545</t>
  </si>
  <si>
    <t>-1605478240</t>
  </si>
  <si>
    <t>-477669206</t>
  </si>
  <si>
    <t>-109131776</t>
  </si>
  <si>
    <t>1866301418</t>
  </si>
  <si>
    <t>792114651</t>
  </si>
  <si>
    <t>263075927</t>
  </si>
  <si>
    <t>-225558512</t>
  </si>
  <si>
    <t>-1336927732</t>
  </si>
  <si>
    <t>-1521578635</t>
  </si>
  <si>
    <t>-115803052</t>
  </si>
  <si>
    <t>1486040883</t>
  </si>
  <si>
    <t>896883747</t>
  </si>
  <si>
    <t>-29565642</t>
  </si>
  <si>
    <t>1270756689</t>
  </si>
  <si>
    <t>-1246376549</t>
  </si>
  <si>
    <t>1559783769</t>
  </si>
  <si>
    <t>908678455</t>
  </si>
  <si>
    <t>1877302505</t>
  </si>
  <si>
    <t>-681030461</t>
  </si>
  <si>
    <t>189102777</t>
  </si>
  <si>
    <t>-857471839</t>
  </si>
  <si>
    <t>2107916690</t>
  </si>
  <si>
    <t>909511549</t>
  </si>
  <si>
    <t>1092518649</t>
  </si>
  <si>
    <t>475295198</t>
  </si>
  <si>
    <t>1369359484</t>
  </si>
  <si>
    <t>-1689829374</t>
  </si>
  <si>
    <t>-1214886222</t>
  </si>
  <si>
    <t>1861539304</t>
  </si>
  <si>
    <t>-385735005</t>
  </si>
  <si>
    <t>544719521</t>
  </si>
  <si>
    <t>2084522605</t>
  </si>
  <si>
    <t>-597967486</t>
  </si>
  <si>
    <t>1051689346</t>
  </si>
  <si>
    <t>745815172</t>
  </si>
  <si>
    <t>1570254312</t>
  </si>
  <si>
    <t>-1752328085</t>
  </si>
  <si>
    <t>1357604253</t>
  </si>
  <si>
    <t>-1116332358</t>
  </si>
  <si>
    <t>2094889732</t>
  </si>
  <si>
    <t>-1613439159</t>
  </si>
  <si>
    <t>1211477642</t>
  </si>
  <si>
    <t>-1822933867</t>
  </si>
  <si>
    <t>1221281260</t>
  </si>
  <si>
    <t>1424380179</t>
  </si>
  <si>
    <t>-1803036287</t>
  </si>
  <si>
    <t>-426498042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</si>
</sst>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4" fontId="31" fillId="0" borderId="12" xfId="0" applyNumberFormat="1" applyFont="1" applyBorder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67" fontId="0" fillId="2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Alignment="1">
      <alignment vertical="center"/>
    </xf>
    <xf numFmtId="167" fontId="19" fillId="0" borderId="0" xfId="0" applyNumberFormat="1" applyFont="1" applyAlignment="1">
      <alignment vertical="center"/>
    </xf>
    <xf numFmtId="4" fontId="19" fillId="0" borderId="20" xfId="0" applyNumberFormat="1" applyFont="1" applyBorder="1" applyAlignment="1">
      <alignment vertical="center"/>
    </xf>
    <xf numFmtId="167" fontId="19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356870</xdr:colOff>
      <xdr:row>3</xdr:row>
      <xdr:rowOff>0</xdr:rowOff>
    </xdr:from>
    <xdr:to>
      <xdr:col>10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10</xdr:col>
      <xdr:colOff>356870</xdr:colOff>
      <xdr:row>81</xdr:row>
      <xdr:rowOff>0</xdr:rowOff>
    </xdr:from>
    <xdr:to>
      <xdr:col>10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10</xdr:col>
      <xdr:colOff>356870</xdr:colOff>
      <xdr:row>126</xdr:row>
      <xdr:rowOff>0</xdr:rowOff>
    </xdr:from>
    <xdr:to>
      <xdr:col>10</xdr:col>
      <xdr:colOff>1216660</xdr:colOff>
      <xdr:row>130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5</v>
      </c>
      <c r="BV1" s="12" t="s">
        <v>6</v>
      </c>
    </row>
    <row r="2" spans="1:74" ht="36.950000000000003" customHeight="1"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G4" s="19" t="s">
        <v>11</v>
      </c>
      <c r="BS4" s="13" t="s">
        <v>12</v>
      </c>
    </row>
    <row r="5" spans="1:74" ht="12" customHeight="1">
      <c r="B5" s="16"/>
      <c r="D5" s="20" t="s">
        <v>13</v>
      </c>
      <c r="K5" s="192" t="s">
        <v>14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R5" s="16"/>
      <c r="BG5" s="189" t="s">
        <v>15</v>
      </c>
      <c r="BS5" s="13" t="s">
        <v>7</v>
      </c>
    </row>
    <row r="6" spans="1:74" ht="36.950000000000003" customHeight="1">
      <c r="B6" s="16"/>
      <c r="D6" s="22" t="s">
        <v>16</v>
      </c>
      <c r="K6" s="194" t="s">
        <v>17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R6" s="16"/>
      <c r="BG6" s="190"/>
      <c r="BS6" s="13" t="s">
        <v>7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G7" s="190"/>
      <c r="BS7" s="13" t="s">
        <v>7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G8" s="190"/>
      <c r="BS8" s="13" t="s">
        <v>7</v>
      </c>
    </row>
    <row r="9" spans="1:74" ht="14.45" customHeight="1">
      <c r="B9" s="16"/>
      <c r="AR9" s="16"/>
      <c r="BG9" s="190"/>
      <c r="BS9" s="13" t="s">
        <v>7</v>
      </c>
    </row>
    <row r="10" spans="1:74" ht="12" customHeight="1">
      <c r="B10" s="16"/>
      <c r="D10" s="23" t="s">
        <v>24</v>
      </c>
      <c r="AK10" s="23" t="s">
        <v>25</v>
      </c>
      <c r="AN10" s="21" t="s">
        <v>26</v>
      </c>
      <c r="AR10" s="16"/>
      <c r="BG10" s="190"/>
      <c r="BS10" s="13" t="s">
        <v>7</v>
      </c>
    </row>
    <row r="11" spans="1:74" ht="18.399999999999999" customHeight="1">
      <c r="B11" s="16"/>
      <c r="E11" s="21" t="s">
        <v>27</v>
      </c>
      <c r="AK11" s="23" t="s">
        <v>28</v>
      </c>
      <c r="AN11" s="21" t="s">
        <v>29</v>
      </c>
      <c r="AR11" s="16"/>
      <c r="BG11" s="190"/>
      <c r="BS11" s="13" t="s">
        <v>7</v>
      </c>
    </row>
    <row r="12" spans="1:74" ht="6.95" customHeight="1">
      <c r="B12" s="16"/>
      <c r="AR12" s="16"/>
      <c r="BG12" s="190"/>
      <c r="BS12" s="13" t="s">
        <v>7</v>
      </c>
    </row>
    <row r="13" spans="1:74" ht="12" customHeight="1">
      <c r="B13" s="16"/>
      <c r="D13" s="23" t="s">
        <v>30</v>
      </c>
      <c r="AK13" s="23" t="s">
        <v>25</v>
      </c>
      <c r="AN13" s="25" t="s">
        <v>31</v>
      </c>
      <c r="AR13" s="16"/>
      <c r="BG13" s="190"/>
      <c r="BS13" s="13" t="s">
        <v>7</v>
      </c>
    </row>
    <row r="14" spans="1:74" ht="12.75">
      <c r="B14" s="16"/>
      <c r="E14" s="195" t="s">
        <v>31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23" t="s">
        <v>28</v>
      </c>
      <c r="AN14" s="25" t="s">
        <v>31</v>
      </c>
      <c r="AR14" s="16"/>
      <c r="BG14" s="190"/>
      <c r="BS14" s="13" t="s">
        <v>7</v>
      </c>
    </row>
    <row r="15" spans="1:74" ht="6.95" customHeight="1">
      <c r="B15" s="16"/>
      <c r="AR15" s="16"/>
      <c r="BG15" s="190"/>
      <c r="BS15" s="13" t="s">
        <v>4</v>
      </c>
    </row>
    <row r="16" spans="1:74" ht="12" customHeight="1">
      <c r="B16" s="16"/>
      <c r="D16" s="23" t="s">
        <v>32</v>
      </c>
      <c r="AK16" s="23" t="s">
        <v>25</v>
      </c>
      <c r="AN16" s="21" t="s">
        <v>33</v>
      </c>
      <c r="AR16" s="16"/>
      <c r="BG16" s="190"/>
      <c r="BS16" s="13" t="s">
        <v>4</v>
      </c>
    </row>
    <row r="17" spans="2:71" ht="18.399999999999999" customHeight="1">
      <c r="B17" s="16"/>
      <c r="E17" s="21" t="s">
        <v>34</v>
      </c>
      <c r="AK17" s="23" t="s">
        <v>28</v>
      </c>
      <c r="AN17" s="21" t="s">
        <v>35</v>
      </c>
      <c r="AR17" s="16"/>
      <c r="BG17" s="190"/>
      <c r="BS17" s="13" t="s">
        <v>5</v>
      </c>
    </row>
    <row r="18" spans="2:71" ht="6.95" customHeight="1">
      <c r="B18" s="16"/>
      <c r="AR18" s="16"/>
      <c r="BG18" s="190"/>
      <c r="BS18" s="13" t="s">
        <v>7</v>
      </c>
    </row>
    <row r="19" spans="2:71" ht="12" customHeight="1">
      <c r="B19" s="16"/>
      <c r="D19" s="23" t="s">
        <v>36</v>
      </c>
      <c r="AK19" s="23" t="s">
        <v>25</v>
      </c>
      <c r="AN19" s="21" t="s">
        <v>1</v>
      </c>
      <c r="AR19" s="16"/>
      <c r="BG19" s="190"/>
      <c r="BS19" s="13" t="s">
        <v>7</v>
      </c>
    </row>
    <row r="20" spans="2:71" ht="18.399999999999999" customHeight="1">
      <c r="B20" s="16"/>
      <c r="E20" s="21" t="s">
        <v>37</v>
      </c>
      <c r="AK20" s="23" t="s">
        <v>28</v>
      </c>
      <c r="AN20" s="21" t="s">
        <v>1</v>
      </c>
      <c r="AR20" s="16"/>
      <c r="BG20" s="190"/>
      <c r="BS20" s="13" t="s">
        <v>5</v>
      </c>
    </row>
    <row r="21" spans="2:71" ht="6.95" customHeight="1">
      <c r="B21" s="16"/>
      <c r="AR21" s="16"/>
      <c r="BG21" s="190"/>
    </row>
    <row r="22" spans="2:71" ht="12" customHeight="1">
      <c r="B22" s="16"/>
      <c r="D22" s="23" t="s">
        <v>38</v>
      </c>
      <c r="AR22" s="16"/>
      <c r="BG22" s="190"/>
    </row>
    <row r="23" spans="2:71" ht="16.5" customHeight="1">
      <c r="B23" s="16"/>
      <c r="E23" s="197" t="s">
        <v>1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R23" s="16"/>
      <c r="BG23" s="190"/>
    </row>
    <row r="24" spans="2:71" ht="6.95" customHeight="1">
      <c r="B24" s="16"/>
      <c r="AR24" s="16"/>
      <c r="BG24" s="190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G25" s="190"/>
    </row>
    <row r="26" spans="2:71" s="1" customFormat="1" ht="25.9" customHeight="1">
      <c r="B26" s="28"/>
      <c r="D26" s="29" t="s">
        <v>39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8" t="e">
        <f>ROUND(AG94,2)</f>
        <v>#REF!</v>
      </c>
      <c r="AL26" s="199"/>
      <c r="AM26" s="199"/>
      <c r="AN26" s="199"/>
      <c r="AO26" s="199"/>
      <c r="AR26" s="28"/>
      <c r="BG26" s="190"/>
    </row>
    <row r="27" spans="2:71" s="1" customFormat="1" ht="6.95" customHeight="1">
      <c r="B27" s="28"/>
      <c r="AR27" s="28"/>
      <c r="BG27" s="190"/>
    </row>
    <row r="28" spans="2:71" s="1" customFormat="1" ht="12.75">
      <c r="B28" s="28"/>
      <c r="L28" s="200" t="s">
        <v>40</v>
      </c>
      <c r="M28" s="200"/>
      <c r="N28" s="200"/>
      <c r="O28" s="200"/>
      <c r="P28" s="200"/>
      <c r="W28" s="200" t="s">
        <v>41</v>
      </c>
      <c r="X28" s="200"/>
      <c r="Y28" s="200"/>
      <c r="Z28" s="200"/>
      <c r="AA28" s="200"/>
      <c r="AB28" s="200"/>
      <c r="AC28" s="200"/>
      <c r="AD28" s="200"/>
      <c r="AE28" s="200"/>
      <c r="AK28" s="200" t="s">
        <v>42</v>
      </c>
      <c r="AL28" s="200"/>
      <c r="AM28" s="200"/>
      <c r="AN28" s="200"/>
      <c r="AO28" s="200"/>
      <c r="AR28" s="28"/>
      <c r="BG28" s="190"/>
    </row>
    <row r="29" spans="2:71" s="2" customFormat="1" ht="14.45" customHeight="1">
      <c r="B29" s="32"/>
      <c r="D29" s="23" t="s">
        <v>43</v>
      </c>
      <c r="F29" s="33" t="s">
        <v>44</v>
      </c>
      <c r="L29" s="203">
        <v>0.2</v>
      </c>
      <c r="M29" s="202"/>
      <c r="N29" s="202"/>
      <c r="O29" s="202"/>
      <c r="P29" s="202"/>
      <c r="W29" s="201" t="e">
        <f>ROUND(BB94, 2)</f>
        <v>#REF!</v>
      </c>
      <c r="X29" s="202"/>
      <c r="Y29" s="202"/>
      <c r="Z29" s="202"/>
      <c r="AA29" s="202"/>
      <c r="AB29" s="202"/>
      <c r="AC29" s="202"/>
      <c r="AD29" s="202"/>
      <c r="AE29" s="202"/>
      <c r="AK29" s="201" t="e">
        <f>ROUND(AX94, 2)</f>
        <v>#REF!</v>
      </c>
      <c r="AL29" s="202"/>
      <c r="AM29" s="202"/>
      <c r="AN29" s="202"/>
      <c r="AO29" s="202"/>
      <c r="AR29" s="32"/>
      <c r="BG29" s="191"/>
    </row>
    <row r="30" spans="2:71" s="2" customFormat="1" ht="14.45" customHeight="1">
      <c r="B30" s="32"/>
      <c r="F30" s="33" t="s">
        <v>45</v>
      </c>
      <c r="L30" s="203">
        <v>0.2</v>
      </c>
      <c r="M30" s="202"/>
      <c r="N30" s="202"/>
      <c r="O30" s="202"/>
      <c r="P30" s="202"/>
      <c r="W30" s="201" t="e">
        <f>ROUND(BC94, 2)</f>
        <v>#REF!</v>
      </c>
      <c r="X30" s="202"/>
      <c r="Y30" s="202"/>
      <c r="Z30" s="202"/>
      <c r="AA30" s="202"/>
      <c r="AB30" s="202"/>
      <c r="AC30" s="202"/>
      <c r="AD30" s="202"/>
      <c r="AE30" s="202"/>
      <c r="AK30" s="201" t="e">
        <f>ROUND(AY94, 2)</f>
        <v>#REF!</v>
      </c>
      <c r="AL30" s="202"/>
      <c r="AM30" s="202"/>
      <c r="AN30" s="202"/>
      <c r="AO30" s="202"/>
      <c r="AR30" s="32"/>
      <c r="BG30" s="191"/>
    </row>
    <row r="31" spans="2:71" s="2" customFormat="1" ht="14.45" hidden="1" customHeight="1">
      <c r="B31" s="32"/>
      <c r="F31" s="23" t="s">
        <v>46</v>
      </c>
      <c r="L31" s="203">
        <v>0.2</v>
      </c>
      <c r="M31" s="202"/>
      <c r="N31" s="202"/>
      <c r="O31" s="202"/>
      <c r="P31" s="202"/>
      <c r="W31" s="201" t="e">
        <f>ROUND(BD94, 2)</f>
        <v>#REF!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2"/>
      <c r="BG31" s="191"/>
    </row>
    <row r="32" spans="2:71" s="2" customFormat="1" ht="14.45" hidden="1" customHeight="1">
      <c r="B32" s="32"/>
      <c r="F32" s="23" t="s">
        <v>47</v>
      </c>
      <c r="L32" s="203">
        <v>0.2</v>
      </c>
      <c r="M32" s="202"/>
      <c r="N32" s="202"/>
      <c r="O32" s="202"/>
      <c r="P32" s="202"/>
      <c r="W32" s="201" t="e">
        <f>ROUND(BE94, 2)</f>
        <v>#REF!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2"/>
      <c r="BG32" s="191"/>
    </row>
    <row r="33" spans="2:59" s="2" customFormat="1" ht="14.45" hidden="1" customHeight="1">
      <c r="B33" s="32"/>
      <c r="F33" s="33" t="s">
        <v>48</v>
      </c>
      <c r="L33" s="203">
        <v>0</v>
      </c>
      <c r="M33" s="202"/>
      <c r="N33" s="202"/>
      <c r="O33" s="202"/>
      <c r="P33" s="202"/>
      <c r="W33" s="201" t="e">
        <f>ROUND(BF94, 2)</f>
        <v>#REF!</v>
      </c>
      <c r="X33" s="202"/>
      <c r="Y33" s="202"/>
      <c r="Z33" s="202"/>
      <c r="AA33" s="202"/>
      <c r="AB33" s="202"/>
      <c r="AC33" s="202"/>
      <c r="AD33" s="202"/>
      <c r="AE33" s="202"/>
      <c r="AK33" s="201">
        <v>0</v>
      </c>
      <c r="AL33" s="202"/>
      <c r="AM33" s="202"/>
      <c r="AN33" s="202"/>
      <c r="AO33" s="202"/>
      <c r="AR33" s="32"/>
      <c r="BG33" s="191"/>
    </row>
    <row r="34" spans="2:59" s="1" customFormat="1" ht="6.95" customHeight="1">
      <c r="B34" s="28"/>
      <c r="AR34" s="28"/>
      <c r="BG34" s="190"/>
    </row>
    <row r="35" spans="2:59" s="1" customFormat="1" ht="25.9" customHeight="1">
      <c r="B35" s="28"/>
      <c r="C35" s="34"/>
      <c r="D35" s="35" t="s">
        <v>49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50</v>
      </c>
      <c r="U35" s="36"/>
      <c r="V35" s="36"/>
      <c r="W35" s="36"/>
      <c r="X35" s="207" t="s">
        <v>51</v>
      </c>
      <c r="Y35" s="205"/>
      <c r="Z35" s="205"/>
      <c r="AA35" s="205"/>
      <c r="AB35" s="205"/>
      <c r="AC35" s="36"/>
      <c r="AD35" s="36"/>
      <c r="AE35" s="36"/>
      <c r="AF35" s="36"/>
      <c r="AG35" s="36"/>
      <c r="AH35" s="36"/>
      <c r="AI35" s="36"/>
      <c r="AJ35" s="36"/>
      <c r="AK35" s="204" t="e">
        <f>SUM(AK26:AK33)</f>
        <v>#REF!</v>
      </c>
      <c r="AL35" s="205"/>
      <c r="AM35" s="205"/>
      <c r="AN35" s="205"/>
      <c r="AO35" s="206"/>
      <c r="AP35" s="34"/>
      <c r="AQ35" s="34"/>
      <c r="AR35" s="28"/>
    </row>
    <row r="36" spans="2:59" s="1" customFormat="1" ht="6.95" customHeight="1">
      <c r="B36" s="28"/>
      <c r="AR36" s="28"/>
    </row>
    <row r="37" spans="2:59" s="1" customFormat="1" ht="14.45" customHeight="1">
      <c r="B37" s="28"/>
      <c r="AR37" s="28"/>
    </row>
    <row r="38" spans="2:59" ht="14.45" customHeight="1">
      <c r="B38" s="16"/>
      <c r="AR38" s="16"/>
    </row>
    <row r="39" spans="2:59" ht="14.45" customHeight="1">
      <c r="B39" s="16"/>
      <c r="AR39" s="16"/>
    </row>
    <row r="40" spans="2:59" ht="14.45" customHeight="1">
      <c r="B40" s="16"/>
      <c r="AR40" s="16"/>
    </row>
    <row r="41" spans="2:59" ht="14.45" customHeight="1">
      <c r="B41" s="16"/>
      <c r="AR41" s="16"/>
    </row>
    <row r="42" spans="2:59" ht="14.45" customHeight="1">
      <c r="B42" s="16"/>
      <c r="AR42" s="16"/>
    </row>
    <row r="43" spans="2:59" ht="14.45" customHeight="1">
      <c r="B43" s="16"/>
      <c r="AR43" s="16"/>
    </row>
    <row r="44" spans="2:59" ht="14.45" customHeight="1">
      <c r="B44" s="16"/>
      <c r="AR44" s="16"/>
    </row>
    <row r="45" spans="2:59" ht="14.45" customHeight="1">
      <c r="B45" s="16"/>
      <c r="AR45" s="16"/>
    </row>
    <row r="46" spans="2:59" ht="14.45" customHeight="1">
      <c r="B46" s="16"/>
      <c r="AR46" s="16"/>
    </row>
    <row r="47" spans="2:59" ht="14.45" customHeight="1">
      <c r="B47" s="16"/>
      <c r="AR47" s="16"/>
    </row>
    <row r="48" spans="2:59" ht="14.45" customHeight="1">
      <c r="B48" s="16"/>
      <c r="AR48" s="16"/>
    </row>
    <row r="49" spans="2:44" s="1" customFormat="1" ht="14.45" customHeight="1">
      <c r="B49" s="28"/>
      <c r="D49" s="38" t="s">
        <v>52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53</v>
      </c>
      <c r="AI49" s="39"/>
      <c r="AJ49" s="39"/>
      <c r="AK49" s="39"/>
      <c r="AL49" s="39"/>
      <c r="AM49" s="39"/>
      <c r="AN49" s="39"/>
      <c r="AO49" s="39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0" t="s">
        <v>54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55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54</v>
      </c>
      <c r="AI60" s="30"/>
      <c r="AJ60" s="30"/>
      <c r="AK60" s="30"/>
      <c r="AL60" s="30"/>
      <c r="AM60" s="40" t="s">
        <v>55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8" t="s">
        <v>56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57</v>
      </c>
      <c r="AI64" s="39"/>
      <c r="AJ64" s="39"/>
      <c r="AK64" s="39"/>
      <c r="AL64" s="39"/>
      <c r="AM64" s="39"/>
      <c r="AN64" s="39"/>
      <c r="AO64" s="39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0" t="s">
        <v>54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55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54</v>
      </c>
      <c r="AI75" s="30"/>
      <c r="AJ75" s="30"/>
      <c r="AK75" s="30"/>
      <c r="AL75" s="30"/>
      <c r="AM75" s="40" t="s">
        <v>55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8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8"/>
    </row>
    <row r="82" spans="1:91" s="1" customFormat="1" ht="24.95" customHeight="1">
      <c r="B82" s="28"/>
      <c r="C82" s="17" t="s">
        <v>58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5"/>
      <c r="C84" s="23" t="s">
        <v>13</v>
      </c>
      <c r="L84" s="3" t="str">
        <f>K5</f>
        <v>1997-790BP</v>
      </c>
      <c r="AR84" s="45"/>
    </row>
    <row r="85" spans="1:91" s="4" customFormat="1" ht="36.950000000000003" customHeight="1">
      <c r="B85" s="46"/>
      <c r="C85" s="47" t="s">
        <v>16</v>
      </c>
      <c r="L85" s="224" t="str">
        <f>K6</f>
        <v>Vypracovanie DO pre výmenu regulačných ventilov na OST východ a západ, závod Bratislava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R85" s="46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20</v>
      </c>
      <c r="L87" s="48" t="str">
        <f>IF(K8="","",K8)</f>
        <v>Bratislava</v>
      </c>
      <c r="AI87" s="23" t="s">
        <v>22</v>
      </c>
      <c r="AM87" s="208" t="str">
        <f>IF(AN8= "","",AN8)</f>
        <v>1. 10. 2024</v>
      </c>
      <c r="AN87" s="208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24</v>
      </c>
      <c r="L89" s="3" t="str">
        <f>IF(E11= "","",E11)</f>
        <v>MH Teplárenský holding, a.s.</v>
      </c>
      <c r="AI89" s="23" t="s">
        <v>32</v>
      </c>
      <c r="AM89" s="209" t="str">
        <f>IF(E17="","",E17)</f>
        <v>BANSKÉ PROJEKTY, s.r.o.</v>
      </c>
      <c r="AN89" s="210"/>
      <c r="AO89" s="210"/>
      <c r="AP89" s="210"/>
      <c r="AR89" s="28"/>
      <c r="AS89" s="211" t="s">
        <v>59</v>
      </c>
      <c r="AT89" s="212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1"/>
    </row>
    <row r="90" spans="1:91" s="1" customFormat="1" ht="15.2" customHeight="1">
      <c r="B90" s="28"/>
      <c r="C90" s="23" t="s">
        <v>30</v>
      </c>
      <c r="L90" s="3" t="str">
        <f>IF(E14= "Vyplň údaj","",E14)</f>
        <v/>
      </c>
      <c r="AI90" s="23" t="s">
        <v>36</v>
      </c>
      <c r="AM90" s="209" t="str">
        <f>IF(E20="","",E20)</f>
        <v>Ing. Tomáš Baník</v>
      </c>
      <c r="AN90" s="210"/>
      <c r="AO90" s="210"/>
      <c r="AP90" s="210"/>
      <c r="AR90" s="28"/>
      <c r="AS90" s="213"/>
      <c r="AT90" s="214"/>
      <c r="BF90" s="53"/>
    </row>
    <row r="91" spans="1:91" s="1" customFormat="1" ht="10.9" customHeight="1">
      <c r="B91" s="28"/>
      <c r="AR91" s="28"/>
      <c r="AS91" s="213"/>
      <c r="AT91" s="214"/>
      <c r="BF91" s="53"/>
    </row>
    <row r="92" spans="1:91" s="1" customFormat="1" ht="29.25" customHeight="1">
      <c r="B92" s="28"/>
      <c r="C92" s="226" t="s">
        <v>60</v>
      </c>
      <c r="D92" s="218"/>
      <c r="E92" s="218"/>
      <c r="F92" s="218"/>
      <c r="G92" s="218"/>
      <c r="H92" s="54"/>
      <c r="I92" s="217" t="s">
        <v>61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0" t="s">
        <v>62</v>
      </c>
      <c r="AH92" s="218"/>
      <c r="AI92" s="218"/>
      <c r="AJ92" s="218"/>
      <c r="AK92" s="218"/>
      <c r="AL92" s="218"/>
      <c r="AM92" s="218"/>
      <c r="AN92" s="217" t="s">
        <v>63</v>
      </c>
      <c r="AO92" s="218"/>
      <c r="AP92" s="219"/>
      <c r="AQ92" s="55" t="s">
        <v>64</v>
      </c>
      <c r="AR92" s="28"/>
      <c r="AS92" s="56" t="s">
        <v>65</v>
      </c>
      <c r="AT92" s="57" t="s">
        <v>66</v>
      </c>
      <c r="AU92" s="57" t="s">
        <v>67</v>
      </c>
      <c r="AV92" s="57" t="s">
        <v>68</v>
      </c>
      <c r="AW92" s="57" t="s">
        <v>69</v>
      </c>
      <c r="AX92" s="57" t="s">
        <v>70</v>
      </c>
      <c r="AY92" s="57" t="s">
        <v>71</v>
      </c>
      <c r="AZ92" s="57" t="s">
        <v>72</v>
      </c>
      <c r="BA92" s="57" t="s">
        <v>73</v>
      </c>
      <c r="BB92" s="57" t="s">
        <v>74</v>
      </c>
      <c r="BC92" s="57" t="s">
        <v>75</v>
      </c>
      <c r="BD92" s="57" t="s">
        <v>76</v>
      </c>
      <c r="BE92" s="57" t="s">
        <v>77</v>
      </c>
      <c r="BF92" s="58" t="s">
        <v>78</v>
      </c>
    </row>
    <row r="93" spans="1:91" s="1" customFormat="1" ht="10.9" customHeight="1">
      <c r="B93" s="28"/>
      <c r="AR93" s="28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1"/>
    </row>
    <row r="94" spans="1:91" s="5" customFormat="1" ht="32.450000000000003" customHeight="1">
      <c r="B94" s="60"/>
      <c r="C94" s="61" t="s">
        <v>79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21" t="e">
        <f>ROUND(SUM(AG95:AG125),2)</f>
        <v>#REF!</v>
      </c>
      <c r="AH94" s="221"/>
      <c r="AI94" s="221"/>
      <c r="AJ94" s="221"/>
      <c r="AK94" s="221"/>
      <c r="AL94" s="221"/>
      <c r="AM94" s="221"/>
      <c r="AN94" s="222" t="e">
        <f t="shared" ref="AN94:AN125" si="0">SUM(AG94,AV94)</f>
        <v>#REF!</v>
      </c>
      <c r="AO94" s="222"/>
      <c r="AP94" s="222"/>
      <c r="AQ94" s="64" t="s">
        <v>1</v>
      </c>
      <c r="AR94" s="60"/>
      <c r="AS94" s="65" t="e">
        <f>ROUND(SUM(AS95:AS125),2)</f>
        <v>#REF!</v>
      </c>
      <c r="AT94" s="66" t="e">
        <f>ROUND(SUM(AT95:AT125),2)</f>
        <v>#REF!</v>
      </c>
      <c r="AU94" s="67">
        <f>ROUND(SUM(AU95:AU125),2)</f>
        <v>0</v>
      </c>
      <c r="AV94" s="67" t="e">
        <f t="shared" ref="AV94:AV125" si="1">ROUND(SUM(AX94:AY94),2)</f>
        <v>#REF!</v>
      </c>
      <c r="AW94" s="68" t="e">
        <f>ROUND(SUM(AW95:AW125),5)</f>
        <v>#REF!</v>
      </c>
      <c r="AX94" s="67" t="e">
        <f>ROUND(BB94*L29,2)</f>
        <v>#REF!</v>
      </c>
      <c r="AY94" s="67" t="e">
        <f>ROUND(BC94*L30,2)</f>
        <v>#REF!</v>
      </c>
      <c r="AZ94" s="67" t="e">
        <f>ROUND(BD94*L29,2)</f>
        <v>#REF!</v>
      </c>
      <c r="BA94" s="67" t="e">
        <f>ROUND(BE94*L30,2)</f>
        <v>#REF!</v>
      </c>
      <c r="BB94" s="67" t="e">
        <f>ROUND(SUM(BB95:BB125),2)</f>
        <v>#REF!</v>
      </c>
      <c r="BC94" s="67" t="e">
        <f>ROUND(SUM(BC95:BC125),2)</f>
        <v>#REF!</v>
      </c>
      <c r="BD94" s="67" t="e">
        <f>ROUND(SUM(BD95:BD125),2)</f>
        <v>#REF!</v>
      </c>
      <c r="BE94" s="67" t="e">
        <f>ROUND(SUM(BE95:BE125),2)</f>
        <v>#REF!</v>
      </c>
      <c r="BF94" s="69" t="e">
        <f>ROUND(SUM(BF95:BF125),2)</f>
        <v>#REF!</v>
      </c>
      <c r="BS94" s="70" t="s">
        <v>80</v>
      </c>
      <c r="BT94" s="70" t="s">
        <v>81</v>
      </c>
      <c r="BU94" s="71" t="s">
        <v>82</v>
      </c>
      <c r="BV94" s="70" t="s">
        <v>83</v>
      </c>
      <c r="BW94" s="70" t="s">
        <v>6</v>
      </c>
      <c r="BX94" s="70" t="s">
        <v>84</v>
      </c>
      <c r="CL94" s="70" t="s">
        <v>1</v>
      </c>
    </row>
    <row r="95" spans="1:91" s="6" customFormat="1" ht="16.5" customHeight="1">
      <c r="A95" s="72" t="s">
        <v>85</v>
      </c>
      <c r="B95" s="73"/>
      <c r="C95" s="74"/>
      <c r="D95" s="223" t="s">
        <v>86</v>
      </c>
      <c r="E95" s="223"/>
      <c r="F95" s="223"/>
      <c r="G95" s="223"/>
      <c r="H95" s="223"/>
      <c r="I95" s="75"/>
      <c r="J95" s="223" t="s">
        <v>87</v>
      </c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15" t="e">
        <f>#REF!</f>
        <v>#REF!</v>
      </c>
      <c r="AH95" s="216"/>
      <c r="AI95" s="216"/>
      <c r="AJ95" s="216"/>
      <c r="AK95" s="216"/>
      <c r="AL95" s="216"/>
      <c r="AM95" s="216"/>
      <c r="AN95" s="215" t="e">
        <f t="shared" si="0"/>
        <v>#REF!</v>
      </c>
      <c r="AO95" s="216"/>
      <c r="AP95" s="216"/>
      <c r="AQ95" s="76" t="s">
        <v>88</v>
      </c>
      <c r="AR95" s="73"/>
      <c r="AS95" s="77" t="e">
        <f>#REF!</f>
        <v>#REF!</v>
      </c>
      <c r="AT95" s="78" t="e">
        <f>#REF!</f>
        <v>#REF!</v>
      </c>
      <c r="AU95" s="78">
        <v>0</v>
      </c>
      <c r="AV95" s="78" t="e">
        <f t="shared" si="1"/>
        <v>#REF!</v>
      </c>
      <c r="AW95" s="79" t="e">
        <f>#REF!</f>
        <v>#REF!</v>
      </c>
      <c r="AX95" s="78" t="e">
        <f>#REF!</f>
        <v>#REF!</v>
      </c>
      <c r="AY95" s="78" t="e">
        <f>#REF!</f>
        <v>#REF!</v>
      </c>
      <c r="AZ95" s="78" t="e">
        <f>#REF!</f>
        <v>#REF!</v>
      </c>
      <c r="BA95" s="78" t="e">
        <f>#REF!</f>
        <v>#REF!</v>
      </c>
      <c r="BB95" s="78" t="e">
        <f>#REF!</f>
        <v>#REF!</v>
      </c>
      <c r="BC95" s="78" t="e">
        <f>#REF!</f>
        <v>#REF!</v>
      </c>
      <c r="BD95" s="78" t="e">
        <f>#REF!</f>
        <v>#REF!</v>
      </c>
      <c r="BE95" s="78" t="e">
        <f>#REF!</f>
        <v>#REF!</v>
      </c>
      <c r="BF95" s="80" t="e">
        <f>#REF!</f>
        <v>#REF!</v>
      </c>
      <c r="BT95" s="81" t="s">
        <v>89</v>
      </c>
      <c r="BV95" s="81" t="s">
        <v>83</v>
      </c>
      <c r="BW95" s="81" t="s">
        <v>90</v>
      </c>
      <c r="BX95" s="81" t="s">
        <v>6</v>
      </c>
      <c r="CL95" s="81" t="s">
        <v>1</v>
      </c>
      <c r="CM95" s="81" t="s">
        <v>81</v>
      </c>
    </row>
    <row r="96" spans="1:91" s="6" customFormat="1" ht="16.5" customHeight="1">
      <c r="A96" s="72" t="s">
        <v>85</v>
      </c>
      <c r="B96" s="73"/>
      <c r="C96" s="74"/>
      <c r="D96" s="223" t="s">
        <v>91</v>
      </c>
      <c r="E96" s="223"/>
      <c r="F96" s="223"/>
      <c r="G96" s="223"/>
      <c r="H96" s="223"/>
      <c r="I96" s="75"/>
      <c r="J96" s="223" t="s">
        <v>92</v>
      </c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15" t="e">
        <f>#REF!</f>
        <v>#REF!</v>
      </c>
      <c r="AH96" s="216"/>
      <c r="AI96" s="216"/>
      <c r="AJ96" s="216"/>
      <c r="AK96" s="216"/>
      <c r="AL96" s="216"/>
      <c r="AM96" s="216"/>
      <c r="AN96" s="215" t="e">
        <f t="shared" si="0"/>
        <v>#REF!</v>
      </c>
      <c r="AO96" s="216"/>
      <c r="AP96" s="216"/>
      <c r="AQ96" s="76" t="s">
        <v>88</v>
      </c>
      <c r="AR96" s="73"/>
      <c r="AS96" s="77" t="e">
        <f>#REF!</f>
        <v>#REF!</v>
      </c>
      <c r="AT96" s="78" t="e">
        <f>#REF!</f>
        <v>#REF!</v>
      </c>
      <c r="AU96" s="78">
        <v>0</v>
      </c>
      <c r="AV96" s="78" t="e">
        <f t="shared" si="1"/>
        <v>#REF!</v>
      </c>
      <c r="AW96" s="79" t="e">
        <f>#REF!</f>
        <v>#REF!</v>
      </c>
      <c r="AX96" s="78" t="e">
        <f>#REF!</f>
        <v>#REF!</v>
      </c>
      <c r="AY96" s="78" t="e">
        <f>#REF!</f>
        <v>#REF!</v>
      </c>
      <c r="AZ96" s="78" t="e">
        <f>#REF!</f>
        <v>#REF!</v>
      </c>
      <c r="BA96" s="78" t="e">
        <f>#REF!</f>
        <v>#REF!</v>
      </c>
      <c r="BB96" s="78" t="e">
        <f>#REF!</f>
        <v>#REF!</v>
      </c>
      <c r="BC96" s="78" t="e">
        <f>#REF!</f>
        <v>#REF!</v>
      </c>
      <c r="BD96" s="78" t="e">
        <f>#REF!</f>
        <v>#REF!</v>
      </c>
      <c r="BE96" s="78" t="e">
        <f>#REF!</f>
        <v>#REF!</v>
      </c>
      <c r="BF96" s="80" t="e">
        <f>#REF!</f>
        <v>#REF!</v>
      </c>
      <c r="BT96" s="81" t="s">
        <v>89</v>
      </c>
      <c r="BV96" s="81" t="s">
        <v>83</v>
      </c>
      <c r="BW96" s="81" t="s">
        <v>93</v>
      </c>
      <c r="BX96" s="81" t="s">
        <v>6</v>
      </c>
      <c r="CL96" s="81" t="s">
        <v>1</v>
      </c>
      <c r="CM96" s="81" t="s">
        <v>81</v>
      </c>
    </row>
    <row r="97" spans="1:91" s="6" customFormat="1" ht="16.5" customHeight="1">
      <c r="A97" s="72" t="s">
        <v>85</v>
      </c>
      <c r="B97" s="73"/>
      <c r="C97" s="74"/>
      <c r="D97" s="223" t="s">
        <v>94</v>
      </c>
      <c r="E97" s="223"/>
      <c r="F97" s="223"/>
      <c r="G97" s="223"/>
      <c r="H97" s="223"/>
      <c r="I97" s="75"/>
      <c r="J97" s="223" t="s">
        <v>95</v>
      </c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15" t="e">
        <f>#REF!</f>
        <v>#REF!</v>
      </c>
      <c r="AH97" s="216"/>
      <c r="AI97" s="216"/>
      <c r="AJ97" s="216"/>
      <c r="AK97" s="216"/>
      <c r="AL97" s="216"/>
      <c r="AM97" s="216"/>
      <c r="AN97" s="215" t="e">
        <f t="shared" si="0"/>
        <v>#REF!</v>
      </c>
      <c r="AO97" s="216"/>
      <c r="AP97" s="216"/>
      <c r="AQ97" s="76" t="s">
        <v>88</v>
      </c>
      <c r="AR97" s="73"/>
      <c r="AS97" s="77" t="e">
        <f>#REF!</f>
        <v>#REF!</v>
      </c>
      <c r="AT97" s="78" t="e">
        <f>#REF!</f>
        <v>#REF!</v>
      </c>
      <c r="AU97" s="78">
        <v>0</v>
      </c>
      <c r="AV97" s="78" t="e">
        <f t="shared" si="1"/>
        <v>#REF!</v>
      </c>
      <c r="AW97" s="79" t="e">
        <f>#REF!</f>
        <v>#REF!</v>
      </c>
      <c r="AX97" s="78" t="e">
        <f>#REF!</f>
        <v>#REF!</v>
      </c>
      <c r="AY97" s="78" t="e">
        <f>#REF!</f>
        <v>#REF!</v>
      </c>
      <c r="AZ97" s="78" t="e">
        <f>#REF!</f>
        <v>#REF!</v>
      </c>
      <c r="BA97" s="78" t="e">
        <f>#REF!</f>
        <v>#REF!</v>
      </c>
      <c r="BB97" s="78" t="e">
        <f>#REF!</f>
        <v>#REF!</v>
      </c>
      <c r="BC97" s="78" t="e">
        <f>#REF!</f>
        <v>#REF!</v>
      </c>
      <c r="BD97" s="78" t="e">
        <f>#REF!</f>
        <v>#REF!</v>
      </c>
      <c r="BE97" s="78" t="e">
        <f>#REF!</f>
        <v>#REF!</v>
      </c>
      <c r="BF97" s="80" t="e">
        <f>#REF!</f>
        <v>#REF!</v>
      </c>
      <c r="BT97" s="81" t="s">
        <v>89</v>
      </c>
      <c r="BV97" s="81" t="s">
        <v>83</v>
      </c>
      <c r="BW97" s="81" t="s">
        <v>96</v>
      </c>
      <c r="BX97" s="81" t="s">
        <v>6</v>
      </c>
      <c r="CL97" s="81" t="s">
        <v>1</v>
      </c>
      <c r="CM97" s="81" t="s">
        <v>81</v>
      </c>
    </row>
    <row r="98" spans="1:91" s="6" customFormat="1" ht="16.5" customHeight="1">
      <c r="A98" s="72" t="s">
        <v>85</v>
      </c>
      <c r="B98" s="73"/>
      <c r="C98" s="74"/>
      <c r="D98" s="223" t="s">
        <v>97</v>
      </c>
      <c r="E98" s="223"/>
      <c r="F98" s="223"/>
      <c r="G98" s="223"/>
      <c r="H98" s="223"/>
      <c r="I98" s="75"/>
      <c r="J98" s="223" t="s">
        <v>98</v>
      </c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15" t="e">
        <f>#REF!</f>
        <v>#REF!</v>
      </c>
      <c r="AH98" s="216"/>
      <c r="AI98" s="216"/>
      <c r="AJ98" s="216"/>
      <c r="AK98" s="216"/>
      <c r="AL98" s="216"/>
      <c r="AM98" s="216"/>
      <c r="AN98" s="215" t="e">
        <f t="shared" si="0"/>
        <v>#REF!</v>
      </c>
      <c r="AO98" s="216"/>
      <c r="AP98" s="216"/>
      <c r="AQ98" s="76" t="s">
        <v>88</v>
      </c>
      <c r="AR98" s="73"/>
      <c r="AS98" s="77" t="e">
        <f>#REF!</f>
        <v>#REF!</v>
      </c>
      <c r="AT98" s="78" t="e">
        <f>#REF!</f>
        <v>#REF!</v>
      </c>
      <c r="AU98" s="78">
        <v>0</v>
      </c>
      <c r="AV98" s="78" t="e">
        <f t="shared" si="1"/>
        <v>#REF!</v>
      </c>
      <c r="AW98" s="79" t="e">
        <f>#REF!</f>
        <v>#REF!</v>
      </c>
      <c r="AX98" s="78" t="e">
        <f>#REF!</f>
        <v>#REF!</v>
      </c>
      <c r="AY98" s="78" t="e">
        <f>#REF!</f>
        <v>#REF!</v>
      </c>
      <c r="AZ98" s="78" t="e">
        <f>#REF!</f>
        <v>#REF!</v>
      </c>
      <c r="BA98" s="78" t="e">
        <f>#REF!</f>
        <v>#REF!</v>
      </c>
      <c r="BB98" s="78" t="e">
        <f>#REF!</f>
        <v>#REF!</v>
      </c>
      <c r="BC98" s="78" t="e">
        <f>#REF!</f>
        <v>#REF!</v>
      </c>
      <c r="BD98" s="78" t="e">
        <f>#REF!</f>
        <v>#REF!</v>
      </c>
      <c r="BE98" s="78" t="e">
        <f>#REF!</f>
        <v>#REF!</v>
      </c>
      <c r="BF98" s="80" t="e">
        <f>#REF!</f>
        <v>#REF!</v>
      </c>
      <c r="BT98" s="81" t="s">
        <v>89</v>
      </c>
      <c r="BV98" s="81" t="s">
        <v>83</v>
      </c>
      <c r="BW98" s="81" t="s">
        <v>99</v>
      </c>
      <c r="BX98" s="81" t="s">
        <v>6</v>
      </c>
      <c r="CL98" s="81" t="s">
        <v>1</v>
      </c>
      <c r="CM98" s="81" t="s">
        <v>81</v>
      </c>
    </row>
    <row r="99" spans="1:91" s="6" customFormat="1" ht="16.5" customHeight="1">
      <c r="A99" s="72" t="s">
        <v>85</v>
      </c>
      <c r="B99" s="73"/>
      <c r="C99" s="74"/>
      <c r="D99" s="223" t="s">
        <v>100</v>
      </c>
      <c r="E99" s="223"/>
      <c r="F99" s="223"/>
      <c r="G99" s="223"/>
      <c r="H99" s="223"/>
      <c r="I99" s="75"/>
      <c r="J99" s="223" t="s">
        <v>101</v>
      </c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15" t="e">
        <f>#REF!</f>
        <v>#REF!</v>
      </c>
      <c r="AH99" s="216"/>
      <c r="AI99" s="216"/>
      <c r="AJ99" s="216"/>
      <c r="AK99" s="216"/>
      <c r="AL99" s="216"/>
      <c r="AM99" s="216"/>
      <c r="AN99" s="215" t="e">
        <f t="shared" si="0"/>
        <v>#REF!</v>
      </c>
      <c r="AO99" s="216"/>
      <c r="AP99" s="216"/>
      <c r="AQ99" s="76" t="s">
        <v>88</v>
      </c>
      <c r="AR99" s="73"/>
      <c r="AS99" s="77" t="e">
        <f>#REF!</f>
        <v>#REF!</v>
      </c>
      <c r="AT99" s="78" t="e">
        <f>#REF!</f>
        <v>#REF!</v>
      </c>
      <c r="AU99" s="78">
        <v>0</v>
      </c>
      <c r="AV99" s="78" t="e">
        <f t="shared" si="1"/>
        <v>#REF!</v>
      </c>
      <c r="AW99" s="79" t="e">
        <f>#REF!</f>
        <v>#REF!</v>
      </c>
      <c r="AX99" s="78" t="e">
        <f>#REF!</f>
        <v>#REF!</v>
      </c>
      <c r="AY99" s="78" t="e">
        <f>#REF!</f>
        <v>#REF!</v>
      </c>
      <c r="AZ99" s="78" t="e">
        <f>#REF!</f>
        <v>#REF!</v>
      </c>
      <c r="BA99" s="78" t="e">
        <f>#REF!</f>
        <v>#REF!</v>
      </c>
      <c r="BB99" s="78" t="e">
        <f>#REF!</f>
        <v>#REF!</v>
      </c>
      <c r="BC99" s="78" t="e">
        <f>#REF!</f>
        <v>#REF!</v>
      </c>
      <c r="BD99" s="78" t="e">
        <f>#REF!</f>
        <v>#REF!</v>
      </c>
      <c r="BE99" s="78" t="e">
        <f>#REF!</f>
        <v>#REF!</v>
      </c>
      <c r="BF99" s="80" t="e">
        <f>#REF!</f>
        <v>#REF!</v>
      </c>
      <c r="BT99" s="81" t="s">
        <v>89</v>
      </c>
      <c r="BV99" s="81" t="s">
        <v>83</v>
      </c>
      <c r="BW99" s="81" t="s">
        <v>102</v>
      </c>
      <c r="BX99" s="81" t="s">
        <v>6</v>
      </c>
      <c r="CL99" s="81" t="s">
        <v>1</v>
      </c>
      <c r="CM99" s="81" t="s">
        <v>81</v>
      </c>
    </row>
    <row r="100" spans="1:91" s="6" customFormat="1" ht="16.5" customHeight="1">
      <c r="A100" s="72" t="s">
        <v>85</v>
      </c>
      <c r="B100" s="73"/>
      <c r="C100" s="74"/>
      <c r="D100" s="223" t="s">
        <v>103</v>
      </c>
      <c r="E100" s="223"/>
      <c r="F100" s="223"/>
      <c r="G100" s="223"/>
      <c r="H100" s="223"/>
      <c r="I100" s="75"/>
      <c r="J100" s="223" t="s">
        <v>104</v>
      </c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15" t="e">
        <f>#REF!</f>
        <v>#REF!</v>
      </c>
      <c r="AH100" s="216"/>
      <c r="AI100" s="216"/>
      <c r="AJ100" s="216"/>
      <c r="AK100" s="216"/>
      <c r="AL100" s="216"/>
      <c r="AM100" s="216"/>
      <c r="AN100" s="215" t="e">
        <f t="shared" si="0"/>
        <v>#REF!</v>
      </c>
      <c r="AO100" s="216"/>
      <c r="AP100" s="216"/>
      <c r="AQ100" s="76" t="s">
        <v>88</v>
      </c>
      <c r="AR100" s="73"/>
      <c r="AS100" s="77" t="e">
        <f>#REF!</f>
        <v>#REF!</v>
      </c>
      <c r="AT100" s="78" t="e">
        <f>#REF!</f>
        <v>#REF!</v>
      </c>
      <c r="AU100" s="78">
        <v>0</v>
      </c>
      <c r="AV100" s="78" t="e">
        <f t="shared" si="1"/>
        <v>#REF!</v>
      </c>
      <c r="AW100" s="79" t="e">
        <f>#REF!</f>
        <v>#REF!</v>
      </c>
      <c r="AX100" s="78" t="e">
        <f>#REF!</f>
        <v>#REF!</v>
      </c>
      <c r="AY100" s="78" t="e">
        <f>#REF!</f>
        <v>#REF!</v>
      </c>
      <c r="AZ100" s="78" t="e">
        <f>#REF!</f>
        <v>#REF!</v>
      </c>
      <c r="BA100" s="78" t="e">
        <f>#REF!</f>
        <v>#REF!</v>
      </c>
      <c r="BB100" s="78" t="e">
        <f>#REF!</f>
        <v>#REF!</v>
      </c>
      <c r="BC100" s="78" t="e">
        <f>#REF!</f>
        <v>#REF!</v>
      </c>
      <c r="BD100" s="78" t="e">
        <f>#REF!</f>
        <v>#REF!</v>
      </c>
      <c r="BE100" s="78" t="e">
        <f>#REF!</f>
        <v>#REF!</v>
      </c>
      <c r="BF100" s="80" t="e">
        <f>#REF!</f>
        <v>#REF!</v>
      </c>
      <c r="BT100" s="81" t="s">
        <v>89</v>
      </c>
      <c r="BV100" s="81" t="s">
        <v>83</v>
      </c>
      <c r="BW100" s="81" t="s">
        <v>105</v>
      </c>
      <c r="BX100" s="81" t="s">
        <v>6</v>
      </c>
      <c r="CL100" s="81" t="s">
        <v>1</v>
      </c>
      <c r="CM100" s="81" t="s">
        <v>81</v>
      </c>
    </row>
    <row r="101" spans="1:91" s="6" customFormat="1" ht="16.5" customHeight="1">
      <c r="A101" s="72" t="s">
        <v>85</v>
      </c>
      <c r="B101" s="73"/>
      <c r="C101" s="74"/>
      <c r="D101" s="223" t="s">
        <v>106</v>
      </c>
      <c r="E101" s="223"/>
      <c r="F101" s="223"/>
      <c r="G101" s="223"/>
      <c r="H101" s="223"/>
      <c r="I101" s="75"/>
      <c r="J101" s="223" t="s">
        <v>107</v>
      </c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15" t="e">
        <f>#REF!</f>
        <v>#REF!</v>
      </c>
      <c r="AH101" s="216"/>
      <c r="AI101" s="216"/>
      <c r="AJ101" s="216"/>
      <c r="AK101" s="216"/>
      <c r="AL101" s="216"/>
      <c r="AM101" s="216"/>
      <c r="AN101" s="215" t="e">
        <f t="shared" si="0"/>
        <v>#REF!</v>
      </c>
      <c r="AO101" s="216"/>
      <c r="AP101" s="216"/>
      <c r="AQ101" s="76" t="s">
        <v>88</v>
      </c>
      <c r="AR101" s="73"/>
      <c r="AS101" s="77" t="e">
        <f>#REF!</f>
        <v>#REF!</v>
      </c>
      <c r="AT101" s="78" t="e">
        <f>#REF!</f>
        <v>#REF!</v>
      </c>
      <c r="AU101" s="78">
        <v>0</v>
      </c>
      <c r="AV101" s="78" t="e">
        <f t="shared" si="1"/>
        <v>#REF!</v>
      </c>
      <c r="AW101" s="79" t="e">
        <f>#REF!</f>
        <v>#REF!</v>
      </c>
      <c r="AX101" s="78" t="e">
        <f>#REF!</f>
        <v>#REF!</v>
      </c>
      <c r="AY101" s="78" t="e">
        <f>#REF!</f>
        <v>#REF!</v>
      </c>
      <c r="AZ101" s="78" t="e">
        <f>#REF!</f>
        <v>#REF!</v>
      </c>
      <c r="BA101" s="78" t="e">
        <f>#REF!</f>
        <v>#REF!</v>
      </c>
      <c r="BB101" s="78" t="e">
        <f>#REF!</f>
        <v>#REF!</v>
      </c>
      <c r="BC101" s="78" t="e">
        <f>#REF!</f>
        <v>#REF!</v>
      </c>
      <c r="BD101" s="78" t="e">
        <f>#REF!</f>
        <v>#REF!</v>
      </c>
      <c r="BE101" s="78" t="e">
        <f>#REF!</f>
        <v>#REF!</v>
      </c>
      <c r="BF101" s="80" t="e">
        <f>#REF!</f>
        <v>#REF!</v>
      </c>
      <c r="BT101" s="81" t="s">
        <v>89</v>
      </c>
      <c r="BV101" s="81" t="s">
        <v>83</v>
      </c>
      <c r="BW101" s="81" t="s">
        <v>108</v>
      </c>
      <c r="BX101" s="81" t="s">
        <v>6</v>
      </c>
      <c r="CL101" s="81" t="s">
        <v>1</v>
      </c>
      <c r="CM101" s="81" t="s">
        <v>81</v>
      </c>
    </row>
    <row r="102" spans="1:91" s="6" customFormat="1" ht="16.5" customHeight="1">
      <c r="A102" s="72" t="s">
        <v>85</v>
      </c>
      <c r="B102" s="73"/>
      <c r="C102" s="74"/>
      <c r="D102" s="223" t="s">
        <v>109</v>
      </c>
      <c r="E102" s="223"/>
      <c r="F102" s="223"/>
      <c r="G102" s="223"/>
      <c r="H102" s="223"/>
      <c r="I102" s="75"/>
      <c r="J102" s="223" t="s">
        <v>110</v>
      </c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15" t="e">
        <f>#REF!</f>
        <v>#REF!</v>
      </c>
      <c r="AH102" s="216"/>
      <c r="AI102" s="216"/>
      <c r="AJ102" s="216"/>
      <c r="AK102" s="216"/>
      <c r="AL102" s="216"/>
      <c r="AM102" s="216"/>
      <c r="AN102" s="215" t="e">
        <f t="shared" si="0"/>
        <v>#REF!</v>
      </c>
      <c r="AO102" s="216"/>
      <c r="AP102" s="216"/>
      <c r="AQ102" s="76" t="s">
        <v>88</v>
      </c>
      <c r="AR102" s="73"/>
      <c r="AS102" s="77" t="e">
        <f>#REF!</f>
        <v>#REF!</v>
      </c>
      <c r="AT102" s="78" t="e">
        <f>#REF!</f>
        <v>#REF!</v>
      </c>
      <c r="AU102" s="78">
        <v>0</v>
      </c>
      <c r="AV102" s="78" t="e">
        <f t="shared" si="1"/>
        <v>#REF!</v>
      </c>
      <c r="AW102" s="79" t="e">
        <f>#REF!</f>
        <v>#REF!</v>
      </c>
      <c r="AX102" s="78" t="e">
        <f>#REF!</f>
        <v>#REF!</v>
      </c>
      <c r="AY102" s="78" t="e">
        <f>#REF!</f>
        <v>#REF!</v>
      </c>
      <c r="AZ102" s="78" t="e">
        <f>#REF!</f>
        <v>#REF!</v>
      </c>
      <c r="BA102" s="78" t="e">
        <f>#REF!</f>
        <v>#REF!</v>
      </c>
      <c r="BB102" s="78" t="e">
        <f>#REF!</f>
        <v>#REF!</v>
      </c>
      <c r="BC102" s="78" t="e">
        <f>#REF!</f>
        <v>#REF!</v>
      </c>
      <c r="BD102" s="78" t="e">
        <f>#REF!</f>
        <v>#REF!</v>
      </c>
      <c r="BE102" s="78" t="e">
        <f>#REF!</f>
        <v>#REF!</v>
      </c>
      <c r="BF102" s="80" t="e">
        <f>#REF!</f>
        <v>#REF!</v>
      </c>
      <c r="BT102" s="81" t="s">
        <v>89</v>
      </c>
      <c r="BV102" s="81" t="s">
        <v>83</v>
      </c>
      <c r="BW102" s="81" t="s">
        <v>111</v>
      </c>
      <c r="BX102" s="81" t="s">
        <v>6</v>
      </c>
      <c r="CL102" s="81" t="s">
        <v>1</v>
      </c>
      <c r="CM102" s="81" t="s">
        <v>81</v>
      </c>
    </row>
    <row r="103" spans="1:91" s="6" customFormat="1" ht="16.5" customHeight="1">
      <c r="A103" s="72" t="s">
        <v>85</v>
      </c>
      <c r="B103" s="73"/>
      <c r="C103" s="74"/>
      <c r="D103" s="223" t="s">
        <v>112</v>
      </c>
      <c r="E103" s="223"/>
      <c r="F103" s="223"/>
      <c r="G103" s="223"/>
      <c r="H103" s="223"/>
      <c r="I103" s="75"/>
      <c r="J103" s="223" t="s">
        <v>113</v>
      </c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15" t="e">
        <f>#REF!</f>
        <v>#REF!</v>
      </c>
      <c r="AH103" s="216"/>
      <c r="AI103" s="216"/>
      <c r="AJ103" s="216"/>
      <c r="AK103" s="216"/>
      <c r="AL103" s="216"/>
      <c r="AM103" s="216"/>
      <c r="AN103" s="215" t="e">
        <f t="shared" si="0"/>
        <v>#REF!</v>
      </c>
      <c r="AO103" s="216"/>
      <c r="AP103" s="216"/>
      <c r="AQ103" s="76" t="s">
        <v>88</v>
      </c>
      <c r="AR103" s="73"/>
      <c r="AS103" s="77" t="e">
        <f>#REF!</f>
        <v>#REF!</v>
      </c>
      <c r="AT103" s="78" t="e">
        <f>#REF!</f>
        <v>#REF!</v>
      </c>
      <c r="AU103" s="78">
        <v>0</v>
      </c>
      <c r="AV103" s="78" t="e">
        <f t="shared" si="1"/>
        <v>#REF!</v>
      </c>
      <c r="AW103" s="79" t="e">
        <f>#REF!</f>
        <v>#REF!</v>
      </c>
      <c r="AX103" s="78" t="e">
        <f>#REF!</f>
        <v>#REF!</v>
      </c>
      <c r="AY103" s="78" t="e">
        <f>#REF!</f>
        <v>#REF!</v>
      </c>
      <c r="AZ103" s="78" t="e">
        <f>#REF!</f>
        <v>#REF!</v>
      </c>
      <c r="BA103" s="78" t="e">
        <f>#REF!</f>
        <v>#REF!</v>
      </c>
      <c r="BB103" s="78" t="e">
        <f>#REF!</f>
        <v>#REF!</v>
      </c>
      <c r="BC103" s="78" t="e">
        <f>#REF!</f>
        <v>#REF!</v>
      </c>
      <c r="BD103" s="78" t="e">
        <f>#REF!</f>
        <v>#REF!</v>
      </c>
      <c r="BE103" s="78" t="e">
        <f>#REF!</f>
        <v>#REF!</v>
      </c>
      <c r="BF103" s="80" t="e">
        <f>#REF!</f>
        <v>#REF!</v>
      </c>
      <c r="BT103" s="81" t="s">
        <v>89</v>
      </c>
      <c r="BV103" s="81" t="s">
        <v>83</v>
      </c>
      <c r="BW103" s="81" t="s">
        <v>114</v>
      </c>
      <c r="BX103" s="81" t="s">
        <v>6</v>
      </c>
      <c r="CL103" s="81" t="s">
        <v>1</v>
      </c>
      <c r="CM103" s="81" t="s">
        <v>81</v>
      </c>
    </row>
    <row r="104" spans="1:91" s="6" customFormat="1" ht="16.5" customHeight="1">
      <c r="A104" s="72" t="s">
        <v>85</v>
      </c>
      <c r="B104" s="73"/>
      <c r="C104" s="74"/>
      <c r="D104" s="223" t="s">
        <v>115</v>
      </c>
      <c r="E104" s="223"/>
      <c r="F104" s="223"/>
      <c r="G104" s="223"/>
      <c r="H104" s="223"/>
      <c r="I104" s="75"/>
      <c r="J104" s="223" t="s">
        <v>116</v>
      </c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15" t="e">
        <f>#REF!</f>
        <v>#REF!</v>
      </c>
      <c r="AH104" s="216"/>
      <c r="AI104" s="216"/>
      <c r="AJ104" s="216"/>
      <c r="AK104" s="216"/>
      <c r="AL104" s="216"/>
      <c r="AM104" s="216"/>
      <c r="AN104" s="215" t="e">
        <f t="shared" si="0"/>
        <v>#REF!</v>
      </c>
      <c r="AO104" s="216"/>
      <c r="AP104" s="216"/>
      <c r="AQ104" s="76" t="s">
        <v>88</v>
      </c>
      <c r="AR104" s="73"/>
      <c r="AS104" s="77" t="e">
        <f>#REF!</f>
        <v>#REF!</v>
      </c>
      <c r="AT104" s="78" t="e">
        <f>#REF!</f>
        <v>#REF!</v>
      </c>
      <c r="AU104" s="78">
        <v>0</v>
      </c>
      <c r="AV104" s="78" t="e">
        <f t="shared" si="1"/>
        <v>#REF!</v>
      </c>
      <c r="AW104" s="79" t="e">
        <f>#REF!</f>
        <v>#REF!</v>
      </c>
      <c r="AX104" s="78" t="e">
        <f>#REF!</f>
        <v>#REF!</v>
      </c>
      <c r="AY104" s="78" t="e">
        <f>#REF!</f>
        <v>#REF!</v>
      </c>
      <c r="AZ104" s="78" t="e">
        <f>#REF!</f>
        <v>#REF!</v>
      </c>
      <c r="BA104" s="78" t="e">
        <f>#REF!</f>
        <v>#REF!</v>
      </c>
      <c r="BB104" s="78" t="e">
        <f>#REF!</f>
        <v>#REF!</v>
      </c>
      <c r="BC104" s="78" t="e">
        <f>#REF!</f>
        <v>#REF!</v>
      </c>
      <c r="BD104" s="78" t="e">
        <f>#REF!</f>
        <v>#REF!</v>
      </c>
      <c r="BE104" s="78" t="e">
        <f>#REF!</f>
        <v>#REF!</v>
      </c>
      <c r="BF104" s="80" t="e">
        <f>#REF!</f>
        <v>#REF!</v>
      </c>
      <c r="BT104" s="81" t="s">
        <v>89</v>
      </c>
      <c r="BV104" s="81" t="s">
        <v>83</v>
      </c>
      <c r="BW104" s="81" t="s">
        <v>117</v>
      </c>
      <c r="BX104" s="81" t="s">
        <v>6</v>
      </c>
      <c r="CL104" s="81" t="s">
        <v>1</v>
      </c>
      <c r="CM104" s="81" t="s">
        <v>81</v>
      </c>
    </row>
    <row r="105" spans="1:91" s="6" customFormat="1" ht="16.5" customHeight="1">
      <c r="A105" s="72" t="s">
        <v>85</v>
      </c>
      <c r="B105" s="73"/>
      <c r="C105" s="74"/>
      <c r="D105" s="223" t="s">
        <v>118</v>
      </c>
      <c r="E105" s="223"/>
      <c r="F105" s="223"/>
      <c r="G105" s="223"/>
      <c r="H105" s="223"/>
      <c r="I105" s="75"/>
      <c r="J105" s="223" t="s">
        <v>119</v>
      </c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15" t="e">
        <f>#REF!</f>
        <v>#REF!</v>
      </c>
      <c r="AH105" s="216"/>
      <c r="AI105" s="216"/>
      <c r="AJ105" s="216"/>
      <c r="AK105" s="216"/>
      <c r="AL105" s="216"/>
      <c r="AM105" s="216"/>
      <c r="AN105" s="215" t="e">
        <f t="shared" si="0"/>
        <v>#REF!</v>
      </c>
      <c r="AO105" s="216"/>
      <c r="AP105" s="216"/>
      <c r="AQ105" s="76" t="s">
        <v>88</v>
      </c>
      <c r="AR105" s="73"/>
      <c r="AS105" s="77" t="e">
        <f>#REF!</f>
        <v>#REF!</v>
      </c>
      <c r="AT105" s="78" t="e">
        <f>#REF!</f>
        <v>#REF!</v>
      </c>
      <c r="AU105" s="78">
        <v>0</v>
      </c>
      <c r="AV105" s="78" t="e">
        <f t="shared" si="1"/>
        <v>#REF!</v>
      </c>
      <c r="AW105" s="79" t="e">
        <f>#REF!</f>
        <v>#REF!</v>
      </c>
      <c r="AX105" s="78" t="e">
        <f>#REF!</f>
        <v>#REF!</v>
      </c>
      <c r="AY105" s="78" t="e">
        <f>#REF!</f>
        <v>#REF!</v>
      </c>
      <c r="AZ105" s="78" t="e">
        <f>#REF!</f>
        <v>#REF!</v>
      </c>
      <c r="BA105" s="78" t="e">
        <f>#REF!</f>
        <v>#REF!</v>
      </c>
      <c r="BB105" s="78" t="e">
        <f>#REF!</f>
        <v>#REF!</v>
      </c>
      <c r="BC105" s="78" t="e">
        <f>#REF!</f>
        <v>#REF!</v>
      </c>
      <c r="BD105" s="78" t="e">
        <f>#REF!</f>
        <v>#REF!</v>
      </c>
      <c r="BE105" s="78" t="e">
        <f>#REF!</f>
        <v>#REF!</v>
      </c>
      <c r="BF105" s="80" t="e">
        <f>#REF!</f>
        <v>#REF!</v>
      </c>
      <c r="BT105" s="81" t="s">
        <v>89</v>
      </c>
      <c r="BV105" s="81" t="s">
        <v>83</v>
      </c>
      <c r="BW105" s="81" t="s">
        <v>120</v>
      </c>
      <c r="BX105" s="81" t="s">
        <v>6</v>
      </c>
      <c r="CL105" s="81" t="s">
        <v>1</v>
      </c>
      <c r="CM105" s="81" t="s">
        <v>81</v>
      </c>
    </row>
    <row r="106" spans="1:91" s="6" customFormat="1" ht="16.5" customHeight="1">
      <c r="A106" s="72" t="s">
        <v>85</v>
      </c>
      <c r="B106" s="73"/>
      <c r="C106" s="74"/>
      <c r="D106" s="223" t="s">
        <v>121</v>
      </c>
      <c r="E106" s="223"/>
      <c r="F106" s="223"/>
      <c r="G106" s="223"/>
      <c r="H106" s="223"/>
      <c r="I106" s="75"/>
      <c r="J106" s="223" t="s">
        <v>122</v>
      </c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15" t="e">
        <f>#REF!</f>
        <v>#REF!</v>
      </c>
      <c r="AH106" s="216"/>
      <c r="AI106" s="216"/>
      <c r="AJ106" s="216"/>
      <c r="AK106" s="216"/>
      <c r="AL106" s="216"/>
      <c r="AM106" s="216"/>
      <c r="AN106" s="215" t="e">
        <f t="shared" si="0"/>
        <v>#REF!</v>
      </c>
      <c r="AO106" s="216"/>
      <c r="AP106" s="216"/>
      <c r="AQ106" s="76" t="s">
        <v>88</v>
      </c>
      <c r="AR106" s="73"/>
      <c r="AS106" s="77" t="e">
        <f>#REF!</f>
        <v>#REF!</v>
      </c>
      <c r="AT106" s="78" t="e">
        <f>#REF!</f>
        <v>#REF!</v>
      </c>
      <c r="AU106" s="78">
        <v>0</v>
      </c>
      <c r="AV106" s="78" t="e">
        <f t="shared" si="1"/>
        <v>#REF!</v>
      </c>
      <c r="AW106" s="79" t="e">
        <f>#REF!</f>
        <v>#REF!</v>
      </c>
      <c r="AX106" s="78" t="e">
        <f>#REF!</f>
        <v>#REF!</v>
      </c>
      <c r="AY106" s="78" t="e">
        <f>#REF!</f>
        <v>#REF!</v>
      </c>
      <c r="AZ106" s="78" t="e">
        <f>#REF!</f>
        <v>#REF!</v>
      </c>
      <c r="BA106" s="78" t="e">
        <f>#REF!</f>
        <v>#REF!</v>
      </c>
      <c r="BB106" s="78" t="e">
        <f>#REF!</f>
        <v>#REF!</v>
      </c>
      <c r="BC106" s="78" t="e">
        <f>#REF!</f>
        <v>#REF!</v>
      </c>
      <c r="BD106" s="78" t="e">
        <f>#REF!</f>
        <v>#REF!</v>
      </c>
      <c r="BE106" s="78" t="e">
        <f>#REF!</f>
        <v>#REF!</v>
      </c>
      <c r="BF106" s="80" t="e">
        <f>#REF!</f>
        <v>#REF!</v>
      </c>
      <c r="BT106" s="81" t="s">
        <v>89</v>
      </c>
      <c r="BV106" s="81" t="s">
        <v>83</v>
      </c>
      <c r="BW106" s="81" t="s">
        <v>123</v>
      </c>
      <c r="BX106" s="81" t="s">
        <v>6</v>
      </c>
      <c r="CL106" s="81" t="s">
        <v>1</v>
      </c>
      <c r="CM106" s="81" t="s">
        <v>81</v>
      </c>
    </row>
    <row r="107" spans="1:91" s="6" customFormat="1" ht="16.5" customHeight="1">
      <c r="A107" s="72" t="s">
        <v>85</v>
      </c>
      <c r="B107" s="73"/>
      <c r="C107" s="74"/>
      <c r="D107" s="223" t="s">
        <v>124</v>
      </c>
      <c r="E107" s="223"/>
      <c r="F107" s="223"/>
      <c r="G107" s="223"/>
      <c r="H107" s="223"/>
      <c r="I107" s="75"/>
      <c r="J107" s="223" t="s">
        <v>125</v>
      </c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15" t="e">
        <f>#REF!</f>
        <v>#REF!</v>
      </c>
      <c r="AH107" s="216"/>
      <c r="AI107" s="216"/>
      <c r="AJ107" s="216"/>
      <c r="AK107" s="216"/>
      <c r="AL107" s="216"/>
      <c r="AM107" s="216"/>
      <c r="AN107" s="215" t="e">
        <f t="shared" si="0"/>
        <v>#REF!</v>
      </c>
      <c r="AO107" s="216"/>
      <c r="AP107" s="216"/>
      <c r="AQ107" s="76" t="s">
        <v>88</v>
      </c>
      <c r="AR107" s="73"/>
      <c r="AS107" s="77" t="e">
        <f>#REF!</f>
        <v>#REF!</v>
      </c>
      <c r="AT107" s="78" t="e">
        <f>#REF!</f>
        <v>#REF!</v>
      </c>
      <c r="AU107" s="78">
        <v>0</v>
      </c>
      <c r="AV107" s="78" t="e">
        <f t="shared" si="1"/>
        <v>#REF!</v>
      </c>
      <c r="AW107" s="79" t="e">
        <f>#REF!</f>
        <v>#REF!</v>
      </c>
      <c r="AX107" s="78" t="e">
        <f>#REF!</f>
        <v>#REF!</v>
      </c>
      <c r="AY107" s="78" t="e">
        <f>#REF!</f>
        <v>#REF!</v>
      </c>
      <c r="AZ107" s="78" t="e">
        <f>#REF!</f>
        <v>#REF!</v>
      </c>
      <c r="BA107" s="78" t="e">
        <f>#REF!</f>
        <v>#REF!</v>
      </c>
      <c r="BB107" s="78" t="e">
        <f>#REF!</f>
        <v>#REF!</v>
      </c>
      <c r="BC107" s="78" t="e">
        <f>#REF!</f>
        <v>#REF!</v>
      </c>
      <c r="BD107" s="78" t="e">
        <f>#REF!</f>
        <v>#REF!</v>
      </c>
      <c r="BE107" s="78" t="e">
        <f>#REF!</f>
        <v>#REF!</v>
      </c>
      <c r="BF107" s="80" t="e">
        <f>#REF!</f>
        <v>#REF!</v>
      </c>
      <c r="BT107" s="81" t="s">
        <v>89</v>
      </c>
      <c r="BV107" s="81" t="s">
        <v>83</v>
      </c>
      <c r="BW107" s="81" t="s">
        <v>126</v>
      </c>
      <c r="BX107" s="81" t="s">
        <v>6</v>
      </c>
      <c r="CL107" s="81" t="s">
        <v>1</v>
      </c>
      <c r="CM107" s="81" t="s">
        <v>81</v>
      </c>
    </row>
    <row r="108" spans="1:91" s="6" customFormat="1" ht="16.5" customHeight="1">
      <c r="A108" s="72" t="s">
        <v>85</v>
      </c>
      <c r="B108" s="73"/>
      <c r="C108" s="74"/>
      <c r="D108" s="223" t="s">
        <v>127</v>
      </c>
      <c r="E108" s="223"/>
      <c r="F108" s="223"/>
      <c r="G108" s="223"/>
      <c r="H108" s="223"/>
      <c r="I108" s="75"/>
      <c r="J108" s="223" t="s">
        <v>128</v>
      </c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15" t="e">
        <f>#REF!</f>
        <v>#REF!</v>
      </c>
      <c r="AH108" s="216"/>
      <c r="AI108" s="216"/>
      <c r="AJ108" s="216"/>
      <c r="AK108" s="216"/>
      <c r="AL108" s="216"/>
      <c r="AM108" s="216"/>
      <c r="AN108" s="215" t="e">
        <f t="shared" si="0"/>
        <v>#REF!</v>
      </c>
      <c r="AO108" s="216"/>
      <c r="AP108" s="216"/>
      <c r="AQ108" s="76" t="s">
        <v>88</v>
      </c>
      <c r="AR108" s="73"/>
      <c r="AS108" s="77" t="e">
        <f>#REF!</f>
        <v>#REF!</v>
      </c>
      <c r="AT108" s="78" t="e">
        <f>#REF!</f>
        <v>#REF!</v>
      </c>
      <c r="AU108" s="78">
        <v>0</v>
      </c>
      <c r="AV108" s="78" t="e">
        <f t="shared" si="1"/>
        <v>#REF!</v>
      </c>
      <c r="AW108" s="79" t="e">
        <f>#REF!</f>
        <v>#REF!</v>
      </c>
      <c r="AX108" s="78" t="e">
        <f>#REF!</f>
        <v>#REF!</v>
      </c>
      <c r="AY108" s="78" t="e">
        <f>#REF!</f>
        <v>#REF!</v>
      </c>
      <c r="AZ108" s="78" t="e">
        <f>#REF!</f>
        <v>#REF!</v>
      </c>
      <c r="BA108" s="78" t="e">
        <f>#REF!</f>
        <v>#REF!</v>
      </c>
      <c r="BB108" s="78" t="e">
        <f>#REF!</f>
        <v>#REF!</v>
      </c>
      <c r="BC108" s="78" t="e">
        <f>#REF!</f>
        <v>#REF!</v>
      </c>
      <c r="BD108" s="78" t="e">
        <f>#REF!</f>
        <v>#REF!</v>
      </c>
      <c r="BE108" s="78" t="e">
        <f>#REF!</f>
        <v>#REF!</v>
      </c>
      <c r="BF108" s="80" t="e">
        <f>#REF!</f>
        <v>#REF!</v>
      </c>
      <c r="BT108" s="81" t="s">
        <v>89</v>
      </c>
      <c r="BV108" s="81" t="s">
        <v>83</v>
      </c>
      <c r="BW108" s="81" t="s">
        <v>129</v>
      </c>
      <c r="BX108" s="81" t="s">
        <v>6</v>
      </c>
      <c r="CL108" s="81" t="s">
        <v>1</v>
      </c>
      <c r="CM108" s="81" t="s">
        <v>81</v>
      </c>
    </row>
    <row r="109" spans="1:91" s="6" customFormat="1" ht="16.5" customHeight="1">
      <c r="A109" s="72" t="s">
        <v>85</v>
      </c>
      <c r="B109" s="73"/>
      <c r="C109" s="74"/>
      <c r="D109" s="223" t="s">
        <v>130</v>
      </c>
      <c r="E109" s="223"/>
      <c r="F109" s="223"/>
      <c r="G109" s="223"/>
      <c r="H109" s="223"/>
      <c r="I109" s="75"/>
      <c r="J109" s="223" t="s">
        <v>131</v>
      </c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15" t="e">
        <f>#REF!</f>
        <v>#REF!</v>
      </c>
      <c r="AH109" s="216"/>
      <c r="AI109" s="216"/>
      <c r="AJ109" s="216"/>
      <c r="AK109" s="216"/>
      <c r="AL109" s="216"/>
      <c r="AM109" s="216"/>
      <c r="AN109" s="215" t="e">
        <f t="shared" si="0"/>
        <v>#REF!</v>
      </c>
      <c r="AO109" s="216"/>
      <c r="AP109" s="216"/>
      <c r="AQ109" s="76" t="s">
        <v>88</v>
      </c>
      <c r="AR109" s="73"/>
      <c r="AS109" s="77" t="e">
        <f>#REF!</f>
        <v>#REF!</v>
      </c>
      <c r="AT109" s="78" t="e">
        <f>#REF!</f>
        <v>#REF!</v>
      </c>
      <c r="AU109" s="78">
        <v>0</v>
      </c>
      <c r="AV109" s="78" t="e">
        <f t="shared" si="1"/>
        <v>#REF!</v>
      </c>
      <c r="AW109" s="79" t="e">
        <f>#REF!</f>
        <v>#REF!</v>
      </c>
      <c r="AX109" s="78" t="e">
        <f>#REF!</f>
        <v>#REF!</v>
      </c>
      <c r="AY109" s="78" t="e">
        <f>#REF!</f>
        <v>#REF!</v>
      </c>
      <c r="AZ109" s="78" t="e">
        <f>#REF!</f>
        <v>#REF!</v>
      </c>
      <c r="BA109" s="78" t="e">
        <f>#REF!</f>
        <v>#REF!</v>
      </c>
      <c r="BB109" s="78" t="e">
        <f>#REF!</f>
        <v>#REF!</v>
      </c>
      <c r="BC109" s="78" t="e">
        <f>#REF!</f>
        <v>#REF!</v>
      </c>
      <c r="BD109" s="78" t="e">
        <f>#REF!</f>
        <v>#REF!</v>
      </c>
      <c r="BE109" s="78" t="e">
        <f>#REF!</f>
        <v>#REF!</v>
      </c>
      <c r="BF109" s="80" t="e">
        <f>#REF!</f>
        <v>#REF!</v>
      </c>
      <c r="BT109" s="81" t="s">
        <v>89</v>
      </c>
      <c r="BV109" s="81" t="s">
        <v>83</v>
      </c>
      <c r="BW109" s="81" t="s">
        <v>132</v>
      </c>
      <c r="BX109" s="81" t="s">
        <v>6</v>
      </c>
      <c r="CL109" s="81" t="s">
        <v>1</v>
      </c>
      <c r="CM109" s="81" t="s">
        <v>81</v>
      </c>
    </row>
    <row r="110" spans="1:91" s="6" customFormat="1" ht="16.5" customHeight="1">
      <c r="A110" s="72" t="s">
        <v>85</v>
      </c>
      <c r="B110" s="73"/>
      <c r="C110" s="74"/>
      <c r="D110" s="223" t="s">
        <v>133</v>
      </c>
      <c r="E110" s="223"/>
      <c r="F110" s="223"/>
      <c r="G110" s="223"/>
      <c r="H110" s="223"/>
      <c r="I110" s="75"/>
      <c r="J110" s="223" t="s">
        <v>134</v>
      </c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15" t="e">
        <f>#REF!</f>
        <v>#REF!</v>
      </c>
      <c r="AH110" s="216"/>
      <c r="AI110" s="216"/>
      <c r="AJ110" s="216"/>
      <c r="AK110" s="216"/>
      <c r="AL110" s="216"/>
      <c r="AM110" s="216"/>
      <c r="AN110" s="215" t="e">
        <f t="shared" si="0"/>
        <v>#REF!</v>
      </c>
      <c r="AO110" s="216"/>
      <c r="AP110" s="216"/>
      <c r="AQ110" s="76" t="s">
        <v>88</v>
      </c>
      <c r="AR110" s="73"/>
      <c r="AS110" s="77" t="e">
        <f>#REF!</f>
        <v>#REF!</v>
      </c>
      <c r="AT110" s="78" t="e">
        <f>#REF!</f>
        <v>#REF!</v>
      </c>
      <c r="AU110" s="78">
        <v>0</v>
      </c>
      <c r="AV110" s="78" t="e">
        <f t="shared" si="1"/>
        <v>#REF!</v>
      </c>
      <c r="AW110" s="79" t="e">
        <f>#REF!</f>
        <v>#REF!</v>
      </c>
      <c r="AX110" s="78" t="e">
        <f>#REF!</f>
        <v>#REF!</v>
      </c>
      <c r="AY110" s="78" t="e">
        <f>#REF!</f>
        <v>#REF!</v>
      </c>
      <c r="AZ110" s="78" t="e">
        <f>#REF!</f>
        <v>#REF!</v>
      </c>
      <c r="BA110" s="78" t="e">
        <f>#REF!</f>
        <v>#REF!</v>
      </c>
      <c r="BB110" s="78" t="e">
        <f>#REF!</f>
        <v>#REF!</v>
      </c>
      <c r="BC110" s="78" t="e">
        <f>#REF!</f>
        <v>#REF!</v>
      </c>
      <c r="BD110" s="78" t="e">
        <f>#REF!</f>
        <v>#REF!</v>
      </c>
      <c r="BE110" s="78" t="e">
        <f>#REF!</f>
        <v>#REF!</v>
      </c>
      <c r="BF110" s="80" t="e">
        <f>#REF!</f>
        <v>#REF!</v>
      </c>
      <c r="BT110" s="81" t="s">
        <v>89</v>
      </c>
      <c r="BV110" s="81" t="s">
        <v>83</v>
      </c>
      <c r="BW110" s="81" t="s">
        <v>135</v>
      </c>
      <c r="BX110" s="81" t="s">
        <v>6</v>
      </c>
      <c r="CL110" s="81" t="s">
        <v>1</v>
      </c>
      <c r="CM110" s="81" t="s">
        <v>81</v>
      </c>
    </row>
    <row r="111" spans="1:91" s="6" customFormat="1" ht="16.5" customHeight="1">
      <c r="A111" s="72" t="s">
        <v>85</v>
      </c>
      <c r="B111" s="73"/>
      <c r="C111" s="74"/>
      <c r="D111" s="223" t="s">
        <v>136</v>
      </c>
      <c r="E111" s="223"/>
      <c r="F111" s="223"/>
      <c r="G111" s="223"/>
      <c r="H111" s="223"/>
      <c r="I111" s="75"/>
      <c r="J111" s="223" t="s">
        <v>110</v>
      </c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15" t="e">
        <f>#REF!</f>
        <v>#REF!</v>
      </c>
      <c r="AH111" s="216"/>
      <c r="AI111" s="216"/>
      <c r="AJ111" s="216"/>
      <c r="AK111" s="216"/>
      <c r="AL111" s="216"/>
      <c r="AM111" s="216"/>
      <c r="AN111" s="215" t="e">
        <f t="shared" si="0"/>
        <v>#REF!</v>
      </c>
      <c r="AO111" s="216"/>
      <c r="AP111" s="216"/>
      <c r="AQ111" s="76" t="s">
        <v>88</v>
      </c>
      <c r="AR111" s="73"/>
      <c r="AS111" s="77" t="e">
        <f>#REF!</f>
        <v>#REF!</v>
      </c>
      <c r="AT111" s="78" t="e">
        <f>#REF!</f>
        <v>#REF!</v>
      </c>
      <c r="AU111" s="78">
        <v>0</v>
      </c>
      <c r="AV111" s="78" t="e">
        <f t="shared" si="1"/>
        <v>#REF!</v>
      </c>
      <c r="AW111" s="79" t="e">
        <f>#REF!</f>
        <v>#REF!</v>
      </c>
      <c r="AX111" s="78" t="e">
        <f>#REF!</f>
        <v>#REF!</v>
      </c>
      <c r="AY111" s="78" t="e">
        <f>#REF!</f>
        <v>#REF!</v>
      </c>
      <c r="AZ111" s="78" t="e">
        <f>#REF!</f>
        <v>#REF!</v>
      </c>
      <c r="BA111" s="78" t="e">
        <f>#REF!</f>
        <v>#REF!</v>
      </c>
      <c r="BB111" s="78" t="e">
        <f>#REF!</f>
        <v>#REF!</v>
      </c>
      <c r="BC111" s="78" t="e">
        <f>#REF!</f>
        <v>#REF!</v>
      </c>
      <c r="BD111" s="78" t="e">
        <f>#REF!</f>
        <v>#REF!</v>
      </c>
      <c r="BE111" s="78" t="e">
        <f>#REF!</f>
        <v>#REF!</v>
      </c>
      <c r="BF111" s="80" t="e">
        <f>#REF!</f>
        <v>#REF!</v>
      </c>
      <c r="BT111" s="81" t="s">
        <v>89</v>
      </c>
      <c r="BV111" s="81" t="s">
        <v>83</v>
      </c>
      <c r="BW111" s="81" t="s">
        <v>137</v>
      </c>
      <c r="BX111" s="81" t="s">
        <v>6</v>
      </c>
      <c r="CL111" s="81" t="s">
        <v>1</v>
      </c>
      <c r="CM111" s="81" t="s">
        <v>81</v>
      </c>
    </row>
    <row r="112" spans="1:91" s="6" customFormat="1" ht="16.5" customHeight="1">
      <c r="A112" s="72" t="s">
        <v>85</v>
      </c>
      <c r="B112" s="73"/>
      <c r="C112" s="74"/>
      <c r="D112" s="223" t="s">
        <v>138</v>
      </c>
      <c r="E112" s="223"/>
      <c r="F112" s="223"/>
      <c r="G112" s="223"/>
      <c r="H112" s="223"/>
      <c r="I112" s="75"/>
      <c r="J112" s="223" t="s">
        <v>139</v>
      </c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23"/>
      <c r="AF112" s="223"/>
      <c r="AG112" s="215" t="e">
        <f>#REF!</f>
        <v>#REF!</v>
      </c>
      <c r="AH112" s="216"/>
      <c r="AI112" s="216"/>
      <c r="AJ112" s="216"/>
      <c r="AK112" s="216"/>
      <c r="AL112" s="216"/>
      <c r="AM112" s="216"/>
      <c r="AN112" s="215" t="e">
        <f t="shared" si="0"/>
        <v>#REF!</v>
      </c>
      <c r="AO112" s="216"/>
      <c r="AP112" s="216"/>
      <c r="AQ112" s="76" t="s">
        <v>88</v>
      </c>
      <c r="AR112" s="73"/>
      <c r="AS112" s="77" t="e">
        <f>#REF!</f>
        <v>#REF!</v>
      </c>
      <c r="AT112" s="78" t="e">
        <f>#REF!</f>
        <v>#REF!</v>
      </c>
      <c r="AU112" s="78">
        <v>0</v>
      </c>
      <c r="AV112" s="78" t="e">
        <f t="shared" si="1"/>
        <v>#REF!</v>
      </c>
      <c r="AW112" s="79" t="e">
        <f>#REF!</f>
        <v>#REF!</v>
      </c>
      <c r="AX112" s="78" t="e">
        <f>#REF!</f>
        <v>#REF!</v>
      </c>
      <c r="AY112" s="78" t="e">
        <f>#REF!</f>
        <v>#REF!</v>
      </c>
      <c r="AZ112" s="78" t="e">
        <f>#REF!</f>
        <v>#REF!</v>
      </c>
      <c r="BA112" s="78" t="e">
        <f>#REF!</f>
        <v>#REF!</v>
      </c>
      <c r="BB112" s="78" t="e">
        <f>#REF!</f>
        <v>#REF!</v>
      </c>
      <c r="BC112" s="78" t="e">
        <f>#REF!</f>
        <v>#REF!</v>
      </c>
      <c r="BD112" s="78" t="e">
        <f>#REF!</f>
        <v>#REF!</v>
      </c>
      <c r="BE112" s="78" t="e">
        <f>#REF!</f>
        <v>#REF!</v>
      </c>
      <c r="BF112" s="80" t="e">
        <f>#REF!</f>
        <v>#REF!</v>
      </c>
      <c r="BT112" s="81" t="s">
        <v>89</v>
      </c>
      <c r="BV112" s="81" t="s">
        <v>83</v>
      </c>
      <c r="BW112" s="81" t="s">
        <v>140</v>
      </c>
      <c r="BX112" s="81" t="s">
        <v>6</v>
      </c>
      <c r="CL112" s="81" t="s">
        <v>1</v>
      </c>
      <c r="CM112" s="81" t="s">
        <v>81</v>
      </c>
    </row>
    <row r="113" spans="1:91" s="6" customFormat="1" ht="16.5" customHeight="1">
      <c r="A113" s="72" t="s">
        <v>85</v>
      </c>
      <c r="B113" s="73"/>
      <c r="C113" s="74"/>
      <c r="D113" s="223" t="s">
        <v>141</v>
      </c>
      <c r="E113" s="223"/>
      <c r="F113" s="223"/>
      <c r="G113" s="223"/>
      <c r="H113" s="223"/>
      <c r="I113" s="75"/>
      <c r="J113" s="223" t="s">
        <v>142</v>
      </c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15" t="e">
        <f>#REF!</f>
        <v>#REF!</v>
      </c>
      <c r="AH113" s="216"/>
      <c r="AI113" s="216"/>
      <c r="AJ113" s="216"/>
      <c r="AK113" s="216"/>
      <c r="AL113" s="216"/>
      <c r="AM113" s="216"/>
      <c r="AN113" s="215" t="e">
        <f t="shared" si="0"/>
        <v>#REF!</v>
      </c>
      <c r="AO113" s="216"/>
      <c r="AP113" s="216"/>
      <c r="AQ113" s="76" t="s">
        <v>88</v>
      </c>
      <c r="AR113" s="73"/>
      <c r="AS113" s="77" t="e">
        <f>#REF!</f>
        <v>#REF!</v>
      </c>
      <c r="AT113" s="78" t="e">
        <f>#REF!</f>
        <v>#REF!</v>
      </c>
      <c r="AU113" s="78">
        <v>0</v>
      </c>
      <c r="AV113" s="78" t="e">
        <f t="shared" si="1"/>
        <v>#REF!</v>
      </c>
      <c r="AW113" s="79" t="e">
        <f>#REF!</f>
        <v>#REF!</v>
      </c>
      <c r="AX113" s="78" t="e">
        <f>#REF!</f>
        <v>#REF!</v>
      </c>
      <c r="AY113" s="78" t="e">
        <f>#REF!</f>
        <v>#REF!</v>
      </c>
      <c r="AZ113" s="78" t="e">
        <f>#REF!</f>
        <v>#REF!</v>
      </c>
      <c r="BA113" s="78" t="e">
        <f>#REF!</f>
        <v>#REF!</v>
      </c>
      <c r="BB113" s="78" t="e">
        <f>#REF!</f>
        <v>#REF!</v>
      </c>
      <c r="BC113" s="78" t="e">
        <f>#REF!</f>
        <v>#REF!</v>
      </c>
      <c r="BD113" s="78" t="e">
        <f>#REF!</f>
        <v>#REF!</v>
      </c>
      <c r="BE113" s="78" t="e">
        <f>#REF!</f>
        <v>#REF!</v>
      </c>
      <c r="BF113" s="80" t="e">
        <f>#REF!</f>
        <v>#REF!</v>
      </c>
      <c r="BT113" s="81" t="s">
        <v>89</v>
      </c>
      <c r="BV113" s="81" t="s">
        <v>83</v>
      </c>
      <c r="BW113" s="81" t="s">
        <v>143</v>
      </c>
      <c r="BX113" s="81" t="s">
        <v>6</v>
      </c>
      <c r="CL113" s="81" t="s">
        <v>1</v>
      </c>
      <c r="CM113" s="81" t="s">
        <v>81</v>
      </c>
    </row>
    <row r="114" spans="1:91" s="6" customFormat="1" ht="16.5" customHeight="1">
      <c r="A114" s="72" t="s">
        <v>85</v>
      </c>
      <c r="B114" s="73"/>
      <c r="C114" s="74"/>
      <c r="D114" s="223" t="s">
        <v>144</v>
      </c>
      <c r="E114" s="223"/>
      <c r="F114" s="223"/>
      <c r="G114" s="223"/>
      <c r="H114" s="223"/>
      <c r="I114" s="75"/>
      <c r="J114" s="223" t="s">
        <v>145</v>
      </c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15" t="e">
        <f>#REF!</f>
        <v>#REF!</v>
      </c>
      <c r="AH114" s="216"/>
      <c r="AI114" s="216"/>
      <c r="AJ114" s="216"/>
      <c r="AK114" s="216"/>
      <c r="AL114" s="216"/>
      <c r="AM114" s="216"/>
      <c r="AN114" s="215" t="e">
        <f t="shared" si="0"/>
        <v>#REF!</v>
      </c>
      <c r="AO114" s="216"/>
      <c r="AP114" s="216"/>
      <c r="AQ114" s="76" t="s">
        <v>88</v>
      </c>
      <c r="AR114" s="73"/>
      <c r="AS114" s="77" t="e">
        <f>#REF!</f>
        <v>#REF!</v>
      </c>
      <c r="AT114" s="78" t="e">
        <f>#REF!</f>
        <v>#REF!</v>
      </c>
      <c r="AU114" s="78">
        <v>0</v>
      </c>
      <c r="AV114" s="78" t="e">
        <f t="shared" si="1"/>
        <v>#REF!</v>
      </c>
      <c r="AW114" s="79" t="e">
        <f>#REF!</f>
        <v>#REF!</v>
      </c>
      <c r="AX114" s="78" t="e">
        <f>#REF!</f>
        <v>#REF!</v>
      </c>
      <c r="AY114" s="78" t="e">
        <f>#REF!</f>
        <v>#REF!</v>
      </c>
      <c r="AZ114" s="78" t="e">
        <f>#REF!</f>
        <v>#REF!</v>
      </c>
      <c r="BA114" s="78" t="e">
        <f>#REF!</f>
        <v>#REF!</v>
      </c>
      <c r="BB114" s="78" t="e">
        <f>#REF!</f>
        <v>#REF!</v>
      </c>
      <c r="BC114" s="78" t="e">
        <f>#REF!</f>
        <v>#REF!</v>
      </c>
      <c r="BD114" s="78" t="e">
        <f>#REF!</f>
        <v>#REF!</v>
      </c>
      <c r="BE114" s="78" t="e">
        <f>#REF!</f>
        <v>#REF!</v>
      </c>
      <c r="BF114" s="80" t="e">
        <f>#REF!</f>
        <v>#REF!</v>
      </c>
      <c r="BT114" s="81" t="s">
        <v>89</v>
      </c>
      <c r="BV114" s="81" t="s">
        <v>83</v>
      </c>
      <c r="BW114" s="81" t="s">
        <v>146</v>
      </c>
      <c r="BX114" s="81" t="s">
        <v>6</v>
      </c>
      <c r="CL114" s="81" t="s">
        <v>1</v>
      </c>
      <c r="CM114" s="81" t="s">
        <v>81</v>
      </c>
    </row>
    <row r="115" spans="1:91" s="6" customFormat="1" ht="16.5" customHeight="1">
      <c r="A115" s="72" t="s">
        <v>85</v>
      </c>
      <c r="B115" s="73"/>
      <c r="C115" s="74"/>
      <c r="D115" s="223" t="s">
        <v>147</v>
      </c>
      <c r="E115" s="223"/>
      <c r="F115" s="223"/>
      <c r="G115" s="223"/>
      <c r="H115" s="223"/>
      <c r="I115" s="75"/>
      <c r="J115" s="223" t="s">
        <v>148</v>
      </c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15" t="e">
        <f>#REF!</f>
        <v>#REF!</v>
      </c>
      <c r="AH115" s="216"/>
      <c r="AI115" s="216"/>
      <c r="AJ115" s="216"/>
      <c r="AK115" s="216"/>
      <c r="AL115" s="216"/>
      <c r="AM115" s="216"/>
      <c r="AN115" s="215" t="e">
        <f t="shared" si="0"/>
        <v>#REF!</v>
      </c>
      <c r="AO115" s="216"/>
      <c r="AP115" s="216"/>
      <c r="AQ115" s="76" t="s">
        <v>88</v>
      </c>
      <c r="AR115" s="73"/>
      <c r="AS115" s="77" t="e">
        <f>#REF!</f>
        <v>#REF!</v>
      </c>
      <c r="AT115" s="78" t="e">
        <f>#REF!</f>
        <v>#REF!</v>
      </c>
      <c r="AU115" s="78">
        <v>0</v>
      </c>
      <c r="AV115" s="78" t="e">
        <f t="shared" si="1"/>
        <v>#REF!</v>
      </c>
      <c r="AW115" s="79" t="e">
        <f>#REF!</f>
        <v>#REF!</v>
      </c>
      <c r="AX115" s="78" t="e">
        <f>#REF!</f>
        <v>#REF!</v>
      </c>
      <c r="AY115" s="78" t="e">
        <f>#REF!</f>
        <v>#REF!</v>
      </c>
      <c r="AZ115" s="78" t="e">
        <f>#REF!</f>
        <v>#REF!</v>
      </c>
      <c r="BA115" s="78" t="e">
        <f>#REF!</f>
        <v>#REF!</v>
      </c>
      <c r="BB115" s="78" t="e">
        <f>#REF!</f>
        <v>#REF!</v>
      </c>
      <c r="BC115" s="78" t="e">
        <f>#REF!</f>
        <v>#REF!</v>
      </c>
      <c r="BD115" s="78" t="e">
        <f>#REF!</f>
        <v>#REF!</v>
      </c>
      <c r="BE115" s="78" t="e">
        <f>#REF!</f>
        <v>#REF!</v>
      </c>
      <c r="BF115" s="80" t="e">
        <f>#REF!</f>
        <v>#REF!</v>
      </c>
      <c r="BT115" s="81" t="s">
        <v>89</v>
      </c>
      <c r="BV115" s="81" t="s">
        <v>83</v>
      </c>
      <c r="BW115" s="81" t="s">
        <v>149</v>
      </c>
      <c r="BX115" s="81" t="s">
        <v>6</v>
      </c>
      <c r="CL115" s="81" t="s">
        <v>1</v>
      </c>
      <c r="CM115" s="81" t="s">
        <v>81</v>
      </c>
    </row>
    <row r="116" spans="1:91" s="6" customFormat="1" ht="16.5" customHeight="1">
      <c r="A116" s="72" t="s">
        <v>85</v>
      </c>
      <c r="B116" s="73"/>
      <c r="C116" s="74"/>
      <c r="D116" s="223" t="s">
        <v>150</v>
      </c>
      <c r="E116" s="223"/>
      <c r="F116" s="223"/>
      <c r="G116" s="223"/>
      <c r="H116" s="223"/>
      <c r="I116" s="75"/>
      <c r="J116" s="223" t="s">
        <v>151</v>
      </c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15" t="e">
        <f>#REF!</f>
        <v>#REF!</v>
      </c>
      <c r="AH116" s="216"/>
      <c r="AI116" s="216"/>
      <c r="AJ116" s="216"/>
      <c r="AK116" s="216"/>
      <c r="AL116" s="216"/>
      <c r="AM116" s="216"/>
      <c r="AN116" s="215" t="e">
        <f t="shared" si="0"/>
        <v>#REF!</v>
      </c>
      <c r="AO116" s="216"/>
      <c r="AP116" s="216"/>
      <c r="AQ116" s="76" t="s">
        <v>88</v>
      </c>
      <c r="AR116" s="73"/>
      <c r="AS116" s="77" t="e">
        <f>#REF!</f>
        <v>#REF!</v>
      </c>
      <c r="AT116" s="78" t="e">
        <f>#REF!</f>
        <v>#REF!</v>
      </c>
      <c r="AU116" s="78">
        <v>0</v>
      </c>
      <c r="AV116" s="78" t="e">
        <f t="shared" si="1"/>
        <v>#REF!</v>
      </c>
      <c r="AW116" s="79" t="e">
        <f>#REF!</f>
        <v>#REF!</v>
      </c>
      <c r="AX116" s="78" t="e">
        <f>#REF!</f>
        <v>#REF!</v>
      </c>
      <c r="AY116" s="78" t="e">
        <f>#REF!</f>
        <v>#REF!</v>
      </c>
      <c r="AZ116" s="78" t="e">
        <f>#REF!</f>
        <v>#REF!</v>
      </c>
      <c r="BA116" s="78" t="e">
        <f>#REF!</f>
        <v>#REF!</v>
      </c>
      <c r="BB116" s="78" t="e">
        <f>#REF!</f>
        <v>#REF!</v>
      </c>
      <c r="BC116" s="78" t="e">
        <f>#REF!</f>
        <v>#REF!</v>
      </c>
      <c r="BD116" s="78" t="e">
        <f>#REF!</f>
        <v>#REF!</v>
      </c>
      <c r="BE116" s="78" t="e">
        <f>#REF!</f>
        <v>#REF!</v>
      </c>
      <c r="BF116" s="80" t="e">
        <f>#REF!</f>
        <v>#REF!</v>
      </c>
      <c r="BT116" s="81" t="s">
        <v>89</v>
      </c>
      <c r="BV116" s="81" t="s">
        <v>83</v>
      </c>
      <c r="BW116" s="81" t="s">
        <v>152</v>
      </c>
      <c r="BX116" s="81" t="s">
        <v>6</v>
      </c>
      <c r="CL116" s="81" t="s">
        <v>1</v>
      </c>
      <c r="CM116" s="81" t="s">
        <v>81</v>
      </c>
    </row>
    <row r="117" spans="1:91" s="6" customFormat="1" ht="16.5" customHeight="1">
      <c r="A117" s="72" t="s">
        <v>85</v>
      </c>
      <c r="B117" s="73"/>
      <c r="C117" s="74"/>
      <c r="D117" s="223" t="s">
        <v>153</v>
      </c>
      <c r="E117" s="223"/>
      <c r="F117" s="223"/>
      <c r="G117" s="223"/>
      <c r="H117" s="223"/>
      <c r="I117" s="75"/>
      <c r="J117" s="223" t="s">
        <v>154</v>
      </c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15">
        <f>'951 - Segnerova'!K34</f>
        <v>0</v>
      </c>
      <c r="AH117" s="216"/>
      <c r="AI117" s="216"/>
      <c r="AJ117" s="216"/>
      <c r="AK117" s="216"/>
      <c r="AL117" s="216"/>
      <c r="AM117" s="216"/>
      <c r="AN117" s="215">
        <f t="shared" si="0"/>
        <v>0</v>
      </c>
      <c r="AO117" s="216"/>
      <c r="AP117" s="216"/>
      <c r="AQ117" s="76" t="s">
        <v>88</v>
      </c>
      <c r="AR117" s="73"/>
      <c r="AS117" s="77">
        <f>'951 - Segnerova'!K31</f>
        <v>0</v>
      </c>
      <c r="AT117" s="78">
        <f>'951 - Segnerova'!K32</f>
        <v>0</v>
      </c>
      <c r="AU117" s="78">
        <v>0</v>
      </c>
      <c r="AV117" s="78">
        <f t="shared" si="1"/>
        <v>0</v>
      </c>
      <c r="AW117" s="79">
        <f>'951 - Segnerova'!T140</f>
        <v>0</v>
      </c>
      <c r="AX117" s="78">
        <f>'951 - Segnerova'!K37</f>
        <v>0</v>
      </c>
      <c r="AY117" s="78">
        <f>'951 - Segnerova'!K38</f>
        <v>0</v>
      </c>
      <c r="AZ117" s="78">
        <f>'951 - Segnerova'!K39</f>
        <v>0</v>
      </c>
      <c r="BA117" s="78">
        <f>'951 - Segnerova'!K40</f>
        <v>0</v>
      </c>
      <c r="BB117" s="78">
        <f>'951 - Segnerova'!F37</f>
        <v>0</v>
      </c>
      <c r="BC117" s="78">
        <f>'951 - Segnerova'!F38</f>
        <v>0</v>
      </c>
      <c r="BD117" s="78">
        <f>'951 - Segnerova'!F39</f>
        <v>0</v>
      </c>
      <c r="BE117" s="78">
        <f>'951 - Segnerova'!F40</f>
        <v>0</v>
      </c>
      <c r="BF117" s="80">
        <f>'951 - Segnerova'!F41</f>
        <v>0</v>
      </c>
      <c r="BT117" s="81" t="s">
        <v>89</v>
      </c>
      <c r="BV117" s="81" t="s">
        <v>83</v>
      </c>
      <c r="BW117" s="81" t="s">
        <v>155</v>
      </c>
      <c r="BX117" s="81" t="s">
        <v>6</v>
      </c>
      <c r="CL117" s="81" t="s">
        <v>1</v>
      </c>
      <c r="CM117" s="81" t="s">
        <v>81</v>
      </c>
    </row>
    <row r="118" spans="1:91" s="6" customFormat="1" ht="16.5" customHeight="1">
      <c r="A118" s="72" t="s">
        <v>85</v>
      </c>
      <c r="B118" s="73"/>
      <c r="C118" s="74"/>
      <c r="D118" s="223" t="s">
        <v>156</v>
      </c>
      <c r="E118" s="223"/>
      <c r="F118" s="223"/>
      <c r="G118" s="223"/>
      <c r="H118" s="223"/>
      <c r="I118" s="75"/>
      <c r="J118" s="223" t="s">
        <v>157</v>
      </c>
      <c r="K118" s="223"/>
      <c r="L118" s="223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15" t="e">
        <f>#REF!</f>
        <v>#REF!</v>
      </c>
      <c r="AH118" s="216"/>
      <c r="AI118" s="216"/>
      <c r="AJ118" s="216"/>
      <c r="AK118" s="216"/>
      <c r="AL118" s="216"/>
      <c r="AM118" s="216"/>
      <c r="AN118" s="215" t="e">
        <f t="shared" si="0"/>
        <v>#REF!</v>
      </c>
      <c r="AO118" s="216"/>
      <c r="AP118" s="216"/>
      <c r="AQ118" s="76" t="s">
        <v>88</v>
      </c>
      <c r="AR118" s="73"/>
      <c r="AS118" s="77" t="e">
        <f>#REF!</f>
        <v>#REF!</v>
      </c>
      <c r="AT118" s="78" t="e">
        <f>#REF!</f>
        <v>#REF!</v>
      </c>
      <c r="AU118" s="78">
        <v>0</v>
      </c>
      <c r="AV118" s="78" t="e">
        <f t="shared" si="1"/>
        <v>#REF!</v>
      </c>
      <c r="AW118" s="79" t="e">
        <f>#REF!</f>
        <v>#REF!</v>
      </c>
      <c r="AX118" s="78" t="e">
        <f>#REF!</f>
        <v>#REF!</v>
      </c>
      <c r="AY118" s="78" t="e">
        <f>#REF!</f>
        <v>#REF!</v>
      </c>
      <c r="AZ118" s="78" t="e">
        <f>#REF!</f>
        <v>#REF!</v>
      </c>
      <c r="BA118" s="78" t="e">
        <f>#REF!</f>
        <v>#REF!</v>
      </c>
      <c r="BB118" s="78" t="e">
        <f>#REF!</f>
        <v>#REF!</v>
      </c>
      <c r="BC118" s="78" t="e">
        <f>#REF!</f>
        <v>#REF!</v>
      </c>
      <c r="BD118" s="78" t="e">
        <f>#REF!</f>
        <v>#REF!</v>
      </c>
      <c r="BE118" s="78" t="e">
        <f>#REF!</f>
        <v>#REF!</v>
      </c>
      <c r="BF118" s="80" t="e">
        <f>#REF!</f>
        <v>#REF!</v>
      </c>
      <c r="BT118" s="81" t="s">
        <v>89</v>
      </c>
      <c r="BV118" s="81" t="s">
        <v>83</v>
      </c>
      <c r="BW118" s="81" t="s">
        <v>158</v>
      </c>
      <c r="BX118" s="81" t="s">
        <v>6</v>
      </c>
      <c r="CL118" s="81" t="s">
        <v>1</v>
      </c>
      <c r="CM118" s="81" t="s">
        <v>81</v>
      </c>
    </row>
    <row r="119" spans="1:91" s="6" customFormat="1" ht="16.5" customHeight="1">
      <c r="A119" s="72" t="s">
        <v>85</v>
      </c>
      <c r="B119" s="73"/>
      <c r="C119" s="74"/>
      <c r="D119" s="223" t="s">
        <v>159</v>
      </c>
      <c r="E119" s="223"/>
      <c r="F119" s="223"/>
      <c r="G119" s="223"/>
      <c r="H119" s="223"/>
      <c r="I119" s="75"/>
      <c r="J119" s="223" t="s">
        <v>160</v>
      </c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15" t="e">
        <f>#REF!</f>
        <v>#REF!</v>
      </c>
      <c r="AH119" s="216"/>
      <c r="AI119" s="216"/>
      <c r="AJ119" s="216"/>
      <c r="AK119" s="216"/>
      <c r="AL119" s="216"/>
      <c r="AM119" s="216"/>
      <c r="AN119" s="215" t="e">
        <f t="shared" si="0"/>
        <v>#REF!</v>
      </c>
      <c r="AO119" s="216"/>
      <c r="AP119" s="216"/>
      <c r="AQ119" s="76" t="s">
        <v>88</v>
      </c>
      <c r="AR119" s="73"/>
      <c r="AS119" s="77" t="e">
        <f>#REF!</f>
        <v>#REF!</v>
      </c>
      <c r="AT119" s="78" t="e">
        <f>#REF!</f>
        <v>#REF!</v>
      </c>
      <c r="AU119" s="78">
        <v>0</v>
      </c>
      <c r="AV119" s="78" t="e">
        <f t="shared" si="1"/>
        <v>#REF!</v>
      </c>
      <c r="AW119" s="79" t="e">
        <f>#REF!</f>
        <v>#REF!</v>
      </c>
      <c r="AX119" s="78" t="e">
        <f>#REF!</f>
        <v>#REF!</v>
      </c>
      <c r="AY119" s="78" t="e">
        <f>#REF!</f>
        <v>#REF!</v>
      </c>
      <c r="AZ119" s="78" t="e">
        <f>#REF!</f>
        <v>#REF!</v>
      </c>
      <c r="BA119" s="78" t="e">
        <f>#REF!</f>
        <v>#REF!</v>
      </c>
      <c r="BB119" s="78" t="e">
        <f>#REF!</f>
        <v>#REF!</v>
      </c>
      <c r="BC119" s="78" t="e">
        <f>#REF!</f>
        <v>#REF!</v>
      </c>
      <c r="BD119" s="78" t="e">
        <f>#REF!</f>
        <v>#REF!</v>
      </c>
      <c r="BE119" s="78" t="e">
        <f>#REF!</f>
        <v>#REF!</v>
      </c>
      <c r="BF119" s="80" t="e">
        <f>#REF!</f>
        <v>#REF!</v>
      </c>
      <c r="BT119" s="81" t="s">
        <v>89</v>
      </c>
      <c r="BV119" s="81" t="s">
        <v>83</v>
      </c>
      <c r="BW119" s="81" t="s">
        <v>161</v>
      </c>
      <c r="BX119" s="81" t="s">
        <v>6</v>
      </c>
      <c r="CL119" s="81" t="s">
        <v>1</v>
      </c>
      <c r="CM119" s="81" t="s">
        <v>81</v>
      </c>
    </row>
    <row r="120" spans="1:91" s="6" customFormat="1" ht="16.5" customHeight="1">
      <c r="A120" s="72" t="s">
        <v>85</v>
      </c>
      <c r="B120" s="73"/>
      <c r="C120" s="74"/>
      <c r="D120" s="223" t="s">
        <v>162</v>
      </c>
      <c r="E120" s="223"/>
      <c r="F120" s="223"/>
      <c r="G120" s="223"/>
      <c r="H120" s="223"/>
      <c r="I120" s="75"/>
      <c r="J120" s="223" t="s">
        <v>163</v>
      </c>
      <c r="K120" s="223"/>
      <c r="L120" s="223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  <c r="AE120" s="223"/>
      <c r="AF120" s="223"/>
      <c r="AG120" s="215" t="e">
        <f>#REF!</f>
        <v>#REF!</v>
      </c>
      <c r="AH120" s="216"/>
      <c r="AI120" s="216"/>
      <c r="AJ120" s="216"/>
      <c r="AK120" s="216"/>
      <c r="AL120" s="216"/>
      <c r="AM120" s="216"/>
      <c r="AN120" s="215" t="e">
        <f t="shared" si="0"/>
        <v>#REF!</v>
      </c>
      <c r="AO120" s="216"/>
      <c r="AP120" s="216"/>
      <c r="AQ120" s="76" t="s">
        <v>88</v>
      </c>
      <c r="AR120" s="73"/>
      <c r="AS120" s="77" t="e">
        <f>#REF!</f>
        <v>#REF!</v>
      </c>
      <c r="AT120" s="78" t="e">
        <f>#REF!</f>
        <v>#REF!</v>
      </c>
      <c r="AU120" s="78">
        <v>0</v>
      </c>
      <c r="AV120" s="78" t="e">
        <f t="shared" si="1"/>
        <v>#REF!</v>
      </c>
      <c r="AW120" s="79" t="e">
        <f>#REF!</f>
        <v>#REF!</v>
      </c>
      <c r="AX120" s="78" t="e">
        <f>#REF!</f>
        <v>#REF!</v>
      </c>
      <c r="AY120" s="78" t="e">
        <f>#REF!</f>
        <v>#REF!</v>
      </c>
      <c r="AZ120" s="78" t="e">
        <f>#REF!</f>
        <v>#REF!</v>
      </c>
      <c r="BA120" s="78" t="e">
        <f>#REF!</f>
        <v>#REF!</v>
      </c>
      <c r="BB120" s="78" t="e">
        <f>#REF!</f>
        <v>#REF!</v>
      </c>
      <c r="BC120" s="78" t="e">
        <f>#REF!</f>
        <v>#REF!</v>
      </c>
      <c r="BD120" s="78" t="e">
        <f>#REF!</f>
        <v>#REF!</v>
      </c>
      <c r="BE120" s="78" t="e">
        <f>#REF!</f>
        <v>#REF!</v>
      </c>
      <c r="BF120" s="80" t="e">
        <f>#REF!</f>
        <v>#REF!</v>
      </c>
      <c r="BT120" s="81" t="s">
        <v>89</v>
      </c>
      <c r="BV120" s="81" t="s">
        <v>83</v>
      </c>
      <c r="BW120" s="81" t="s">
        <v>164</v>
      </c>
      <c r="BX120" s="81" t="s">
        <v>6</v>
      </c>
      <c r="CL120" s="81" t="s">
        <v>1</v>
      </c>
      <c r="CM120" s="81" t="s">
        <v>81</v>
      </c>
    </row>
    <row r="121" spans="1:91" s="6" customFormat="1" ht="16.5" customHeight="1">
      <c r="A121" s="72" t="s">
        <v>85</v>
      </c>
      <c r="B121" s="73"/>
      <c r="C121" s="74"/>
      <c r="D121" s="223" t="s">
        <v>165</v>
      </c>
      <c r="E121" s="223"/>
      <c r="F121" s="223"/>
      <c r="G121" s="223"/>
      <c r="H121" s="223"/>
      <c r="I121" s="75"/>
      <c r="J121" s="223" t="s">
        <v>166</v>
      </c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15" t="e">
        <f>#REF!</f>
        <v>#REF!</v>
      </c>
      <c r="AH121" s="216"/>
      <c r="AI121" s="216"/>
      <c r="AJ121" s="216"/>
      <c r="AK121" s="216"/>
      <c r="AL121" s="216"/>
      <c r="AM121" s="216"/>
      <c r="AN121" s="215" t="e">
        <f t="shared" si="0"/>
        <v>#REF!</v>
      </c>
      <c r="AO121" s="216"/>
      <c r="AP121" s="216"/>
      <c r="AQ121" s="76" t="s">
        <v>88</v>
      </c>
      <c r="AR121" s="73"/>
      <c r="AS121" s="77" t="e">
        <f>#REF!</f>
        <v>#REF!</v>
      </c>
      <c r="AT121" s="78" t="e">
        <f>#REF!</f>
        <v>#REF!</v>
      </c>
      <c r="AU121" s="78">
        <v>0</v>
      </c>
      <c r="AV121" s="78" t="e">
        <f t="shared" si="1"/>
        <v>#REF!</v>
      </c>
      <c r="AW121" s="79" t="e">
        <f>#REF!</f>
        <v>#REF!</v>
      </c>
      <c r="AX121" s="78" t="e">
        <f>#REF!</f>
        <v>#REF!</v>
      </c>
      <c r="AY121" s="78" t="e">
        <f>#REF!</f>
        <v>#REF!</v>
      </c>
      <c r="AZ121" s="78" t="e">
        <f>#REF!</f>
        <v>#REF!</v>
      </c>
      <c r="BA121" s="78" t="e">
        <f>#REF!</f>
        <v>#REF!</v>
      </c>
      <c r="BB121" s="78" t="e">
        <f>#REF!</f>
        <v>#REF!</v>
      </c>
      <c r="BC121" s="78" t="e">
        <f>#REF!</f>
        <v>#REF!</v>
      </c>
      <c r="BD121" s="78" t="e">
        <f>#REF!</f>
        <v>#REF!</v>
      </c>
      <c r="BE121" s="78" t="e">
        <f>#REF!</f>
        <v>#REF!</v>
      </c>
      <c r="BF121" s="80" t="e">
        <f>#REF!</f>
        <v>#REF!</v>
      </c>
      <c r="BT121" s="81" t="s">
        <v>89</v>
      </c>
      <c r="BV121" s="81" t="s">
        <v>83</v>
      </c>
      <c r="BW121" s="81" t="s">
        <v>167</v>
      </c>
      <c r="BX121" s="81" t="s">
        <v>6</v>
      </c>
      <c r="CL121" s="81" t="s">
        <v>1</v>
      </c>
      <c r="CM121" s="81" t="s">
        <v>81</v>
      </c>
    </row>
    <row r="122" spans="1:91" s="6" customFormat="1" ht="16.5" customHeight="1">
      <c r="A122" s="72" t="s">
        <v>85</v>
      </c>
      <c r="B122" s="73"/>
      <c r="C122" s="74"/>
      <c r="D122" s="223" t="s">
        <v>168</v>
      </c>
      <c r="E122" s="223"/>
      <c r="F122" s="223"/>
      <c r="G122" s="223"/>
      <c r="H122" s="223"/>
      <c r="I122" s="75"/>
      <c r="J122" s="223" t="s">
        <v>169</v>
      </c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15" t="e">
        <f>#REF!</f>
        <v>#REF!</v>
      </c>
      <c r="AH122" s="216"/>
      <c r="AI122" s="216"/>
      <c r="AJ122" s="216"/>
      <c r="AK122" s="216"/>
      <c r="AL122" s="216"/>
      <c r="AM122" s="216"/>
      <c r="AN122" s="215" t="e">
        <f t="shared" si="0"/>
        <v>#REF!</v>
      </c>
      <c r="AO122" s="216"/>
      <c r="AP122" s="216"/>
      <c r="AQ122" s="76" t="s">
        <v>88</v>
      </c>
      <c r="AR122" s="73"/>
      <c r="AS122" s="77" t="e">
        <f>#REF!</f>
        <v>#REF!</v>
      </c>
      <c r="AT122" s="78" t="e">
        <f>#REF!</f>
        <v>#REF!</v>
      </c>
      <c r="AU122" s="78">
        <v>0</v>
      </c>
      <c r="AV122" s="78" t="e">
        <f t="shared" si="1"/>
        <v>#REF!</v>
      </c>
      <c r="AW122" s="79" t="e">
        <f>#REF!</f>
        <v>#REF!</v>
      </c>
      <c r="AX122" s="78" t="e">
        <f>#REF!</f>
        <v>#REF!</v>
      </c>
      <c r="AY122" s="78" t="e">
        <f>#REF!</f>
        <v>#REF!</v>
      </c>
      <c r="AZ122" s="78" t="e">
        <f>#REF!</f>
        <v>#REF!</v>
      </c>
      <c r="BA122" s="78" t="e">
        <f>#REF!</f>
        <v>#REF!</v>
      </c>
      <c r="BB122" s="78" t="e">
        <f>#REF!</f>
        <v>#REF!</v>
      </c>
      <c r="BC122" s="78" t="e">
        <f>#REF!</f>
        <v>#REF!</v>
      </c>
      <c r="BD122" s="78" t="e">
        <f>#REF!</f>
        <v>#REF!</v>
      </c>
      <c r="BE122" s="78" t="e">
        <f>#REF!</f>
        <v>#REF!</v>
      </c>
      <c r="BF122" s="80" t="e">
        <f>#REF!</f>
        <v>#REF!</v>
      </c>
      <c r="BT122" s="81" t="s">
        <v>89</v>
      </c>
      <c r="BV122" s="81" t="s">
        <v>83</v>
      </c>
      <c r="BW122" s="81" t="s">
        <v>170</v>
      </c>
      <c r="BX122" s="81" t="s">
        <v>6</v>
      </c>
      <c r="CL122" s="81" t="s">
        <v>1</v>
      </c>
      <c r="CM122" s="81" t="s">
        <v>81</v>
      </c>
    </row>
    <row r="123" spans="1:91" s="6" customFormat="1" ht="16.5" customHeight="1">
      <c r="A123" s="72" t="s">
        <v>85</v>
      </c>
      <c r="B123" s="73"/>
      <c r="C123" s="74"/>
      <c r="D123" s="223" t="s">
        <v>171</v>
      </c>
      <c r="E123" s="223"/>
      <c r="F123" s="223"/>
      <c r="G123" s="223"/>
      <c r="H123" s="223"/>
      <c r="I123" s="75"/>
      <c r="J123" s="223" t="s">
        <v>172</v>
      </c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  <c r="AE123" s="223"/>
      <c r="AF123" s="223"/>
      <c r="AG123" s="215" t="e">
        <f>#REF!</f>
        <v>#REF!</v>
      </c>
      <c r="AH123" s="216"/>
      <c r="AI123" s="216"/>
      <c r="AJ123" s="216"/>
      <c r="AK123" s="216"/>
      <c r="AL123" s="216"/>
      <c r="AM123" s="216"/>
      <c r="AN123" s="215" t="e">
        <f t="shared" si="0"/>
        <v>#REF!</v>
      </c>
      <c r="AO123" s="216"/>
      <c r="AP123" s="216"/>
      <c r="AQ123" s="76" t="s">
        <v>88</v>
      </c>
      <c r="AR123" s="73"/>
      <c r="AS123" s="77" t="e">
        <f>#REF!</f>
        <v>#REF!</v>
      </c>
      <c r="AT123" s="78" t="e">
        <f>#REF!</f>
        <v>#REF!</v>
      </c>
      <c r="AU123" s="78">
        <v>0</v>
      </c>
      <c r="AV123" s="78" t="e">
        <f t="shared" si="1"/>
        <v>#REF!</v>
      </c>
      <c r="AW123" s="79" t="e">
        <f>#REF!</f>
        <v>#REF!</v>
      </c>
      <c r="AX123" s="78" t="e">
        <f>#REF!</f>
        <v>#REF!</v>
      </c>
      <c r="AY123" s="78" t="e">
        <f>#REF!</f>
        <v>#REF!</v>
      </c>
      <c r="AZ123" s="78" t="e">
        <f>#REF!</f>
        <v>#REF!</v>
      </c>
      <c r="BA123" s="78" t="e">
        <f>#REF!</f>
        <v>#REF!</v>
      </c>
      <c r="BB123" s="78" t="e">
        <f>#REF!</f>
        <v>#REF!</v>
      </c>
      <c r="BC123" s="78" t="e">
        <f>#REF!</f>
        <v>#REF!</v>
      </c>
      <c r="BD123" s="78" t="e">
        <f>#REF!</f>
        <v>#REF!</v>
      </c>
      <c r="BE123" s="78" t="e">
        <f>#REF!</f>
        <v>#REF!</v>
      </c>
      <c r="BF123" s="80" t="e">
        <f>#REF!</f>
        <v>#REF!</v>
      </c>
      <c r="BT123" s="81" t="s">
        <v>89</v>
      </c>
      <c r="BV123" s="81" t="s">
        <v>83</v>
      </c>
      <c r="BW123" s="81" t="s">
        <v>173</v>
      </c>
      <c r="BX123" s="81" t="s">
        <v>6</v>
      </c>
      <c r="CL123" s="81" t="s">
        <v>1</v>
      </c>
      <c r="CM123" s="81" t="s">
        <v>81</v>
      </c>
    </row>
    <row r="124" spans="1:91" s="6" customFormat="1" ht="16.5" customHeight="1">
      <c r="A124" s="72" t="s">
        <v>85</v>
      </c>
      <c r="B124" s="73"/>
      <c r="C124" s="74"/>
      <c r="D124" s="223" t="s">
        <v>174</v>
      </c>
      <c r="E124" s="223"/>
      <c r="F124" s="223"/>
      <c r="G124" s="223"/>
      <c r="H124" s="223"/>
      <c r="I124" s="75"/>
      <c r="J124" s="223" t="s">
        <v>175</v>
      </c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15" t="e">
        <f>#REF!</f>
        <v>#REF!</v>
      </c>
      <c r="AH124" s="216"/>
      <c r="AI124" s="216"/>
      <c r="AJ124" s="216"/>
      <c r="AK124" s="216"/>
      <c r="AL124" s="216"/>
      <c r="AM124" s="216"/>
      <c r="AN124" s="215" t="e">
        <f t="shared" si="0"/>
        <v>#REF!</v>
      </c>
      <c r="AO124" s="216"/>
      <c r="AP124" s="216"/>
      <c r="AQ124" s="76" t="s">
        <v>88</v>
      </c>
      <c r="AR124" s="73"/>
      <c r="AS124" s="77" t="e">
        <f>#REF!</f>
        <v>#REF!</v>
      </c>
      <c r="AT124" s="78" t="e">
        <f>#REF!</f>
        <v>#REF!</v>
      </c>
      <c r="AU124" s="78">
        <v>0</v>
      </c>
      <c r="AV124" s="78" t="e">
        <f t="shared" si="1"/>
        <v>#REF!</v>
      </c>
      <c r="AW124" s="79" t="e">
        <f>#REF!</f>
        <v>#REF!</v>
      </c>
      <c r="AX124" s="78" t="e">
        <f>#REF!</f>
        <v>#REF!</v>
      </c>
      <c r="AY124" s="78" t="e">
        <f>#REF!</f>
        <v>#REF!</v>
      </c>
      <c r="AZ124" s="78" t="e">
        <f>#REF!</f>
        <v>#REF!</v>
      </c>
      <c r="BA124" s="78" t="e">
        <f>#REF!</f>
        <v>#REF!</v>
      </c>
      <c r="BB124" s="78" t="e">
        <f>#REF!</f>
        <v>#REF!</v>
      </c>
      <c r="BC124" s="78" t="e">
        <f>#REF!</f>
        <v>#REF!</v>
      </c>
      <c r="BD124" s="78" t="e">
        <f>#REF!</f>
        <v>#REF!</v>
      </c>
      <c r="BE124" s="78" t="e">
        <f>#REF!</f>
        <v>#REF!</v>
      </c>
      <c r="BF124" s="80" t="e">
        <f>#REF!</f>
        <v>#REF!</v>
      </c>
      <c r="BT124" s="81" t="s">
        <v>89</v>
      </c>
      <c r="BV124" s="81" t="s">
        <v>83</v>
      </c>
      <c r="BW124" s="81" t="s">
        <v>176</v>
      </c>
      <c r="BX124" s="81" t="s">
        <v>6</v>
      </c>
      <c r="CL124" s="81" t="s">
        <v>1</v>
      </c>
      <c r="CM124" s="81" t="s">
        <v>81</v>
      </c>
    </row>
    <row r="125" spans="1:91" s="6" customFormat="1" ht="16.5" customHeight="1">
      <c r="A125" s="72" t="s">
        <v>85</v>
      </c>
      <c r="B125" s="73"/>
      <c r="C125" s="74"/>
      <c r="D125" s="223" t="s">
        <v>177</v>
      </c>
      <c r="E125" s="223"/>
      <c r="F125" s="223"/>
      <c r="G125" s="223"/>
      <c r="H125" s="223"/>
      <c r="I125" s="75"/>
      <c r="J125" s="223" t="s">
        <v>178</v>
      </c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15" t="e">
        <f>#REF!</f>
        <v>#REF!</v>
      </c>
      <c r="AH125" s="216"/>
      <c r="AI125" s="216"/>
      <c r="AJ125" s="216"/>
      <c r="AK125" s="216"/>
      <c r="AL125" s="216"/>
      <c r="AM125" s="216"/>
      <c r="AN125" s="215" t="e">
        <f t="shared" si="0"/>
        <v>#REF!</v>
      </c>
      <c r="AO125" s="216"/>
      <c r="AP125" s="216"/>
      <c r="AQ125" s="76" t="s">
        <v>88</v>
      </c>
      <c r="AR125" s="73"/>
      <c r="AS125" s="82" t="e">
        <f>#REF!</f>
        <v>#REF!</v>
      </c>
      <c r="AT125" s="83" t="e">
        <f>#REF!</f>
        <v>#REF!</v>
      </c>
      <c r="AU125" s="83">
        <v>0</v>
      </c>
      <c r="AV125" s="83" t="e">
        <f t="shared" si="1"/>
        <v>#REF!</v>
      </c>
      <c r="AW125" s="84" t="e">
        <f>#REF!</f>
        <v>#REF!</v>
      </c>
      <c r="AX125" s="83" t="e">
        <f>#REF!</f>
        <v>#REF!</v>
      </c>
      <c r="AY125" s="83" t="e">
        <f>#REF!</f>
        <v>#REF!</v>
      </c>
      <c r="AZ125" s="83" t="e">
        <f>#REF!</f>
        <v>#REF!</v>
      </c>
      <c r="BA125" s="83" t="e">
        <f>#REF!</f>
        <v>#REF!</v>
      </c>
      <c r="BB125" s="83" t="e">
        <f>#REF!</f>
        <v>#REF!</v>
      </c>
      <c r="BC125" s="83" t="e">
        <f>#REF!</f>
        <v>#REF!</v>
      </c>
      <c r="BD125" s="83" t="e">
        <f>#REF!</f>
        <v>#REF!</v>
      </c>
      <c r="BE125" s="83" t="e">
        <f>#REF!</f>
        <v>#REF!</v>
      </c>
      <c r="BF125" s="85" t="e">
        <f>#REF!</f>
        <v>#REF!</v>
      </c>
      <c r="BT125" s="81" t="s">
        <v>89</v>
      </c>
      <c r="BV125" s="81" t="s">
        <v>83</v>
      </c>
      <c r="BW125" s="81" t="s">
        <v>179</v>
      </c>
      <c r="BX125" s="81" t="s">
        <v>6</v>
      </c>
      <c r="CL125" s="81" t="s">
        <v>1</v>
      </c>
      <c r="CM125" s="81" t="s">
        <v>81</v>
      </c>
    </row>
    <row r="126" spans="1:91" s="1" customFormat="1" ht="30" customHeight="1">
      <c r="B126" s="28"/>
      <c r="AR126" s="28"/>
    </row>
    <row r="127" spans="1:91" s="1" customFormat="1" ht="6.95" customHeight="1"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28"/>
    </row>
  </sheetData>
  <sheetProtection algorithmName="SHA-512" hashValue="dSebDSoHfwWxx3nhu5hhYcf6qsLekwCw/yNciyo9cuiPf//v6OwJrbsnFanOE5jtTDIuzbIyW3z4ukmpeRCFjw==" saltValue="iJdBf5NKncNcpVNHcmXTksI9vqrM2QIyLiFTul7dxVG8rV3PZMjhz4+G0Ze5ur4leyqPfcQeHZk9wv05H0TeXQ==" spinCount="100000" sheet="1" objects="1" scenarios="1" formatColumns="0" formatRows="0"/>
  <mergeCells count="162">
    <mergeCell ref="D122:H122"/>
    <mergeCell ref="D123:H123"/>
    <mergeCell ref="D124:H124"/>
    <mergeCell ref="D125:H125"/>
    <mergeCell ref="D100:H100"/>
    <mergeCell ref="D98:H98"/>
    <mergeCell ref="D95:H95"/>
    <mergeCell ref="D97:H97"/>
    <mergeCell ref="D96:H96"/>
    <mergeCell ref="D99:H99"/>
    <mergeCell ref="D119:H119"/>
    <mergeCell ref="D120:H120"/>
    <mergeCell ref="D121:H121"/>
    <mergeCell ref="J121:AF121"/>
    <mergeCell ref="J122:AF122"/>
    <mergeCell ref="J123:AF123"/>
    <mergeCell ref="J124:AF124"/>
    <mergeCell ref="J125:AF125"/>
    <mergeCell ref="C92:G92"/>
    <mergeCell ref="D106:H106"/>
    <mergeCell ref="D104:H104"/>
    <mergeCell ref="D105:H105"/>
    <mergeCell ref="D107:H107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03:H103"/>
    <mergeCell ref="D102:H102"/>
    <mergeCell ref="D118:H118"/>
    <mergeCell ref="D101:H101"/>
    <mergeCell ref="J118:AF118"/>
    <mergeCell ref="J105:AF105"/>
    <mergeCell ref="J100:AF100"/>
    <mergeCell ref="J104:AF104"/>
    <mergeCell ref="J103:AF103"/>
    <mergeCell ref="J111:AF111"/>
    <mergeCell ref="L85:AJ85"/>
    <mergeCell ref="J119:AF119"/>
    <mergeCell ref="J120:AF120"/>
    <mergeCell ref="J112:AF112"/>
    <mergeCell ref="J113:AF113"/>
    <mergeCell ref="J115:AF115"/>
    <mergeCell ref="J114:AF114"/>
    <mergeCell ref="J116:AF116"/>
    <mergeCell ref="J95:AF95"/>
    <mergeCell ref="J117:AF117"/>
    <mergeCell ref="J96:AF96"/>
    <mergeCell ref="J97:AF97"/>
    <mergeCell ref="J110:AF110"/>
    <mergeCell ref="J102:AF102"/>
    <mergeCell ref="J109:AF109"/>
    <mergeCell ref="J98:AF98"/>
    <mergeCell ref="J108:AF108"/>
    <mergeCell ref="J99:AF99"/>
    <mergeCell ref="J107:AF107"/>
    <mergeCell ref="J106:AF106"/>
    <mergeCell ref="AN121:AP121"/>
    <mergeCell ref="AG121:AM121"/>
    <mergeCell ref="AN122:AP122"/>
    <mergeCell ref="AG122:AM122"/>
    <mergeCell ref="AN123:AP123"/>
    <mergeCell ref="AG123:AM123"/>
    <mergeCell ref="AN124:AP124"/>
    <mergeCell ref="AG124:AM124"/>
    <mergeCell ref="AG125:AM125"/>
    <mergeCell ref="AN125:AP125"/>
    <mergeCell ref="AG116:AM116"/>
    <mergeCell ref="AN116:AP116"/>
    <mergeCell ref="AG117:AM117"/>
    <mergeCell ref="AN117:AP117"/>
    <mergeCell ref="AN118:AP118"/>
    <mergeCell ref="AG118:AM118"/>
    <mergeCell ref="AN119:AP119"/>
    <mergeCell ref="AG119:AM119"/>
    <mergeCell ref="AN120:AP120"/>
    <mergeCell ref="AG120:AM120"/>
    <mergeCell ref="AG111:AM111"/>
    <mergeCell ref="AN111:AP111"/>
    <mergeCell ref="AN112:AP112"/>
    <mergeCell ref="AG112:AM112"/>
    <mergeCell ref="AN113:AP113"/>
    <mergeCell ref="AG113:AM113"/>
    <mergeCell ref="AG114:AM114"/>
    <mergeCell ref="AN114:AP114"/>
    <mergeCell ref="AG115:AM115"/>
    <mergeCell ref="AN115:AP115"/>
    <mergeCell ref="AG108:AM108"/>
    <mergeCell ref="AN108:AP108"/>
    <mergeCell ref="AN109:AP109"/>
    <mergeCell ref="AG109:AM109"/>
    <mergeCell ref="AG110:AM110"/>
    <mergeCell ref="AN110:AP110"/>
    <mergeCell ref="AM90:AP9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G99:AM99"/>
    <mergeCell ref="AN99:AP99"/>
    <mergeCell ref="AN100:AP100"/>
    <mergeCell ref="AG100:AM100"/>
    <mergeCell ref="AG94:AM94"/>
    <mergeCell ref="AN94:AP94"/>
    <mergeCell ref="AN103:AP103"/>
    <mergeCell ref="AG103:AM103"/>
    <mergeCell ref="AG104:AM104"/>
    <mergeCell ref="AN104:AP104"/>
    <mergeCell ref="AN105:AP105"/>
    <mergeCell ref="AG105:AM105"/>
    <mergeCell ref="AG106:AM106"/>
    <mergeCell ref="AN106:AP106"/>
    <mergeCell ref="AG107:AM107"/>
    <mergeCell ref="AN107:AP107"/>
    <mergeCell ref="AK35:AO35"/>
    <mergeCell ref="X35:AB35"/>
    <mergeCell ref="AM87:AN87"/>
    <mergeCell ref="AM89:AP89"/>
    <mergeCell ref="AR2:BG2"/>
    <mergeCell ref="AS89:AT91"/>
    <mergeCell ref="AN101:AP101"/>
    <mergeCell ref="AG101:AM101"/>
    <mergeCell ref="AN102:AP102"/>
    <mergeCell ref="AG102:AM102"/>
    <mergeCell ref="I92:AF92"/>
    <mergeCell ref="J101:AF101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</mergeCells>
  <hyperlinks>
    <hyperlink ref="A95" location="'601 - Račianska 1'!C2" display="/" xr:uid="{00000000-0004-0000-0000-000000000000}"/>
    <hyperlink ref="A96" location="'602 - Prešovská 1'!C2" display="/" xr:uid="{00000000-0004-0000-0000-000001000000}"/>
    <hyperlink ref="A97" location="'603 - Prešovská 36'!C2" display="/" xr:uid="{00000000-0004-0000-0000-000002000000}"/>
    <hyperlink ref="A98" location="'604 - Sabinovská 16'!C2" display="/" xr:uid="{00000000-0004-0000-0000-000003000000}"/>
    <hyperlink ref="A99" location="'605 - Odbojárov 3'!C2" display="/" xr:uid="{00000000-0004-0000-0000-000004000000}"/>
    <hyperlink ref="A100" location="'608 - Trnavská 33'!C2" display="/" xr:uid="{00000000-0004-0000-0000-000005000000}"/>
    <hyperlink ref="A101" location="'631 - Herlianska 2'!C2" display="/" xr:uid="{00000000-0004-0000-0000-000006000000}"/>
    <hyperlink ref="A102" location="'642 - Jarabinková'!C2" display="/" xr:uid="{00000000-0004-0000-0000-000007000000}"/>
    <hyperlink ref="A103" location="'643 - Plynárenská'!C2" display="/" xr:uid="{00000000-0004-0000-0000-000008000000}"/>
    <hyperlink ref="A104" location="'652 - Hraničná 9'!C2" display="/" xr:uid="{00000000-0004-0000-0000-000009000000}"/>
    <hyperlink ref="A105" location="'653 - Mierová 30'!C2" display="/" xr:uid="{00000000-0004-0000-0000-00000A000000}"/>
    <hyperlink ref="A106" location="'654 - Kaštieľska'!C2" display="/" xr:uid="{00000000-0004-0000-0000-00000B000000}"/>
    <hyperlink ref="A107" location="'680 - Dom športu'!C2" display="/" xr:uid="{00000000-0004-0000-0000-00000C000000}"/>
    <hyperlink ref="A108" location="'689 - Ružinovská'!C2" display="/" xr:uid="{00000000-0004-0000-0000-00000D000000}"/>
    <hyperlink ref="A109" location="'713 - Gajova'!C2" display="/" xr:uid="{00000000-0004-0000-0000-00000E000000}"/>
    <hyperlink ref="A110" location="'715 - Továrenská'!C2" display="/" xr:uid="{00000000-0004-0000-0000-00000F000000}"/>
    <hyperlink ref="A111" location="'739 - Jarabinková'!C2" display="/" xr:uid="{00000000-0004-0000-0000-000010000000}"/>
    <hyperlink ref="A112" location="'792 - Prešovská 48'!C2" display="/" xr:uid="{00000000-0004-0000-0000-000011000000}"/>
    <hyperlink ref="A113" location="'797B - Ivanská byty'!C2" display="/" xr:uid="{00000000-0004-0000-0000-000012000000}"/>
    <hyperlink ref="A114" location="'945 - Rudolfa Mocka 1-A'!C2" display="/" xr:uid="{00000000-0004-0000-0000-000013000000}"/>
    <hyperlink ref="A115" location="'946 - Rudolfa Mocka 1-B'!C2" display="/" xr:uid="{00000000-0004-0000-0000-000014000000}"/>
    <hyperlink ref="A116" location="'947 - Rudolfa Mocka 1-C'!C2" display="/" xr:uid="{00000000-0004-0000-0000-000015000000}"/>
    <hyperlink ref="A117" location="'951 - Segnerova'!C2" display="/" xr:uid="{00000000-0004-0000-0000-000016000000}"/>
    <hyperlink ref="A118" location="'955 - Hodálová'!C2" display="/" xr:uid="{00000000-0004-0000-0000-000017000000}"/>
    <hyperlink ref="A119" location="'973 - Sekurisova'!C2" display="/" xr:uid="{00000000-0004-0000-0000-000018000000}"/>
    <hyperlink ref="A120" location="'975 - Saratovská'!C2" display="/" xr:uid="{00000000-0004-0000-0000-000019000000}"/>
    <hyperlink ref="A121" location="'980 - C.Majerníka'!C2" display="/" xr:uid="{00000000-0004-0000-0000-00001A000000}"/>
    <hyperlink ref="A122" location="'983 - L.Fullu'!C2" display="/" xr:uid="{00000000-0004-0000-0000-00001B000000}"/>
    <hyperlink ref="A123" location="'984 - Pribišová'!C2" display="/" xr:uid="{00000000-0004-0000-0000-00001C000000}"/>
    <hyperlink ref="A124" location="'993 - Hlaváčiková'!C2" display="/" xr:uid="{00000000-0004-0000-0000-00001D000000}"/>
    <hyperlink ref="A125" location="'996 - J.Alexiho 1A'!C2" display="/" xr:uid="{00000000-0004-0000-0000-00001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BM252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T2" s="13" t="s">
        <v>155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81</v>
      </c>
    </row>
    <row r="4" spans="2:46" ht="24.95" customHeight="1">
      <c r="B4" s="16"/>
      <c r="D4" s="17" t="s">
        <v>180</v>
      </c>
      <c r="M4" s="16"/>
      <c r="N4" s="86" t="s">
        <v>10</v>
      </c>
      <c r="AT4" s="13" t="s">
        <v>4</v>
      </c>
    </row>
    <row r="5" spans="2:46" ht="6.95" customHeight="1">
      <c r="B5" s="16"/>
      <c r="M5" s="16"/>
    </row>
    <row r="6" spans="2:46" ht="12" customHeight="1">
      <c r="B6" s="16"/>
      <c r="D6" s="23" t="s">
        <v>16</v>
      </c>
      <c r="M6" s="16"/>
    </row>
    <row r="7" spans="2:46" ht="26.25" customHeight="1">
      <c r="B7" s="16"/>
      <c r="E7" s="227" t="str">
        <f>'Rekapitulácia stavby'!K6</f>
        <v>Vypracovanie DO pre výmenu regulačných ventilov na OST východ a západ, závod Bratislava</v>
      </c>
      <c r="F7" s="228"/>
      <c r="G7" s="228"/>
      <c r="H7" s="228"/>
      <c r="M7" s="16"/>
    </row>
    <row r="8" spans="2:46" s="1" customFormat="1" ht="12" customHeight="1">
      <c r="B8" s="28"/>
      <c r="D8" s="23" t="s">
        <v>181</v>
      </c>
      <c r="M8" s="28"/>
    </row>
    <row r="9" spans="2:46" s="1" customFormat="1" ht="16.5" customHeight="1">
      <c r="B9" s="28"/>
      <c r="E9" s="224" t="s">
        <v>552</v>
      </c>
      <c r="F9" s="229"/>
      <c r="G9" s="229"/>
      <c r="H9" s="229"/>
      <c r="M9" s="28"/>
    </row>
    <row r="10" spans="2:46" s="1" customFormat="1" ht="11.25">
      <c r="B10" s="28"/>
      <c r="M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M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9" t="str">
        <f>'Rekapitulácia stavby'!AN8</f>
        <v>1. 10. 2024</v>
      </c>
      <c r="M12" s="28"/>
    </row>
    <row r="13" spans="2:46" s="1" customFormat="1" ht="10.9" customHeight="1">
      <c r="B13" s="28"/>
      <c r="M13" s="28"/>
    </row>
    <row r="14" spans="2:46" s="1" customFormat="1" ht="12" customHeight="1">
      <c r="B14" s="28"/>
      <c r="D14" s="23" t="s">
        <v>24</v>
      </c>
      <c r="I14" s="23" t="s">
        <v>25</v>
      </c>
      <c r="J14" s="21" t="s">
        <v>26</v>
      </c>
      <c r="M14" s="28"/>
    </row>
    <row r="15" spans="2:46" s="1" customFormat="1" ht="18" customHeight="1">
      <c r="B15" s="28"/>
      <c r="E15" s="21" t="s">
        <v>27</v>
      </c>
      <c r="I15" s="23" t="s">
        <v>28</v>
      </c>
      <c r="J15" s="21" t="s">
        <v>29</v>
      </c>
      <c r="M15" s="28"/>
    </row>
    <row r="16" spans="2:46" s="1" customFormat="1" ht="6.95" customHeight="1">
      <c r="B16" s="28"/>
      <c r="M16" s="28"/>
    </row>
    <row r="17" spans="2:13" s="1" customFormat="1" ht="12" customHeight="1">
      <c r="B17" s="28"/>
      <c r="D17" s="23" t="s">
        <v>30</v>
      </c>
      <c r="I17" s="23" t="s">
        <v>25</v>
      </c>
      <c r="J17" s="24" t="str">
        <f>'Rekapitulácia stavby'!AN13</f>
        <v>Vyplň údaj</v>
      </c>
      <c r="M17" s="28"/>
    </row>
    <row r="18" spans="2:13" s="1" customFormat="1" ht="18" customHeight="1">
      <c r="B18" s="28"/>
      <c r="E18" s="230" t="str">
        <f>'Rekapitulácia stavby'!E14</f>
        <v>Vyplň údaj</v>
      </c>
      <c r="F18" s="192"/>
      <c r="G18" s="192"/>
      <c r="H18" s="192"/>
      <c r="I18" s="23" t="s">
        <v>28</v>
      </c>
      <c r="J18" s="24" t="str">
        <f>'Rekapitulácia stavby'!AN14</f>
        <v>Vyplň údaj</v>
      </c>
      <c r="M18" s="28"/>
    </row>
    <row r="19" spans="2:13" s="1" customFormat="1" ht="6.95" customHeight="1">
      <c r="B19" s="28"/>
      <c r="M19" s="28"/>
    </row>
    <row r="20" spans="2:13" s="1" customFormat="1" ht="12" customHeight="1">
      <c r="B20" s="28"/>
      <c r="D20" s="23" t="s">
        <v>32</v>
      </c>
      <c r="I20" s="23" t="s">
        <v>25</v>
      </c>
      <c r="J20" s="21" t="s">
        <v>33</v>
      </c>
      <c r="M20" s="28"/>
    </row>
    <row r="21" spans="2:13" s="1" customFormat="1" ht="18" customHeight="1">
      <c r="B21" s="28"/>
      <c r="E21" s="21" t="s">
        <v>34</v>
      </c>
      <c r="I21" s="23" t="s">
        <v>28</v>
      </c>
      <c r="J21" s="21" t="s">
        <v>35</v>
      </c>
      <c r="M21" s="28"/>
    </row>
    <row r="22" spans="2:13" s="1" customFormat="1" ht="6.95" customHeight="1">
      <c r="B22" s="28"/>
      <c r="M22" s="28"/>
    </row>
    <row r="23" spans="2:13" s="1" customFormat="1" ht="12" customHeight="1">
      <c r="B23" s="28"/>
      <c r="D23" s="23" t="s">
        <v>36</v>
      </c>
      <c r="I23" s="23" t="s">
        <v>25</v>
      </c>
      <c r="J23" s="21" t="s">
        <v>1</v>
      </c>
      <c r="M23" s="28"/>
    </row>
    <row r="24" spans="2:13" s="1" customFormat="1" ht="18" customHeight="1">
      <c r="B24" s="28"/>
      <c r="E24" s="21" t="s">
        <v>37</v>
      </c>
      <c r="I24" s="23" t="s">
        <v>28</v>
      </c>
      <c r="J24" s="21" t="s">
        <v>1</v>
      </c>
      <c r="M24" s="28"/>
    </row>
    <row r="25" spans="2:13" s="1" customFormat="1" ht="6.95" customHeight="1">
      <c r="B25" s="28"/>
      <c r="M25" s="28"/>
    </row>
    <row r="26" spans="2:13" s="1" customFormat="1" ht="12" customHeight="1">
      <c r="B26" s="28"/>
      <c r="D26" s="23" t="s">
        <v>38</v>
      </c>
      <c r="M26" s="28"/>
    </row>
    <row r="27" spans="2:13" s="7" customFormat="1" ht="16.5" customHeight="1">
      <c r="B27" s="87"/>
      <c r="E27" s="197" t="s">
        <v>1</v>
      </c>
      <c r="F27" s="197"/>
      <c r="G27" s="197"/>
      <c r="H27" s="197"/>
      <c r="M27" s="87"/>
    </row>
    <row r="28" spans="2:13" s="1" customFormat="1" ht="6.95" customHeight="1">
      <c r="B28" s="28"/>
      <c r="M28" s="28"/>
    </row>
    <row r="29" spans="2:13" s="1" customFormat="1" ht="6.95" customHeight="1">
      <c r="B29" s="28"/>
      <c r="D29" s="50"/>
      <c r="E29" s="50"/>
      <c r="F29" s="50"/>
      <c r="G29" s="50"/>
      <c r="H29" s="50"/>
      <c r="I29" s="50"/>
      <c r="J29" s="50"/>
      <c r="K29" s="50"/>
      <c r="L29" s="50"/>
      <c r="M29" s="28"/>
    </row>
    <row r="30" spans="2:13" s="1" customFormat="1" ht="14.45" customHeight="1">
      <c r="B30" s="28"/>
      <c r="D30" s="21" t="s">
        <v>182</v>
      </c>
      <c r="K30" s="89">
        <f>K96</f>
        <v>0</v>
      </c>
      <c r="M30" s="28"/>
    </row>
    <row r="31" spans="2:13" s="1" customFormat="1" ht="12.75">
      <c r="B31" s="28"/>
      <c r="E31" s="23" t="s">
        <v>183</v>
      </c>
      <c r="K31" s="90">
        <f>I96</f>
        <v>0</v>
      </c>
      <c r="M31" s="28"/>
    </row>
    <row r="32" spans="2:13" s="1" customFormat="1" ht="12.75">
      <c r="B32" s="28"/>
      <c r="E32" s="23" t="s">
        <v>184</v>
      </c>
      <c r="K32" s="90">
        <f>J96</f>
        <v>0</v>
      </c>
      <c r="M32" s="28"/>
    </row>
    <row r="33" spans="2:13" s="1" customFormat="1" ht="14.45" customHeight="1">
      <c r="B33" s="28"/>
      <c r="D33" s="91" t="s">
        <v>185</v>
      </c>
      <c r="K33" s="89">
        <f>K113</f>
        <v>0</v>
      </c>
      <c r="M33" s="28"/>
    </row>
    <row r="34" spans="2:13" s="1" customFormat="1" ht="25.35" customHeight="1">
      <c r="B34" s="28"/>
      <c r="D34" s="92" t="s">
        <v>39</v>
      </c>
      <c r="K34" s="63">
        <f>ROUND(K30 + K33, 2)</f>
        <v>0</v>
      </c>
      <c r="M34" s="28"/>
    </row>
    <row r="35" spans="2:13" s="1" customFormat="1" ht="6.95" customHeight="1">
      <c r="B35" s="28"/>
      <c r="D35" s="50"/>
      <c r="E35" s="50"/>
      <c r="F35" s="50"/>
      <c r="G35" s="50"/>
      <c r="H35" s="50"/>
      <c r="I35" s="50"/>
      <c r="J35" s="50"/>
      <c r="K35" s="50"/>
      <c r="L35" s="50"/>
      <c r="M35" s="28"/>
    </row>
    <row r="36" spans="2:13" s="1" customFormat="1" ht="14.45" customHeight="1">
      <c r="B36" s="28"/>
      <c r="F36" s="31" t="s">
        <v>41</v>
      </c>
      <c r="I36" s="31" t="s">
        <v>40</v>
      </c>
      <c r="K36" s="31" t="s">
        <v>42</v>
      </c>
      <c r="M36" s="28"/>
    </row>
    <row r="37" spans="2:13" s="1" customFormat="1" ht="14.45" customHeight="1">
      <c r="B37" s="28"/>
      <c r="D37" s="52" t="s">
        <v>43</v>
      </c>
      <c r="E37" s="33" t="s">
        <v>44</v>
      </c>
      <c r="F37" s="93">
        <f>ROUND((ROUND((SUM(BE113:BE120) + SUM(BE140:BE245)),  2) + SUM(BE247:BE251)), 2)</f>
        <v>0</v>
      </c>
      <c r="G37" s="88"/>
      <c r="H37" s="88"/>
      <c r="I37" s="94">
        <v>0.2</v>
      </c>
      <c r="J37" s="88"/>
      <c r="K37" s="93">
        <f>ROUND((ROUND(((SUM(BE113:BE120) + SUM(BE140:BE245))*I37),  2) + (SUM(BE247:BE251)*I37)), 2)</f>
        <v>0</v>
      </c>
      <c r="M37" s="28"/>
    </row>
    <row r="38" spans="2:13" s="1" customFormat="1" ht="14.45" customHeight="1">
      <c r="B38" s="28"/>
      <c r="E38" s="33" t="s">
        <v>45</v>
      </c>
      <c r="F38" s="93">
        <f>ROUND((ROUND((SUM(BF113:BF120) + SUM(BF140:BF245)),  2) + SUM(BF247:BF251)), 2)</f>
        <v>0</v>
      </c>
      <c r="G38" s="88"/>
      <c r="H38" s="88"/>
      <c r="I38" s="94">
        <v>0.2</v>
      </c>
      <c r="J38" s="88"/>
      <c r="K38" s="93">
        <f>ROUND((ROUND(((SUM(BF113:BF120) + SUM(BF140:BF245))*I38),  2) + (SUM(BF247:BF251)*I38)), 2)</f>
        <v>0</v>
      </c>
      <c r="M38" s="28"/>
    </row>
    <row r="39" spans="2:13" s="1" customFormat="1" ht="14.45" hidden="1" customHeight="1">
      <c r="B39" s="28"/>
      <c r="E39" s="23" t="s">
        <v>46</v>
      </c>
      <c r="F39" s="90">
        <f>ROUND((ROUND((SUM(BG113:BG120) + SUM(BG140:BG245)),  2) + SUM(BG247:BG251)), 2)</f>
        <v>0</v>
      </c>
      <c r="I39" s="95">
        <v>0.2</v>
      </c>
      <c r="K39" s="90">
        <f>0</f>
        <v>0</v>
      </c>
      <c r="M39" s="28"/>
    </row>
    <row r="40" spans="2:13" s="1" customFormat="1" ht="14.45" hidden="1" customHeight="1">
      <c r="B40" s="28"/>
      <c r="E40" s="23" t="s">
        <v>47</v>
      </c>
      <c r="F40" s="90">
        <f>ROUND((ROUND((SUM(BH113:BH120) + SUM(BH140:BH245)),  2) + SUM(BH247:BH251)), 2)</f>
        <v>0</v>
      </c>
      <c r="I40" s="95">
        <v>0.2</v>
      </c>
      <c r="K40" s="90">
        <f>0</f>
        <v>0</v>
      </c>
      <c r="M40" s="28"/>
    </row>
    <row r="41" spans="2:13" s="1" customFormat="1" ht="14.45" hidden="1" customHeight="1">
      <c r="B41" s="28"/>
      <c r="E41" s="33" t="s">
        <v>48</v>
      </c>
      <c r="F41" s="93">
        <f>ROUND((ROUND((SUM(BI113:BI120) + SUM(BI140:BI245)),  2) + SUM(BI247:BI251)), 2)</f>
        <v>0</v>
      </c>
      <c r="G41" s="88"/>
      <c r="H41" s="88"/>
      <c r="I41" s="94">
        <v>0</v>
      </c>
      <c r="J41" s="88"/>
      <c r="K41" s="93">
        <f>0</f>
        <v>0</v>
      </c>
      <c r="M41" s="28"/>
    </row>
    <row r="42" spans="2:13" s="1" customFormat="1" ht="6.95" customHeight="1">
      <c r="B42" s="28"/>
      <c r="M42" s="28"/>
    </row>
    <row r="43" spans="2:13" s="1" customFormat="1" ht="25.35" customHeight="1">
      <c r="B43" s="28"/>
      <c r="C43" s="96"/>
      <c r="D43" s="97" t="s">
        <v>49</v>
      </c>
      <c r="E43" s="54"/>
      <c r="F43" s="54"/>
      <c r="G43" s="98" t="s">
        <v>50</v>
      </c>
      <c r="H43" s="99" t="s">
        <v>51</v>
      </c>
      <c r="I43" s="54"/>
      <c r="J43" s="54"/>
      <c r="K43" s="100">
        <f>SUM(K34:K41)</f>
        <v>0</v>
      </c>
      <c r="L43" s="101"/>
      <c r="M43" s="28"/>
    </row>
    <row r="44" spans="2:13" s="1" customFormat="1" ht="14.45" customHeight="1">
      <c r="B44" s="28"/>
      <c r="M44" s="28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8"/>
      <c r="D50" s="38" t="s">
        <v>52</v>
      </c>
      <c r="E50" s="39"/>
      <c r="F50" s="39"/>
      <c r="G50" s="38" t="s">
        <v>53</v>
      </c>
      <c r="H50" s="39"/>
      <c r="I50" s="39"/>
      <c r="J50" s="39"/>
      <c r="K50" s="39"/>
      <c r="L50" s="39"/>
      <c r="M50" s="28"/>
    </row>
    <row r="51" spans="2:13" ht="11.25">
      <c r="B51" s="16"/>
      <c r="M51" s="16"/>
    </row>
    <row r="52" spans="2:13" ht="11.25">
      <c r="B52" s="16"/>
      <c r="M52" s="16"/>
    </row>
    <row r="53" spans="2:13" ht="11.25">
      <c r="B53" s="16"/>
      <c r="M53" s="16"/>
    </row>
    <row r="54" spans="2:13" ht="11.25">
      <c r="B54" s="16"/>
      <c r="M54" s="16"/>
    </row>
    <row r="55" spans="2:13" ht="11.25">
      <c r="B55" s="16"/>
      <c r="M55" s="16"/>
    </row>
    <row r="56" spans="2:13" ht="11.25">
      <c r="B56" s="16"/>
      <c r="M56" s="16"/>
    </row>
    <row r="57" spans="2:13" ht="11.25">
      <c r="B57" s="16"/>
      <c r="M57" s="16"/>
    </row>
    <row r="58" spans="2:13" ht="11.25">
      <c r="B58" s="16"/>
      <c r="M58" s="16"/>
    </row>
    <row r="59" spans="2:13" ht="11.25">
      <c r="B59" s="16"/>
      <c r="M59" s="16"/>
    </row>
    <row r="60" spans="2:13" ht="11.25">
      <c r="B60" s="16"/>
      <c r="M60" s="16"/>
    </row>
    <row r="61" spans="2:13" s="1" customFormat="1" ht="12.75">
      <c r="B61" s="28"/>
      <c r="D61" s="40" t="s">
        <v>54</v>
      </c>
      <c r="E61" s="30"/>
      <c r="F61" s="102" t="s">
        <v>55</v>
      </c>
      <c r="G61" s="40" t="s">
        <v>54</v>
      </c>
      <c r="H61" s="30"/>
      <c r="I61" s="30"/>
      <c r="J61" s="103" t="s">
        <v>55</v>
      </c>
      <c r="K61" s="30"/>
      <c r="L61" s="30"/>
      <c r="M61" s="28"/>
    </row>
    <row r="62" spans="2:13" ht="11.25">
      <c r="B62" s="16"/>
      <c r="M62" s="16"/>
    </row>
    <row r="63" spans="2:13" ht="11.25">
      <c r="B63" s="16"/>
      <c r="M63" s="16"/>
    </row>
    <row r="64" spans="2:13" ht="11.25">
      <c r="B64" s="16"/>
      <c r="M64" s="16"/>
    </row>
    <row r="65" spans="2:13" s="1" customFormat="1" ht="12.75">
      <c r="B65" s="28"/>
      <c r="D65" s="38" t="s">
        <v>56</v>
      </c>
      <c r="E65" s="39"/>
      <c r="F65" s="39"/>
      <c r="G65" s="38" t="s">
        <v>57</v>
      </c>
      <c r="H65" s="39"/>
      <c r="I65" s="39"/>
      <c r="J65" s="39"/>
      <c r="K65" s="39"/>
      <c r="L65" s="39"/>
      <c r="M65" s="28"/>
    </row>
    <row r="66" spans="2:13" ht="11.25">
      <c r="B66" s="16"/>
      <c r="M66" s="16"/>
    </row>
    <row r="67" spans="2:13" ht="11.25">
      <c r="B67" s="16"/>
      <c r="M67" s="16"/>
    </row>
    <row r="68" spans="2:13" ht="11.25">
      <c r="B68" s="16"/>
      <c r="M68" s="16"/>
    </row>
    <row r="69" spans="2:13" ht="11.25">
      <c r="B69" s="16"/>
      <c r="M69" s="16"/>
    </row>
    <row r="70" spans="2:13" ht="11.25">
      <c r="B70" s="16"/>
      <c r="M70" s="16"/>
    </row>
    <row r="71" spans="2:13" ht="11.25">
      <c r="B71" s="16"/>
      <c r="M71" s="16"/>
    </row>
    <row r="72" spans="2:13" ht="11.25">
      <c r="B72" s="16"/>
      <c r="M72" s="16"/>
    </row>
    <row r="73" spans="2:13" ht="11.25">
      <c r="B73" s="16"/>
      <c r="M73" s="16"/>
    </row>
    <row r="74" spans="2:13" ht="11.25">
      <c r="B74" s="16"/>
      <c r="M74" s="16"/>
    </row>
    <row r="75" spans="2:13" ht="11.25">
      <c r="B75" s="16"/>
      <c r="M75" s="16"/>
    </row>
    <row r="76" spans="2:13" s="1" customFormat="1" ht="12.75">
      <c r="B76" s="28"/>
      <c r="D76" s="40" t="s">
        <v>54</v>
      </c>
      <c r="E76" s="30"/>
      <c r="F76" s="102" t="s">
        <v>55</v>
      </c>
      <c r="G76" s="40" t="s">
        <v>54</v>
      </c>
      <c r="H76" s="30"/>
      <c r="I76" s="30"/>
      <c r="J76" s="103" t="s">
        <v>55</v>
      </c>
      <c r="K76" s="30"/>
      <c r="L76" s="30"/>
      <c r="M76" s="28"/>
    </row>
    <row r="77" spans="2:13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28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28"/>
    </row>
    <row r="82" spans="2:47" s="1" customFormat="1" ht="24.95" customHeight="1">
      <c r="B82" s="28"/>
      <c r="C82" s="17" t="s">
        <v>186</v>
      </c>
      <c r="M82" s="28"/>
    </row>
    <row r="83" spans="2:47" s="1" customFormat="1" ht="6.95" customHeight="1">
      <c r="B83" s="28"/>
      <c r="M83" s="28"/>
    </row>
    <row r="84" spans="2:47" s="1" customFormat="1" ht="12" customHeight="1">
      <c r="B84" s="28"/>
      <c r="C84" s="23" t="s">
        <v>16</v>
      </c>
      <c r="M84" s="28"/>
    </row>
    <row r="85" spans="2:47" s="1" customFormat="1" ht="26.25" customHeight="1">
      <c r="B85" s="28"/>
      <c r="E85" s="227" t="str">
        <f>E7</f>
        <v>Vypracovanie DO pre výmenu regulačných ventilov na OST východ a západ, závod Bratislava</v>
      </c>
      <c r="F85" s="228"/>
      <c r="G85" s="228"/>
      <c r="H85" s="228"/>
      <c r="M85" s="28"/>
    </row>
    <row r="86" spans="2:47" s="1" customFormat="1" ht="12" customHeight="1">
      <c r="B86" s="28"/>
      <c r="C86" s="23" t="s">
        <v>181</v>
      </c>
      <c r="M86" s="28"/>
    </row>
    <row r="87" spans="2:47" s="1" customFormat="1" ht="16.5" customHeight="1">
      <c r="B87" s="28"/>
      <c r="E87" s="224" t="str">
        <f>E9</f>
        <v>951 - Segnerova</v>
      </c>
      <c r="F87" s="229"/>
      <c r="G87" s="229"/>
      <c r="H87" s="229"/>
      <c r="M87" s="28"/>
    </row>
    <row r="88" spans="2:47" s="1" customFormat="1" ht="6.95" customHeight="1">
      <c r="B88" s="28"/>
      <c r="M88" s="28"/>
    </row>
    <row r="89" spans="2:47" s="1" customFormat="1" ht="12" customHeight="1">
      <c r="B89" s="28"/>
      <c r="C89" s="23" t="s">
        <v>20</v>
      </c>
      <c r="F89" s="21" t="str">
        <f>F12</f>
        <v>Bratislava</v>
      </c>
      <c r="I89" s="23" t="s">
        <v>22</v>
      </c>
      <c r="J89" s="49" t="str">
        <f>IF(J12="","",J12)</f>
        <v>1. 10. 2024</v>
      </c>
      <c r="M89" s="28"/>
    </row>
    <row r="90" spans="2:47" s="1" customFormat="1" ht="6.95" customHeight="1">
      <c r="B90" s="28"/>
      <c r="M90" s="28"/>
    </row>
    <row r="91" spans="2:47" s="1" customFormat="1" ht="25.7" customHeight="1">
      <c r="B91" s="28"/>
      <c r="C91" s="23" t="s">
        <v>24</v>
      </c>
      <c r="F91" s="21" t="str">
        <f>E15</f>
        <v>MH Teplárenský holding, a.s.</v>
      </c>
      <c r="I91" s="23" t="s">
        <v>32</v>
      </c>
      <c r="J91" s="26" t="str">
        <f>E21</f>
        <v>BANSKÉ PROJEKTY, s.r.o.</v>
      </c>
      <c r="M91" s="28"/>
    </row>
    <row r="92" spans="2:47" s="1" customFormat="1" ht="15.2" customHeight="1">
      <c r="B92" s="28"/>
      <c r="C92" s="23" t="s">
        <v>30</v>
      </c>
      <c r="F92" s="21" t="str">
        <f>IF(E18="","",E18)</f>
        <v>Vyplň údaj</v>
      </c>
      <c r="I92" s="23" t="s">
        <v>36</v>
      </c>
      <c r="J92" s="26" t="str">
        <f>E24</f>
        <v>Ing. Tomáš Baník</v>
      </c>
      <c r="M92" s="28"/>
    </row>
    <row r="93" spans="2:47" s="1" customFormat="1" ht="10.35" customHeight="1">
      <c r="B93" s="28"/>
      <c r="M93" s="28"/>
    </row>
    <row r="94" spans="2:47" s="1" customFormat="1" ht="29.25" customHeight="1">
      <c r="B94" s="28"/>
      <c r="C94" s="104" t="s">
        <v>187</v>
      </c>
      <c r="D94" s="96"/>
      <c r="E94" s="96"/>
      <c r="F94" s="96"/>
      <c r="G94" s="96"/>
      <c r="H94" s="96"/>
      <c r="I94" s="105" t="s">
        <v>188</v>
      </c>
      <c r="J94" s="105" t="s">
        <v>189</v>
      </c>
      <c r="K94" s="105" t="s">
        <v>190</v>
      </c>
      <c r="L94" s="96"/>
      <c r="M94" s="28"/>
    </row>
    <row r="95" spans="2:47" s="1" customFormat="1" ht="10.35" customHeight="1">
      <c r="B95" s="28"/>
      <c r="M95" s="28"/>
    </row>
    <row r="96" spans="2:47" s="1" customFormat="1" ht="22.9" customHeight="1">
      <c r="B96" s="28"/>
      <c r="C96" s="106" t="s">
        <v>191</v>
      </c>
      <c r="I96" s="63">
        <f t="shared" ref="I96:J98" si="0">Q140</f>
        <v>0</v>
      </c>
      <c r="J96" s="63">
        <f t="shared" si="0"/>
        <v>0</v>
      </c>
      <c r="K96" s="63">
        <f>K140</f>
        <v>0</v>
      </c>
      <c r="M96" s="28"/>
      <c r="AU96" s="13" t="s">
        <v>192</v>
      </c>
    </row>
    <row r="97" spans="2:13" s="8" customFormat="1" ht="24.95" customHeight="1">
      <c r="B97" s="107"/>
      <c r="D97" s="108" t="s">
        <v>193</v>
      </c>
      <c r="E97" s="109"/>
      <c r="F97" s="109"/>
      <c r="G97" s="109"/>
      <c r="H97" s="109"/>
      <c r="I97" s="110">
        <f t="shared" si="0"/>
        <v>0</v>
      </c>
      <c r="J97" s="110">
        <f t="shared" si="0"/>
        <v>0</v>
      </c>
      <c r="K97" s="110">
        <f>K141</f>
        <v>0</v>
      </c>
      <c r="M97" s="107"/>
    </row>
    <row r="98" spans="2:13" s="9" customFormat="1" ht="19.899999999999999" customHeight="1">
      <c r="B98" s="111"/>
      <c r="D98" s="112" t="s">
        <v>194</v>
      </c>
      <c r="E98" s="113"/>
      <c r="F98" s="113"/>
      <c r="G98" s="113"/>
      <c r="H98" s="113"/>
      <c r="I98" s="114">
        <f t="shared" si="0"/>
        <v>0</v>
      </c>
      <c r="J98" s="114">
        <f t="shared" si="0"/>
        <v>0</v>
      </c>
      <c r="K98" s="114">
        <f>K142</f>
        <v>0</v>
      </c>
      <c r="M98" s="111"/>
    </row>
    <row r="99" spans="2:13" s="8" customFormat="1" ht="24.95" customHeight="1">
      <c r="B99" s="107"/>
      <c r="D99" s="108" t="s">
        <v>195</v>
      </c>
      <c r="E99" s="109"/>
      <c r="F99" s="109"/>
      <c r="G99" s="109"/>
      <c r="H99" s="109"/>
      <c r="I99" s="110">
        <f>Q161</f>
        <v>0</v>
      </c>
      <c r="J99" s="110">
        <f>R161</f>
        <v>0</v>
      </c>
      <c r="K99" s="110">
        <f>K161</f>
        <v>0</v>
      </c>
      <c r="M99" s="107"/>
    </row>
    <row r="100" spans="2:13" s="9" customFormat="1" ht="19.899999999999999" customHeight="1">
      <c r="B100" s="111"/>
      <c r="D100" s="112" t="s">
        <v>196</v>
      </c>
      <c r="E100" s="113"/>
      <c r="F100" s="113"/>
      <c r="G100" s="113"/>
      <c r="H100" s="113"/>
      <c r="I100" s="114">
        <f>Q162</f>
        <v>0</v>
      </c>
      <c r="J100" s="114">
        <f>R162</f>
        <v>0</v>
      </c>
      <c r="K100" s="114">
        <f>K162</f>
        <v>0</v>
      </c>
      <c r="M100" s="111"/>
    </row>
    <row r="101" spans="2:13" s="9" customFormat="1" ht="19.899999999999999" customHeight="1">
      <c r="B101" s="111"/>
      <c r="D101" s="112" t="s">
        <v>197</v>
      </c>
      <c r="E101" s="113"/>
      <c r="F101" s="113"/>
      <c r="G101" s="113"/>
      <c r="H101" s="113"/>
      <c r="I101" s="114">
        <f>Q170</f>
        <v>0</v>
      </c>
      <c r="J101" s="114">
        <f>R170</f>
        <v>0</v>
      </c>
      <c r="K101" s="114">
        <f>K170</f>
        <v>0</v>
      </c>
      <c r="M101" s="111"/>
    </row>
    <row r="102" spans="2:13" s="9" customFormat="1" ht="19.899999999999999" customHeight="1">
      <c r="B102" s="111"/>
      <c r="D102" s="112" t="s">
        <v>198</v>
      </c>
      <c r="E102" s="113"/>
      <c r="F102" s="113"/>
      <c r="G102" s="113"/>
      <c r="H102" s="113"/>
      <c r="I102" s="114">
        <f>Q180</f>
        <v>0</v>
      </c>
      <c r="J102" s="114">
        <f>R180</f>
        <v>0</v>
      </c>
      <c r="K102" s="114">
        <f>K180</f>
        <v>0</v>
      </c>
      <c r="M102" s="111"/>
    </row>
    <row r="103" spans="2:13" s="9" customFormat="1" ht="19.899999999999999" customHeight="1">
      <c r="B103" s="111"/>
      <c r="D103" s="112" t="s">
        <v>199</v>
      </c>
      <c r="E103" s="113"/>
      <c r="F103" s="113"/>
      <c r="G103" s="113"/>
      <c r="H103" s="113"/>
      <c r="I103" s="114">
        <f>Q185</f>
        <v>0</v>
      </c>
      <c r="J103" s="114">
        <f>R185</f>
        <v>0</v>
      </c>
      <c r="K103" s="114">
        <f>K185</f>
        <v>0</v>
      </c>
      <c r="M103" s="111"/>
    </row>
    <row r="104" spans="2:13" s="8" customFormat="1" ht="24.95" customHeight="1">
      <c r="B104" s="107"/>
      <c r="D104" s="108" t="s">
        <v>200</v>
      </c>
      <c r="E104" s="109"/>
      <c r="F104" s="109"/>
      <c r="G104" s="109"/>
      <c r="H104" s="109"/>
      <c r="I104" s="110">
        <f>Q214</f>
        <v>0</v>
      </c>
      <c r="J104" s="110">
        <f>R214</f>
        <v>0</v>
      </c>
      <c r="K104" s="110">
        <f>K214</f>
        <v>0</v>
      </c>
      <c r="M104" s="107"/>
    </row>
    <row r="105" spans="2:13" s="8" customFormat="1" ht="24.95" customHeight="1">
      <c r="B105" s="107"/>
      <c r="D105" s="108" t="s">
        <v>201</v>
      </c>
      <c r="E105" s="109"/>
      <c r="F105" s="109"/>
      <c r="G105" s="109"/>
      <c r="H105" s="109"/>
      <c r="I105" s="110">
        <f>Q226</f>
        <v>0</v>
      </c>
      <c r="J105" s="110">
        <f>R226</f>
        <v>0</v>
      </c>
      <c r="K105" s="110">
        <f>K226</f>
        <v>0</v>
      </c>
      <c r="M105" s="107"/>
    </row>
    <row r="106" spans="2:13" s="9" customFormat="1" ht="19.899999999999999" customHeight="1">
      <c r="B106" s="111"/>
      <c r="D106" s="112" t="s">
        <v>202</v>
      </c>
      <c r="E106" s="113"/>
      <c r="F106" s="113"/>
      <c r="G106" s="113"/>
      <c r="H106" s="113"/>
      <c r="I106" s="114">
        <f>Q227</f>
        <v>0</v>
      </c>
      <c r="J106" s="114">
        <f>R227</f>
        <v>0</v>
      </c>
      <c r="K106" s="114">
        <f>K227</f>
        <v>0</v>
      </c>
      <c r="M106" s="111"/>
    </row>
    <row r="107" spans="2:13" s="9" customFormat="1" ht="19.899999999999999" customHeight="1">
      <c r="B107" s="111"/>
      <c r="D107" s="112" t="s">
        <v>203</v>
      </c>
      <c r="E107" s="113"/>
      <c r="F107" s="113"/>
      <c r="G107" s="113"/>
      <c r="H107" s="113"/>
      <c r="I107" s="114">
        <f>Q232</f>
        <v>0</v>
      </c>
      <c r="J107" s="114">
        <f>R232</f>
        <v>0</v>
      </c>
      <c r="K107" s="114">
        <f>K232</f>
        <v>0</v>
      </c>
      <c r="M107" s="111"/>
    </row>
    <row r="108" spans="2:13" s="8" customFormat="1" ht="24.95" customHeight="1">
      <c r="B108" s="107"/>
      <c r="D108" s="108" t="s">
        <v>204</v>
      </c>
      <c r="E108" s="109"/>
      <c r="F108" s="109"/>
      <c r="G108" s="109"/>
      <c r="H108" s="109"/>
      <c r="I108" s="110">
        <f>Q236</f>
        <v>0</v>
      </c>
      <c r="J108" s="110">
        <f>R236</f>
        <v>0</v>
      </c>
      <c r="K108" s="110">
        <f>K236</f>
        <v>0</v>
      </c>
      <c r="M108" s="107"/>
    </row>
    <row r="109" spans="2:13" s="8" customFormat="1" ht="24.95" customHeight="1">
      <c r="B109" s="107"/>
      <c r="D109" s="108" t="s">
        <v>205</v>
      </c>
      <c r="E109" s="109"/>
      <c r="F109" s="109"/>
      <c r="G109" s="109"/>
      <c r="H109" s="109"/>
      <c r="I109" s="110">
        <f>Q238</f>
        <v>0</v>
      </c>
      <c r="J109" s="110">
        <f>R238</f>
        <v>0</v>
      </c>
      <c r="K109" s="110">
        <f>K238</f>
        <v>0</v>
      </c>
      <c r="M109" s="107"/>
    </row>
    <row r="110" spans="2:13" s="8" customFormat="1" ht="21.75" customHeight="1">
      <c r="B110" s="107"/>
      <c r="D110" s="115" t="s">
        <v>206</v>
      </c>
      <c r="I110" s="116">
        <f>Q246</f>
        <v>0</v>
      </c>
      <c r="J110" s="116">
        <f>R246</f>
        <v>0</v>
      </c>
      <c r="K110" s="116">
        <f>K246</f>
        <v>0</v>
      </c>
      <c r="M110" s="107"/>
    </row>
    <row r="111" spans="2:13" s="1" customFormat="1" ht="21.75" customHeight="1">
      <c r="B111" s="28"/>
      <c r="M111" s="28"/>
    </row>
    <row r="112" spans="2:13" s="1" customFormat="1" ht="6.95" customHeight="1">
      <c r="B112" s="28"/>
      <c r="M112" s="28"/>
    </row>
    <row r="113" spans="2:65" s="1" customFormat="1" ht="29.25" customHeight="1">
      <c r="B113" s="28"/>
      <c r="C113" s="106" t="s">
        <v>207</v>
      </c>
      <c r="K113" s="117">
        <f>ROUND(K114 + K115 + K116 + K117 + K118 + K119,2)</f>
        <v>0</v>
      </c>
      <c r="M113" s="28"/>
      <c r="O113" s="118" t="s">
        <v>43</v>
      </c>
    </row>
    <row r="114" spans="2:65" s="1" customFormat="1" ht="18" customHeight="1">
      <c r="B114" s="28"/>
      <c r="D114" s="231" t="s">
        <v>208</v>
      </c>
      <c r="E114" s="232"/>
      <c r="F114" s="232"/>
      <c r="K114" s="120">
        <v>0</v>
      </c>
      <c r="M114" s="121"/>
      <c r="N114" s="122"/>
      <c r="O114" s="123" t="s">
        <v>45</v>
      </c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4" t="s">
        <v>209</v>
      </c>
      <c r="AZ114" s="122"/>
      <c r="BA114" s="122"/>
      <c r="BB114" s="122"/>
      <c r="BC114" s="122"/>
      <c r="BD114" s="122"/>
      <c r="BE114" s="125">
        <f t="shared" ref="BE114:BE119" si="1">IF(O114="základná",K114,0)</f>
        <v>0</v>
      </c>
      <c r="BF114" s="125">
        <f t="shared" ref="BF114:BF119" si="2">IF(O114="znížená",K114,0)</f>
        <v>0</v>
      </c>
      <c r="BG114" s="125">
        <f t="shared" ref="BG114:BG119" si="3">IF(O114="zákl. prenesená",K114,0)</f>
        <v>0</v>
      </c>
      <c r="BH114" s="125">
        <f t="shared" ref="BH114:BH119" si="4">IF(O114="zníž. prenesená",K114,0)</f>
        <v>0</v>
      </c>
      <c r="BI114" s="125">
        <f t="shared" ref="BI114:BI119" si="5">IF(O114="nulová",K114,0)</f>
        <v>0</v>
      </c>
      <c r="BJ114" s="124" t="s">
        <v>210</v>
      </c>
      <c r="BK114" s="122"/>
      <c r="BL114" s="122"/>
      <c r="BM114" s="122"/>
    </row>
    <row r="115" spans="2:65" s="1" customFormat="1" ht="18" customHeight="1">
      <c r="B115" s="28"/>
      <c r="D115" s="231" t="s">
        <v>211</v>
      </c>
      <c r="E115" s="232"/>
      <c r="F115" s="232"/>
      <c r="K115" s="120">
        <v>0</v>
      </c>
      <c r="M115" s="121"/>
      <c r="N115" s="122"/>
      <c r="O115" s="123" t="s">
        <v>45</v>
      </c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4" t="s">
        <v>209</v>
      </c>
      <c r="AZ115" s="122"/>
      <c r="BA115" s="122"/>
      <c r="BB115" s="122"/>
      <c r="BC115" s="122"/>
      <c r="BD115" s="122"/>
      <c r="BE115" s="125">
        <f t="shared" si="1"/>
        <v>0</v>
      </c>
      <c r="BF115" s="125">
        <f t="shared" si="2"/>
        <v>0</v>
      </c>
      <c r="BG115" s="125">
        <f t="shared" si="3"/>
        <v>0</v>
      </c>
      <c r="BH115" s="125">
        <f t="shared" si="4"/>
        <v>0</v>
      </c>
      <c r="BI115" s="125">
        <f t="shared" si="5"/>
        <v>0</v>
      </c>
      <c r="BJ115" s="124" t="s">
        <v>210</v>
      </c>
      <c r="BK115" s="122"/>
      <c r="BL115" s="122"/>
      <c r="BM115" s="122"/>
    </row>
    <row r="116" spans="2:65" s="1" customFormat="1" ht="18" customHeight="1">
      <c r="B116" s="28"/>
      <c r="D116" s="231" t="s">
        <v>212</v>
      </c>
      <c r="E116" s="232"/>
      <c r="F116" s="232"/>
      <c r="K116" s="120">
        <v>0</v>
      </c>
      <c r="M116" s="121"/>
      <c r="N116" s="122"/>
      <c r="O116" s="123" t="s">
        <v>45</v>
      </c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4" t="s">
        <v>209</v>
      </c>
      <c r="AZ116" s="122"/>
      <c r="BA116" s="122"/>
      <c r="BB116" s="122"/>
      <c r="BC116" s="122"/>
      <c r="BD116" s="122"/>
      <c r="BE116" s="125">
        <f t="shared" si="1"/>
        <v>0</v>
      </c>
      <c r="BF116" s="125">
        <f t="shared" si="2"/>
        <v>0</v>
      </c>
      <c r="BG116" s="125">
        <f t="shared" si="3"/>
        <v>0</v>
      </c>
      <c r="BH116" s="125">
        <f t="shared" si="4"/>
        <v>0</v>
      </c>
      <c r="BI116" s="125">
        <f t="shared" si="5"/>
        <v>0</v>
      </c>
      <c r="BJ116" s="124" t="s">
        <v>210</v>
      </c>
      <c r="BK116" s="122"/>
      <c r="BL116" s="122"/>
      <c r="BM116" s="122"/>
    </row>
    <row r="117" spans="2:65" s="1" customFormat="1" ht="18" customHeight="1">
      <c r="B117" s="28"/>
      <c r="D117" s="231" t="s">
        <v>213</v>
      </c>
      <c r="E117" s="232"/>
      <c r="F117" s="232"/>
      <c r="K117" s="120">
        <v>0</v>
      </c>
      <c r="M117" s="121"/>
      <c r="N117" s="122"/>
      <c r="O117" s="123" t="s">
        <v>45</v>
      </c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4" t="s">
        <v>209</v>
      </c>
      <c r="AZ117" s="122"/>
      <c r="BA117" s="122"/>
      <c r="BB117" s="122"/>
      <c r="BC117" s="122"/>
      <c r="BD117" s="122"/>
      <c r="BE117" s="125">
        <f t="shared" si="1"/>
        <v>0</v>
      </c>
      <c r="BF117" s="125">
        <f t="shared" si="2"/>
        <v>0</v>
      </c>
      <c r="BG117" s="125">
        <f t="shared" si="3"/>
        <v>0</v>
      </c>
      <c r="BH117" s="125">
        <f t="shared" si="4"/>
        <v>0</v>
      </c>
      <c r="BI117" s="125">
        <f t="shared" si="5"/>
        <v>0</v>
      </c>
      <c r="BJ117" s="124" t="s">
        <v>210</v>
      </c>
      <c r="BK117" s="122"/>
      <c r="BL117" s="122"/>
      <c r="BM117" s="122"/>
    </row>
    <row r="118" spans="2:65" s="1" customFormat="1" ht="18" customHeight="1">
      <c r="B118" s="28"/>
      <c r="D118" s="231" t="s">
        <v>214</v>
      </c>
      <c r="E118" s="232"/>
      <c r="F118" s="232"/>
      <c r="K118" s="120">
        <v>0</v>
      </c>
      <c r="M118" s="121"/>
      <c r="N118" s="122"/>
      <c r="O118" s="123" t="s">
        <v>45</v>
      </c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4" t="s">
        <v>209</v>
      </c>
      <c r="AZ118" s="122"/>
      <c r="BA118" s="122"/>
      <c r="BB118" s="122"/>
      <c r="BC118" s="122"/>
      <c r="BD118" s="122"/>
      <c r="BE118" s="125">
        <f t="shared" si="1"/>
        <v>0</v>
      </c>
      <c r="BF118" s="125">
        <f t="shared" si="2"/>
        <v>0</v>
      </c>
      <c r="BG118" s="125">
        <f t="shared" si="3"/>
        <v>0</v>
      </c>
      <c r="BH118" s="125">
        <f t="shared" si="4"/>
        <v>0</v>
      </c>
      <c r="BI118" s="125">
        <f t="shared" si="5"/>
        <v>0</v>
      </c>
      <c r="BJ118" s="124" t="s">
        <v>210</v>
      </c>
      <c r="BK118" s="122"/>
      <c r="BL118" s="122"/>
      <c r="BM118" s="122"/>
    </row>
    <row r="119" spans="2:65" s="1" customFormat="1" ht="18" customHeight="1">
      <c r="B119" s="28"/>
      <c r="D119" s="119" t="s">
        <v>215</v>
      </c>
      <c r="K119" s="120">
        <f>ROUND(K30*T119,2)</f>
        <v>0</v>
      </c>
      <c r="M119" s="121"/>
      <c r="N119" s="122"/>
      <c r="O119" s="123" t="s">
        <v>45</v>
      </c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4" t="s">
        <v>216</v>
      </c>
      <c r="AZ119" s="122"/>
      <c r="BA119" s="122"/>
      <c r="BB119" s="122"/>
      <c r="BC119" s="122"/>
      <c r="BD119" s="122"/>
      <c r="BE119" s="125">
        <f t="shared" si="1"/>
        <v>0</v>
      </c>
      <c r="BF119" s="125">
        <f t="shared" si="2"/>
        <v>0</v>
      </c>
      <c r="BG119" s="125">
        <f t="shared" si="3"/>
        <v>0</v>
      </c>
      <c r="BH119" s="125">
        <f t="shared" si="4"/>
        <v>0</v>
      </c>
      <c r="BI119" s="125">
        <f t="shared" si="5"/>
        <v>0</v>
      </c>
      <c r="BJ119" s="124" t="s">
        <v>210</v>
      </c>
      <c r="BK119" s="122"/>
      <c r="BL119" s="122"/>
      <c r="BM119" s="122"/>
    </row>
    <row r="120" spans="2:65" s="1" customFormat="1" ht="11.25">
      <c r="B120" s="28"/>
      <c r="M120" s="28"/>
    </row>
    <row r="121" spans="2:65" s="1" customFormat="1" ht="29.25" customHeight="1">
      <c r="B121" s="28"/>
      <c r="C121" s="126" t="s">
        <v>217</v>
      </c>
      <c r="D121" s="96"/>
      <c r="E121" s="96"/>
      <c r="F121" s="96"/>
      <c r="G121" s="96"/>
      <c r="H121" s="96"/>
      <c r="I121" s="96"/>
      <c r="J121" s="96"/>
      <c r="K121" s="127">
        <f>ROUND(K96+K113,2)</f>
        <v>0</v>
      </c>
      <c r="L121" s="96"/>
      <c r="M121" s="28"/>
    </row>
    <row r="122" spans="2:65" s="1" customFormat="1" ht="6.95" customHeight="1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28"/>
    </row>
    <row r="126" spans="2:65" s="1" customFormat="1" ht="6.95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28"/>
    </row>
    <row r="127" spans="2:65" s="1" customFormat="1" ht="24.95" customHeight="1">
      <c r="B127" s="28"/>
      <c r="C127" s="17" t="s">
        <v>218</v>
      </c>
      <c r="M127" s="28"/>
    </row>
    <row r="128" spans="2:65" s="1" customFormat="1" ht="6.95" customHeight="1">
      <c r="B128" s="28"/>
      <c r="M128" s="28"/>
    </row>
    <row r="129" spans="2:65" s="1" customFormat="1" ht="12" customHeight="1">
      <c r="B129" s="28"/>
      <c r="C129" s="23" t="s">
        <v>16</v>
      </c>
      <c r="M129" s="28"/>
    </row>
    <row r="130" spans="2:65" s="1" customFormat="1" ht="26.25" customHeight="1">
      <c r="B130" s="28"/>
      <c r="E130" s="227" t="str">
        <f>E7</f>
        <v>Vypracovanie DO pre výmenu regulačných ventilov na OST východ a západ, závod Bratislava</v>
      </c>
      <c r="F130" s="228"/>
      <c r="G130" s="228"/>
      <c r="H130" s="228"/>
      <c r="M130" s="28"/>
    </row>
    <row r="131" spans="2:65" s="1" customFormat="1" ht="12" customHeight="1">
      <c r="B131" s="28"/>
      <c r="C131" s="23" t="s">
        <v>181</v>
      </c>
      <c r="M131" s="28"/>
    </row>
    <row r="132" spans="2:65" s="1" customFormat="1" ht="16.5" customHeight="1">
      <c r="B132" s="28"/>
      <c r="E132" s="224" t="str">
        <f>E9</f>
        <v>951 - Segnerova</v>
      </c>
      <c r="F132" s="229"/>
      <c r="G132" s="229"/>
      <c r="H132" s="229"/>
      <c r="M132" s="28"/>
    </row>
    <row r="133" spans="2:65" s="1" customFormat="1" ht="6.95" customHeight="1">
      <c r="B133" s="28"/>
      <c r="M133" s="28"/>
    </row>
    <row r="134" spans="2:65" s="1" customFormat="1" ht="12" customHeight="1">
      <c r="B134" s="28"/>
      <c r="C134" s="23" t="s">
        <v>20</v>
      </c>
      <c r="F134" s="21" t="str">
        <f>F12</f>
        <v>Bratislava</v>
      </c>
      <c r="I134" s="23" t="s">
        <v>22</v>
      </c>
      <c r="J134" s="49" t="str">
        <f>IF(J12="","",J12)</f>
        <v>1. 10. 2024</v>
      </c>
      <c r="M134" s="28"/>
    </row>
    <row r="135" spans="2:65" s="1" customFormat="1" ht="6.95" customHeight="1">
      <c r="B135" s="28"/>
      <c r="M135" s="28"/>
    </row>
    <row r="136" spans="2:65" s="1" customFormat="1" ht="25.7" customHeight="1">
      <c r="B136" s="28"/>
      <c r="C136" s="23" t="s">
        <v>24</v>
      </c>
      <c r="F136" s="21" t="str">
        <f>E15</f>
        <v>MH Teplárenský holding, a.s.</v>
      </c>
      <c r="I136" s="23" t="s">
        <v>32</v>
      </c>
      <c r="J136" s="26" t="str">
        <f>E21</f>
        <v>BANSKÉ PROJEKTY, s.r.o.</v>
      </c>
      <c r="M136" s="28"/>
    </row>
    <row r="137" spans="2:65" s="1" customFormat="1" ht="15.2" customHeight="1">
      <c r="B137" s="28"/>
      <c r="C137" s="23" t="s">
        <v>30</v>
      </c>
      <c r="F137" s="21" t="str">
        <f>IF(E18="","",E18)</f>
        <v>Vyplň údaj</v>
      </c>
      <c r="I137" s="23" t="s">
        <v>36</v>
      </c>
      <c r="J137" s="26" t="str">
        <f>E24</f>
        <v>Ing. Tomáš Baník</v>
      </c>
      <c r="M137" s="28"/>
    </row>
    <row r="138" spans="2:65" s="1" customFormat="1" ht="10.35" customHeight="1">
      <c r="B138" s="28"/>
      <c r="M138" s="28"/>
    </row>
    <row r="139" spans="2:65" s="10" customFormat="1" ht="29.25" customHeight="1">
      <c r="B139" s="128"/>
      <c r="C139" s="129" t="s">
        <v>219</v>
      </c>
      <c r="D139" s="130" t="s">
        <v>64</v>
      </c>
      <c r="E139" s="130" t="s">
        <v>60</v>
      </c>
      <c r="F139" s="130" t="s">
        <v>61</v>
      </c>
      <c r="G139" s="130" t="s">
        <v>220</v>
      </c>
      <c r="H139" s="130" t="s">
        <v>221</v>
      </c>
      <c r="I139" s="130" t="s">
        <v>222</v>
      </c>
      <c r="J139" s="130" t="s">
        <v>223</v>
      </c>
      <c r="K139" s="131" t="s">
        <v>190</v>
      </c>
      <c r="L139" s="132" t="s">
        <v>224</v>
      </c>
      <c r="M139" s="128"/>
      <c r="N139" s="56" t="s">
        <v>1</v>
      </c>
      <c r="O139" s="57" t="s">
        <v>43</v>
      </c>
      <c r="P139" s="57" t="s">
        <v>225</v>
      </c>
      <c r="Q139" s="57" t="s">
        <v>226</v>
      </c>
      <c r="R139" s="57" t="s">
        <v>227</v>
      </c>
      <c r="S139" s="57" t="s">
        <v>228</v>
      </c>
      <c r="T139" s="57" t="s">
        <v>229</v>
      </c>
      <c r="U139" s="57" t="s">
        <v>230</v>
      </c>
      <c r="V139" s="57" t="s">
        <v>231</v>
      </c>
      <c r="W139" s="57" t="s">
        <v>232</v>
      </c>
      <c r="X139" s="58" t="s">
        <v>233</v>
      </c>
    </row>
    <row r="140" spans="2:65" s="1" customFormat="1" ht="22.9" customHeight="1">
      <c r="B140" s="28"/>
      <c r="C140" s="61" t="s">
        <v>182</v>
      </c>
      <c r="K140" s="133">
        <f>BK140</f>
        <v>0</v>
      </c>
      <c r="M140" s="28"/>
      <c r="N140" s="59"/>
      <c r="O140" s="50"/>
      <c r="P140" s="50"/>
      <c r="Q140" s="134">
        <f>Q141+Q161+Q214+Q226+Q236+Q238+Q246</f>
        <v>0</v>
      </c>
      <c r="R140" s="134">
        <f>R141+R161+R214+R226+R236+R238+R246</f>
        <v>0</v>
      </c>
      <c r="S140" s="50"/>
      <c r="T140" s="135">
        <f>T141+T161+T214+T226+T236+T238+T246</f>
        <v>0</v>
      </c>
      <c r="U140" s="50"/>
      <c r="V140" s="135">
        <f>V141+V161+V214+V226+V236+V238+V246</f>
        <v>0.26112784999999994</v>
      </c>
      <c r="W140" s="50"/>
      <c r="X140" s="136">
        <f>X141+X161+X214+X226+X236+X238+X246</f>
        <v>0.124334</v>
      </c>
      <c r="AT140" s="13" t="s">
        <v>80</v>
      </c>
      <c r="AU140" s="13" t="s">
        <v>192</v>
      </c>
      <c r="BK140" s="137">
        <f>BK141+BK161+BK214+BK226+BK236+BK238+BK246</f>
        <v>0</v>
      </c>
    </row>
    <row r="141" spans="2:65" s="11" customFormat="1" ht="25.9" customHeight="1">
      <c r="B141" s="138"/>
      <c r="D141" s="139" t="s">
        <v>80</v>
      </c>
      <c r="E141" s="140" t="s">
        <v>234</v>
      </c>
      <c r="F141" s="140" t="s">
        <v>235</v>
      </c>
      <c r="I141" s="141"/>
      <c r="J141" s="141"/>
      <c r="K141" s="116">
        <f>BK141</f>
        <v>0</v>
      </c>
      <c r="M141" s="138"/>
      <c r="N141" s="142"/>
      <c r="Q141" s="143">
        <f>Q142</f>
        <v>0</v>
      </c>
      <c r="R141" s="143">
        <f>R142</f>
        <v>0</v>
      </c>
      <c r="T141" s="144">
        <f>T142</f>
        <v>0</v>
      </c>
      <c r="V141" s="144">
        <f>V142</f>
        <v>1.5134E-4</v>
      </c>
      <c r="X141" s="145">
        <f>X142</f>
        <v>0.124334</v>
      </c>
      <c r="AR141" s="139" t="s">
        <v>89</v>
      </c>
      <c r="AT141" s="146" t="s">
        <v>80</v>
      </c>
      <c r="AU141" s="146" t="s">
        <v>81</v>
      </c>
      <c r="AY141" s="139" t="s">
        <v>236</v>
      </c>
      <c r="BK141" s="147">
        <f>BK142</f>
        <v>0</v>
      </c>
    </row>
    <row r="142" spans="2:65" s="11" customFormat="1" ht="22.9" customHeight="1">
      <c r="B142" s="138"/>
      <c r="D142" s="139" t="s">
        <v>80</v>
      </c>
      <c r="E142" s="148" t="s">
        <v>237</v>
      </c>
      <c r="F142" s="148" t="s">
        <v>238</v>
      </c>
      <c r="I142" s="141"/>
      <c r="J142" s="141"/>
      <c r="K142" s="149">
        <f>BK142</f>
        <v>0</v>
      </c>
      <c r="M142" s="138"/>
      <c r="N142" s="142"/>
      <c r="Q142" s="143">
        <f>SUM(Q143:Q160)</f>
        <v>0</v>
      </c>
      <c r="R142" s="143">
        <f>SUM(R143:R160)</f>
        <v>0</v>
      </c>
      <c r="T142" s="144">
        <f>SUM(T143:T160)</f>
        <v>0</v>
      </c>
      <c r="V142" s="144">
        <f>SUM(V143:V160)</f>
        <v>1.5134E-4</v>
      </c>
      <c r="X142" s="145">
        <f>SUM(X143:X160)</f>
        <v>0.124334</v>
      </c>
      <c r="AR142" s="139" t="s">
        <v>89</v>
      </c>
      <c r="AT142" s="146" t="s">
        <v>80</v>
      </c>
      <c r="AU142" s="146" t="s">
        <v>89</v>
      </c>
      <c r="AY142" s="139" t="s">
        <v>236</v>
      </c>
      <c r="BK142" s="147">
        <f>SUM(BK143:BK160)</f>
        <v>0</v>
      </c>
    </row>
    <row r="143" spans="2:65" s="1" customFormat="1" ht="24.2" customHeight="1">
      <c r="B143" s="28"/>
      <c r="C143" s="150" t="s">
        <v>89</v>
      </c>
      <c r="D143" s="150" t="s">
        <v>239</v>
      </c>
      <c r="E143" s="151" t="s">
        <v>240</v>
      </c>
      <c r="F143" s="152" t="s">
        <v>241</v>
      </c>
      <c r="G143" s="153" t="s">
        <v>242</v>
      </c>
      <c r="H143" s="154">
        <v>0.34</v>
      </c>
      <c r="I143" s="155"/>
      <c r="J143" s="155"/>
      <c r="K143" s="156">
        <f t="shared" ref="K143:K160" si="6">ROUND(P143*H143,2)</f>
        <v>0</v>
      </c>
      <c r="L143" s="157"/>
      <c r="M143" s="28"/>
      <c r="N143" s="158" t="s">
        <v>1</v>
      </c>
      <c r="O143" s="118" t="s">
        <v>45</v>
      </c>
      <c r="P143" s="159">
        <f t="shared" ref="P143:P160" si="7">I143+J143</f>
        <v>0</v>
      </c>
      <c r="Q143" s="159">
        <f t="shared" ref="Q143:Q160" si="8">ROUND(I143*H143,2)</f>
        <v>0</v>
      </c>
      <c r="R143" s="159">
        <f t="shared" ref="R143:R160" si="9">ROUND(J143*H143,2)</f>
        <v>0</v>
      </c>
      <c r="T143" s="160">
        <f t="shared" ref="T143:T160" si="10">S143*H143</f>
        <v>0</v>
      </c>
      <c r="U143" s="160">
        <v>0</v>
      </c>
      <c r="V143" s="160">
        <f t="shared" ref="V143:V160" si="11">U143*H143</f>
        <v>0</v>
      </c>
      <c r="W143" s="160">
        <v>4.0099999999999997E-2</v>
      </c>
      <c r="X143" s="161">
        <f t="shared" ref="X143:X160" si="12">W143*H143</f>
        <v>1.3634E-2</v>
      </c>
      <c r="AR143" s="162" t="s">
        <v>243</v>
      </c>
      <c r="AT143" s="162" t="s">
        <v>239</v>
      </c>
      <c r="AU143" s="162" t="s">
        <v>210</v>
      </c>
      <c r="AY143" s="13" t="s">
        <v>236</v>
      </c>
      <c r="BE143" s="163">
        <f t="shared" ref="BE143:BE160" si="13">IF(O143="základná",K143,0)</f>
        <v>0</v>
      </c>
      <c r="BF143" s="163">
        <f t="shared" ref="BF143:BF160" si="14">IF(O143="znížená",K143,0)</f>
        <v>0</v>
      </c>
      <c r="BG143" s="163">
        <f t="shared" ref="BG143:BG160" si="15">IF(O143="zákl. prenesená",K143,0)</f>
        <v>0</v>
      </c>
      <c r="BH143" s="163">
        <f t="shared" ref="BH143:BH160" si="16">IF(O143="zníž. prenesená",K143,0)</f>
        <v>0</v>
      </c>
      <c r="BI143" s="163">
        <f t="shared" ref="BI143:BI160" si="17">IF(O143="nulová",K143,0)</f>
        <v>0</v>
      </c>
      <c r="BJ143" s="13" t="s">
        <v>210</v>
      </c>
      <c r="BK143" s="163">
        <f t="shared" ref="BK143:BK160" si="18">ROUND(P143*H143,2)</f>
        <v>0</v>
      </c>
      <c r="BL143" s="13" t="s">
        <v>243</v>
      </c>
      <c r="BM143" s="162" t="s">
        <v>553</v>
      </c>
    </row>
    <row r="144" spans="2:65" s="1" customFormat="1" ht="37.9" customHeight="1">
      <c r="B144" s="28"/>
      <c r="C144" s="150" t="s">
        <v>210</v>
      </c>
      <c r="D144" s="150" t="s">
        <v>239</v>
      </c>
      <c r="E144" s="151" t="s">
        <v>244</v>
      </c>
      <c r="F144" s="152" t="s">
        <v>245</v>
      </c>
      <c r="G144" s="153" t="s">
        <v>242</v>
      </c>
      <c r="H144" s="154">
        <v>0.2</v>
      </c>
      <c r="I144" s="155"/>
      <c r="J144" s="155"/>
      <c r="K144" s="156">
        <f t="shared" si="6"/>
        <v>0</v>
      </c>
      <c r="L144" s="157"/>
      <c r="M144" s="28"/>
      <c r="N144" s="158" t="s">
        <v>1</v>
      </c>
      <c r="O144" s="118" t="s">
        <v>45</v>
      </c>
      <c r="P144" s="159">
        <f t="shared" si="7"/>
        <v>0</v>
      </c>
      <c r="Q144" s="159">
        <f t="shared" si="8"/>
        <v>0</v>
      </c>
      <c r="R144" s="159">
        <f t="shared" si="9"/>
        <v>0</v>
      </c>
      <c r="T144" s="160">
        <f t="shared" si="10"/>
        <v>0</v>
      </c>
      <c r="U144" s="160">
        <v>0</v>
      </c>
      <c r="V144" s="160">
        <f t="shared" si="11"/>
        <v>0</v>
      </c>
      <c r="W144" s="160">
        <v>2.4299999999999999E-2</v>
      </c>
      <c r="X144" s="161">
        <f t="shared" si="12"/>
        <v>4.8599999999999997E-3</v>
      </c>
      <c r="AR144" s="162" t="s">
        <v>243</v>
      </c>
      <c r="AT144" s="162" t="s">
        <v>239</v>
      </c>
      <c r="AU144" s="162" t="s">
        <v>210</v>
      </c>
      <c r="AY144" s="13" t="s">
        <v>236</v>
      </c>
      <c r="BE144" s="163">
        <f t="shared" si="13"/>
        <v>0</v>
      </c>
      <c r="BF144" s="163">
        <f t="shared" si="14"/>
        <v>0</v>
      </c>
      <c r="BG144" s="163">
        <f t="shared" si="15"/>
        <v>0</v>
      </c>
      <c r="BH144" s="163">
        <f t="shared" si="16"/>
        <v>0</v>
      </c>
      <c r="BI144" s="163">
        <f t="shared" si="17"/>
        <v>0</v>
      </c>
      <c r="BJ144" s="13" t="s">
        <v>210</v>
      </c>
      <c r="BK144" s="163">
        <f t="shared" si="18"/>
        <v>0</v>
      </c>
      <c r="BL144" s="13" t="s">
        <v>243</v>
      </c>
      <c r="BM144" s="162" t="s">
        <v>554</v>
      </c>
    </row>
    <row r="145" spans="2:65" s="1" customFormat="1" ht="24.2" customHeight="1">
      <c r="B145" s="28"/>
      <c r="C145" s="150" t="s">
        <v>246</v>
      </c>
      <c r="D145" s="150" t="s">
        <v>239</v>
      </c>
      <c r="E145" s="151" t="s">
        <v>528</v>
      </c>
      <c r="F145" s="152" t="s">
        <v>529</v>
      </c>
      <c r="G145" s="153" t="s">
        <v>247</v>
      </c>
      <c r="H145" s="154">
        <v>1</v>
      </c>
      <c r="I145" s="155"/>
      <c r="J145" s="155"/>
      <c r="K145" s="156">
        <f t="shared" si="6"/>
        <v>0</v>
      </c>
      <c r="L145" s="157"/>
      <c r="M145" s="28"/>
      <c r="N145" s="158" t="s">
        <v>1</v>
      </c>
      <c r="O145" s="118" t="s">
        <v>45</v>
      </c>
      <c r="P145" s="159">
        <f t="shared" si="7"/>
        <v>0</v>
      </c>
      <c r="Q145" s="159">
        <f t="shared" si="8"/>
        <v>0</v>
      </c>
      <c r="R145" s="159">
        <f t="shared" si="9"/>
        <v>0</v>
      </c>
      <c r="T145" s="160">
        <f t="shared" si="10"/>
        <v>0</v>
      </c>
      <c r="U145" s="160">
        <v>1.01E-4</v>
      </c>
      <c r="V145" s="160">
        <f t="shared" si="11"/>
        <v>1.01E-4</v>
      </c>
      <c r="W145" s="160">
        <v>1.384E-2</v>
      </c>
      <c r="X145" s="161">
        <f t="shared" si="12"/>
        <v>1.384E-2</v>
      </c>
      <c r="AR145" s="162" t="s">
        <v>243</v>
      </c>
      <c r="AT145" s="162" t="s">
        <v>239</v>
      </c>
      <c r="AU145" s="162" t="s">
        <v>210</v>
      </c>
      <c r="AY145" s="13" t="s">
        <v>236</v>
      </c>
      <c r="BE145" s="163">
        <f t="shared" si="13"/>
        <v>0</v>
      </c>
      <c r="BF145" s="163">
        <f t="shared" si="14"/>
        <v>0</v>
      </c>
      <c r="BG145" s="163">
        <f t="shared" si="15"/>
        <v>0</v>
      </c>
      <c r="BH145" s="163">
        <f t="shared" si="16"/>
        <v>0</v>
      </c>
      <c r="BI145" s="163">
        <f t="shared" si="17"/>
        <v>0</v>
      </c>
      <c r="BJ145" s="13" t="s">
        <v>210</v>
      </c>
      <c r="BK145" s="163">
        <f t="shared" si="18"/>
        <v>0</v>
      </c>
      <c r="BL145" s="13" t="s">
        <v>243</v>
      </c>
      <c r="BM145" s="162" t="s">
        <v>555</v>
      </c>
    </row>
    <row r="146" spans="2:65" s="1" customFormat="1" ht="24.2" customHeight="1">
      <c r="B146" s="28"/>
      <c r="C146" s="150" t="s">
        <v>248</v>
      </c>
      <c r="D146" s="150" t="s">
        <v>239</v>
      </c>
      <c r="E146" s="151" t="s">
        <v>249</v>
      </c>
      <c r="F146" s="152" t="s">
        <v>250</v>
      </c>
      <c r="G146" s="153" t="s">
        <v>251</v>
      </c>
      <c r="H146" s="154">
        <v>1</v>
      </c>
      <c r="I146" s="155"/>
      <c r="J146" s="155"/>
      <c r="K146" s="156">
        <f t="shared" si="6"/>
        <v>0</v>
      </c>
      <c r="L146" s="157"/>
      <c r="M146" s="28"/>
      <c r="N146" s="158" t="s">
        <v>1</v>
      </c>
      <c r="O146" s="118" t="s">
        <v>45</v>
      </c>
      <c r="P146" s="159">
        <f t="shared" si="7"/>
        <v>0</v>
      </c>
      <c r="Q146" s="159">
        <f t="shared" si="8"/>
        <v>0</v>
      </c>
      <c r="R146" s="159">
        <f t="shared" si="9"/>
        <v>0</v>
      </c>
      <c r="T146" s="160">
        <f t="shared" si="10"/>
        <v>0</v>
      </c>
      <c r="U146" s="160">
        <v>1.6779999999999999E-5</v>
      </c>
      <c r="V146" s="160">
        <f t="shared" si="11"/>
        <v>1.6779999999999999E-5</v>
      </c>
      <c r="W146" s="160">
        <v>1.4E-2</v>
      </c>
      <c r="X146" s="161">
        <f t="shared" si="12"/>
        <v>1.4E-2</v>
      </c>
      <c r="AR146" s="162" t="s">
        <v>243</v>
      </c>
      <c r="AT146" s="162" t="s">
        <v>239</v>
      </c>
      <c r="AU146" s="162" t="s">
        <v>210</v>
      </c>
      <c r="AY146" s="13" t="s">
        <v>236</v>
      </c>
      <c r="BE146" s="163">
        <f t="shared" si="13"/>
        <v>0</v>
      </c>
      <c r="BF146" s="163">
        <f t="shared" si="14"/>
        <v>0</v>
      </c>
      <c r="BG146" s="163">
        <f t="shared" si="15"/>
        <v>0</v>
      </c>
      <c r="BH146" s="163">
        <f t="shared" si="16"/>
        <v>0</v>
      </c>
      <c r="BI146" s="163">
        <f t="shared" si="17"/>
        <v>0</v>
      </c>
      <c r="BJ146" s="13" t="s">
        <v>210</v>
      </c>
      <c r="BK146" s="163">
        <f t="shared" si="18"/>
        <v>0</v>
      </c>
      <c r="BL146" s="13" t="s">
        <v>243</v>
      </c>
      <c r="BM146" s="162" t="s">
        <v>556</v>
      </c>
    </row>
    <row r="147" spans="2:65" s="1" customFormat="1" ht="24.2" customHeight="1">
      <c r="B147" s="28"/>
      <c r="C147" s="150" t="s">
        <v>252</v>
      </c>
      <c r="D147" s="150" t="s">
        <v>239</v>
      </c>
      <c r="E147" s="151" t="s">
        <v>514</v>
      </c>
      <c r="F147" s="152" t="s">
        <v>515</v>
      </c>
      <c r="G147" s="153" t="s">
        <v>251</v>
      </c>
      <c r="H147" s="154">
        <v>2</v>
      </c>
      <c r="I147" s="155"/>
      <c r="J147" s="155"/>
      <c r="K147" s="156">
        <f t="shared" si="6"/>
        <v>0</v>
      </c>
      <c r="L147" s="157"/>
      <c r="M147" s="28"/>
      <c r="N147" s="158" t="s">
        <v>1</v>
      </c>
      <c r="O147" s="118" t="s">
        <v>45</v>
      </c>
      <c r="P147" s="159">
        <f t="shared" si="7"/>
        <v>0</v>
      </c>
      <c r="Q147" s="159">
        <f t="shared" si="8"/>
        <v>0</v>
      </c>
      <c r="R147" s="159">
        <f t="shared" si="9"/>
        <v>0</v>
      </c>
      <c r="T147" s="160">
        <f t="shared" si="10"/>
        <v>0</v>
      </c>
      <c r="U147" s="160">
        <v>1.6779999999999999E-5</v>
      </c>
      <c r="V147" s="160">
        <f t="shared" si="11"/>
        <v>3.3559999999999997E-5</v>
      </c>
      <c r="W147" s="160">
        <v>3.9E-2</v>
      </c>
      <c r="X147" s="161">
        <f t="shared" si="12"/>
        <v>7.8E-2</v>
      </c>
      <c r="AR147" s="162" t="s">
        <v>243</v>
      </c>
      <c r="AT147" s="162" t="s">
        <v>239</v>
      </c>
      <c r="AU147" s="162" t="s">
        <v>210</v>
      </c>
      <c r="AY147" s="13" t="s">
        <v>236</v>
      </c>
      <c r="BE147" s="163">
        <f t="shared" si="13"/>
        <v>0</v>
      </c>
      <c r="BF147" s="163">
        <f t="shared" si="14"/>
        <v>0</v>
      </c>
      <c r="BG147" s="163">
        <f t="shared" si="15"/>
        <v>0</v>
      </c>
      <c r="BH147" s="163">
        <f t="shared" si="16"/>
        <v>0</v>
      </c>
      <c r="BI147" s="163">
        <f t="shared" si="17"/>
        <v>0</v>
      </c>
      <c r="BJ147" s="13" t="s">
        <v>210</v>
      </c>
      <c r="BK147" s="163">
        <f t="shared" si="18"/>
        <v>0</v>
      </c>
      <c r="BL147" s="13" t="s">
        <v>243</v>
      </c>
      <c r="BM147" s="162" t="s">
        <v>557</v>
      </c>
    </row>
    <row r="148" spans="2:65" s="1" customFormat="1" ht="21.75" customHeight="1">
      <c r="B148" s="28"/>
      <c r="C148" s="150" t="s">
        <v>256</v>
      </c>
      <c r="D148" s="150" t="s">
        <v>239</v>
      </c>
      <c r="E148" s="151" t="s">
        <v>253</v>
      </c>
      <c r="F148" s="152" t="s">
        <v>254</v>
      </c>
      <c r="G148" s="153" t="s">
        <v>255</v>
      </c>
      <c r="H148" s="154">
        <v>0.124</v>
      </c>
      <c r="I148" s="155"/>
      <c r="J148" s="155"/>
      <c r="K148" s="156">
        <f t="shared" si="6"/>
        <v>0</v>
      </c>
      <c r="L148" s="157"/>
      <c r="M148" s="28"/>
      <c r="N148" s="158" t="s">
        <v>1</v>
      </c>
      <c r="O148" s="118" t="s">
        <v>45</v>
      </c>
      <c r="P148" s="159">
        <f t="shared" si="7"/>
        <v>0</v>
      </c>
      <c r="Q148" s="159">
        <f t="shared" si="8"/>
        <v>0</v>
      </c>
      <c r="R148" s="159">
        <f t="shared" si="9"/>
        <v>0</v>
      </c>
      <c r="T148" s="160">
        <f t="shared" si="10"/>
        <v>0</v>
      </c>
      <c r="U148" s="160">
        <v>0</v>
      </c>
      <c r="V148" s="160">
        <f t="shared" si="11"/>
        <v>0</v>
      </c>
      <c r="W148" s="160">
        <v>0</v>
      </c>
      <c r="X148" s="161">
        <f t="shared" si="12"/>
        <v>0</v>
      </c>
      <c r="AR148" s="162" t="s">
        <v>243</v>
      </c>
      <c r="AT148" s="162" t="s">
        <v>239</v>
      </c>
      <c r="AU148" s="162" t="s">
        <v>210</v>
      </c>
      <c r="AY148" s="13" t="s">
        <v>236</v>
      </c>
      <c r="BE148" s="163">
        <f t="shared" si="13"/>
        <v>0</v>
      </c>
      <c r="BF148" s="163">
        <f t="shared" si="14"/>
        <v>0</v>
      </c>
      <c r="BG148" s="163">
        <f t="shared" si="15"/>
        <v>0</v>
      </c>
      <c r="BH148" s="163">
        <f t="shared" si="16"/>
        <v>0</v>
      </c>
      <c r="BI148" s="163">
        <f t="shared" si="17"/>
        <v>0</v>
      </c>
      <c r="BJ148" s="13" t="s">
        <v>210</v>
      </c>
      <c r="BK148" s="163">
        <f t="shared" si="18"/>
        <v>0</v>
      </c>
      <c r="BL148" s="13" t="s">
        <v>243</v>
      </c>
      <c r="BM148" s="162" t="s">
        <v>558</v>
      </c>
    </row>
    <row r="149" spans="2:65" s="1" customFormat="1" ht="24.2" customHeight="1">
      <c r="B149" s="28"/>
      <c r="C149" s="150" t="s">
        <v>259</v>
      </c>
      <c r="D149" s="150" t="s">
        <v>239</v>
      </c>
      <c r="E149" s="151" t="s">
        <v>257</v>
      </c>
      <c r="F149" s="152" t="s">
        <v>258</v>
      </c>
      <c r="G149" s="153" t="s">
        <v>255</v>
      </c>
      <c r="H149" s="154">
        <v>0.124</v>
      </c>
      <c r="I149" s="155"/>
      <c r="J149" s="155"/>
      <c r="K149" s="156">
        <f t="shared" si="6"/>
        <v>0</v>
      </c>
      <c r="L149" s="157"/>
      <c r="M149" s="28"/>
      <c r="N149" s="158" t="s">
        <v>1</v>
      </c>
      <c r="O149" s="118" t="s">
        <v>45</v>
      </c>
      <c r="P149" s="159">
        <f t="shared" si="7"/>
        <v>0</v>
      </c>
      <c r="Q149" s="159">
        <f t="shared" si="8"/>
        <v>0</v>
      </c>
      <c r="R149" s="159">
        <f t="shared" si="9"/>
        <v>0</v>
      </c>
      <c r="T149" s="160">
        <f t="shared" si="10"/>
        <v>0</v>
      </c>
      <c r="U149" s="160">
        <v>0</v>
      </c>
      <c r="V149" s="160">
        <f t="shared" si="11"/>
        <v>0</v>
      </c>
      <c r="W149" s="160">
        <v>0</v>
      </c>
      <c r="X149" s="161">
        <f t="shared" si="12"/>
        <v>0</v>
      </c>
      <c r="AR149" s="162" t="s">
        <v>248</v>
      </c>
      <c r="AT149" s="162" t="s">
        <v>239</v>
      </c>
      <c r="AU149" s="162" t="s">
        <v>210</v>
      </c>
      <c r="AY149" s="13" t="s">
        <v>236</v>
      </c>
      <c r="BE149" s="163">
        <f t="shared" si="13"/>
        <v>0</v>
      </c>
      <c r="BF149" s="163">
        <f t="shared" si="14"/>
        <v>0</v>
      </c>
      <c r="BG149" s="163">
        <f t="shared" si="15"/>
        <v>0</v>
      </c>
      <c r="BH149" s="163">
        <f t="shared" si="16"/>
        <v>0</v>
      </c>
      <c r="BI149" s="163">
        <f t="shared" si="17"/>
        <v>0</v>
      </c>
      <c r="BJ149" s="13" t="s">
        <v>210</v>
      </c>
      <c r="BK149" s="163">
        <f t="shared" si="18"/>
        <v>0</v>
      </c>
      <c r="BL149" s="13" t="s">
        <v>248</v>
      </c>
      <c r="BM149" s="162" t="s">
        <v>559</v>
      </c>
    </row>
    <row r="150" spans="2:65" s="1" customFormat="1" ht="24.2" customHeight="1">
      <c r="B150" s="28"/>
      <c r="C150" s="150" t="s">
        <v>262</v>
      </c>
      <c r="D150" s="150" t="s">
        <v>239</v>
      </c>
      <c r="E150" s="151" t="s">
        <v>260</v>
      </c>
      <c r="F150" s="152" t="s">
        <v>261</v>
      </c>
      <c r="G150" s="153" t="s">
        <v>255</v>
      </c>
      <c r="H150" s="154">
        <v>0.124</v>
      </c>
      <c r="I150" s="155"/>
      <c r="J150" s="155"/>
      <c r="K150" s="156">
        <f t="shared" si="6"/>
        <v>0</v>
      </c>
      <c r="L150" s="157"/>
      <c r="M150" s="28"/>
      <c r="N150" s="158" t="s">
        <v>1</v>
      </c>
      <c r="O150" s="118" t="s">
        <v>45</v>
      </c>
      <c r="P150" s="159">
        <f t="shared" si="7"/>
        <v>0</v>
      </c>
      <c r="Q150" s="159">
        <f t="shared" si="8"/>
        <v>0</v>
      </c>
      <c r="R150" s="159">
        <f t="shared" si="9"/>
        <v>0</v>
      </c>
      <c r="T150" s="160">
        <f t="shared" si="10"/>
        <v>0</v>
      </c>
      <c r="U150" s="160">
        <v>0</v>
      </c>
      <c r="V150" s="160">
        <f t="shared" si="11"/>
        <v>0</v>
      </c>
      <c r="W150" s="160">
        <v>0</v>
      </c>
      <c r="X150" s="161">
        <f t="shared" si="12"/>
        <v>0</v>
      </c>
      <c r="AR150" s="162" t="s">
        <v>248</v>
      </c>
      <c r="AT150" s="162" t="s">
        <v>239</v>
      </c>
      <c r="AU150" s="162" t="s">
        <v>210</v>
      </c>
      <c r="AY150" s="13" t="s">
        <v>236</v>
      </c>
      <c r="BE150" s="163">
        <f t="shared" si="13"/>
        <v>0</v>
      </c>
      <c r="BF150" s="163">
        <f t="shared" si="14"/>
        <v>0</v>
      </c>
      <c r="BG150" s="163">
        <f t="shared" si="15"/>
        <v>0</v>
      </c>
      <c r="BH150" s="163">
        <f t="shared" si="16"/>
        <v>0</v>
      </c>
      <c r="BI150" s="163">
        <f t="shared" si="17"/>
        <v>0</v>
      </c>
      <c r="BJ150" s="13" t="s">
        <v>210</v>
      </c>
      <c r="BK150" s="163">
        <f t="shared" si="18"/>
        <v>0</v>
      </c>
      <c r="BL150" s="13" t="s">
        <v>248</v>
      </c>
      <c r="BM150" s="162" t="s">
        <v>560</v>
      </c>
    </row>
    <row r="151" spans="2:65" s="1" customFormat="1" ht="21.75" customHeight="1">
      <c r="B151" s="28"/>
      <c r="C151" s="150" t="s">
        <v>237</v>
      </c>
      <c r="D151" s="150" t="s">
        <v>239</v>
      </c>
      <c r="E151" s="151" t="s">
        <v>263</v>
      </c>
      <c r="F151" s="152" t="s">
        <v>264</v>
      </c>
      <c r="G151" s="153" t="s">
        <v>255</v>
      </c>
      <c r="H151" s="154">
        <v>0.124</v>
      </c>
      <c r="I151" s="155"/>
      <c r="J151" s="155"/>
      <c r="K151" s="156">
        <f t="shared" si="6"/>
        <v>0</v>
      </c>
      <c r="L151" s="157"/>
      <c r="M151" s="28"/>
      <c r="N151" s="158" t="s">
        <v>1</v>
      </c>
      <c r="O151" s="118" t="s">
        <v>45</v>
      </c>
      <c r="P151" s="159">
        <f t="shared" si="7"/>
        <v>0</v>
      </c>
      <c r="Q151" s="159">
        <f t="shared" si="8"/>
        <v>0</v>
      </c>
      <c r="R151" s="159">
        <f t="shared" si="9"/>
        <v>0</v>
      </c>
      <c r="T151" s="160">
        <f t="shared" si="10"/>
        <v>0</v>
      </c>
      <c r="U151" s="160">
        <v>0</v>
      </c>
      <c r="V151" s="160">
        <f t="shared" si="11"/>
        <v>0</v>
      </c>
      <c r="W151" s="160">
        <v>0</v>
      </c>
      <c r="X151" s="161">
        <f t="shared" si="12"/>
        <v>0</v>
      </c>
      <c r="AR151" s="162" t="s">
        <v>248</v>
      </c>
      <c r="AT151" s="162" t="s">
        <v>239</v>
      </c>
      <c r="AU151" s="162" t="s">
        <v>210</v>
      </c>
      <c r="AY151" s="13" t="s">
        <v>236</v>
      </c>
      <c r="BE151" s="163">
        <f t="shared" si="13"/>
        <v>0</v>
      </c>
      <c r="BF151" s="163">
        <f t="shared" si="14"/>
        <v>0</v>
      </c>
      <c r="BG151" s="163">
        <f t="shared" si="15"/>
        <v>0</v>
      </c>
      <c r="BH151" s="163">
        <f t="shared" si="16"/>
        <v>0</v>
      </c>
      <c r="BI151" s="163">
        <f t="shared" si="17"/>
        <v>0</v>
      </c>
      <c r="BJ151" s="13" t="s">
        <v>210</v>
      </c>
      <c r="BK151" s="163">
        <f t="shared" si="18"/>
        <v>0</v>
      </c>
      <c r="BL151" s="13" t="s">
        <v>248</v>
      </c>
      <c r="BM151" s="162" t="s">
        <v>561</v>
      </c>
    </row>
    <row r="152" spans="2:65" s="1" customFormat="1" ht="33" customHeight="1">
      <c r="B152" s="28"/>
      <c r="C152" s="150" t="s">
        <v>267</v>
      </c>
      <c r="D152" s="150" t="s">
        <v>239</v>
      </c>
      <c r="E152" s="151" t="s">
        <v>265</v>
      </c>
      <c r="F152" s="152" t="s">
        <v>266</v>
      </c>
      <c r="G152" s="153" t="s">
        <v>255</v>
      </c>
      <c r="H152" s="154">
        <v>0.124</v>
      </c>
      <c r="I152" s="155"/>
      <c r="J152" s="155"/>
      <c r="K152" s="156">
        <f t="shared" si="6"/>
        <v>0</v>
      </c>
      <c r="L152" s="157"/>
      <c r="M152" s="28"/>
      <c r="N152" s="158" t="s">
        <v>1</v>
      </c>
      <c r="O152" s="118" t="s">
        <v>45</v>
      </c>
      <c r="P152" s="159">
        <f t="shared" si="7"/>
        <v>0</v>
      </c>
      <c r="Q152" s="159">
        <f t="shared" si="8"/>
        <v>0</v>
      </c>
      <c r="R152" s="159">
        <f t="shared" si="9"/>
        <v>0</v>
      </c>
      <c r="T152" s="160">
        <f t="shared" si="10"/>
        <v>0</v>
      </c>
      <c r="U152" s="160">
        <v>0</v>
      </c>
      <c r="V152" s="160">
        <f t="shared" si="11"/>
        <v>0</v>
      </c>
      <c r="W152" s="160">
        <v>0</v>
      </c>
      <c r="X152" s="161">
        <f t="shared" si="12"/>
        <v>0</v>
      </c>
      <c r="AR152" s="162" t="s">
        <v>248</v>
      </c>
      <c r="AT152" s="162" t="s">
        <v>239</v>
      </c>
      <c r="AU152" s="162" t="s">
        <v>210</v>
      </c>
      <c r="AY152" s="13" t="s">
        <v>236</v>
      </c>
      <c r="BE152" s="163">
        <f t="shared" si="13"/>
        <v>0</v>
      </c>
      <c r="BF152" s="163">
        <f t="shared" si="14"/>
        <v>0</v>
      </c>
      <c r="BG152" s="163">
        <f t="shared" si="15"/>
        <v>0</v>
      </c>
      <c r="BH152" s="163">
        <f t="shared" si="16"/>
        <v>0</v>
      </c>
      <c r="BI152" s="163">
        <f t="shared" si="17"/>
        <v>0</v>
      </c>
      <c r="BJ152" s="13" t="s">
        <v>210</v>
      </c>
      <c r="BK152" s="163">
        <f t="shared" si="18"/>
        <v>0</v>
      </c>
      <c r="BL152" s="13" t="s">
        <v>248</v>
      </c>
      <c r="BM152" s="162" t="s">
        <v>562</v>
      </c>
    </row>
    <row r="153" spans="2:65" s="1" customFormat="1" ht="24.2" customHeight="1">
      <c r="B153" s="28"/>
      <c r="C153" s="150" t="s">
        <v>270</v>
      </c>
      <c r="D153" s="150" t="s">
        <v>239</v>
      </c>
      <c r="E153" s="151" t="s">
        <v>268</v>
      </c>
      <c r="F153" s="152" t="s">
        <v>269</v>
      </c>
      <c r="G153" s="153" t="s">
        <v>255</v>
      </c>
      <c r="H153" s="154">
        <v>0.124</v>
      </c>
      <c r="I153" s="155"/>
      <c r="J153" s="155"/>
      <c r="K153" s="156">
        <f t="shared" si="6"/>
        <v>0</v>
      </c>
      <c r="L153" s="157"/>
      <c r="M153" s="28"/>
      <c r="N153" s="158" t="s">
        <v>1</v>
      </c>
      <c r="O153" s="118" t="s">
        <v>45</v>
      </c>
      <c r="P153" s="159">
        <f t="shared" si="7"/>
        <v>0</v>
      </c>
      <c r="Q153" s="159">
        <f t="shared" si="8"/>
        <v>0</v>
      </c>
      <c r="R153" s="159">
        <f t="shared" si="9"/>
        <v>0</v>
      </c>
      <c r="T153" s="160">
        <f t="shared" si="10"/>
        <v>0</v>
      </c>
      <c r="U153" s="160">
        <v>0</v>
      </c>
      <c r="V153" s="160">
        <f t="shared" si="11"/>
        <v>0</v>
      </c>
      <c r="W153" s="160">
        <v>0</v>
      </c>
      <c r="X153" s="161">
        <f t="shared" si="12"/>
        <v>0</v>
      </c>
      <c r="AR153" s="162" t="s">
        <v>248</v>
      </c>
      <c r="AT153" s="162" t="s">
        <v>239</v>
      </c>
      <c r="AU153" s="162" t="s">
        <v>210</v>
      </c>
      <c r="AY153" s="13" t="s">
        <v>236</v>
      </c>
      <c r="BE153" s="163">
        <f t="shared" si="13"/>
        <v>0</v>
      </c>
      <c r="BF153" s="163">
        <f t="shared" si="14"/>
        <v>0</v>
      </c>
      <c r="BG153" s="163">
        <f t="shared" si="15"/>
        <v>0</v>
      </c>
      <c r="BH153" s="163">
        <f t="shared" si="16"/>
        <v>0</v>
      </c>
      <c r="BI153" s="163">
        <f t="shared" si="17"/>
        <v>0</v>
      </c>
      <c r="BJ153" s="13" t="s">
        <v>210</v>
      </c>
      <c r="BK153" s="163">
        <f t="shared" si="18"/>
        <v>0</v>
      </c>
      <c r="BL153" s="13" t="s">
        <v>248</v>
      </c>
      <c r="BM153" s="162" t="s">
        <v>563</v>
      </c>
    </row>
    <row r="154" spans="2:65" s="1" customFormat="1" ht="16.5" customHeight="1">
      <c r="B154" s="28"/>
      <c r="C154" s="150" t="s">
        <v>273</v>
      </c>
      <c r="D154" s="150" t="s">
        <v>239</v>
      </c>
      <c r="E154" s="151" t="s">
        <v>271</v>
      </c>
      <c r="F154" s="152" t="s">
        <v>272</v>
      </c>
      <c r="G154" s="153" t="s">
        <v>251</v>
      </c>
      <c r="H154" s="154">
        <v>0.124</v>
      </c>
      <c r="I154" s="155"/>
      <c r="J154" s="155"/>
      <c r="K154" s="156">
        <f t="shared" si="6"/>
        <v>0</v>
      </c>
      <c r="L154" s="157"/>
      <c r="M154" s="28"/>
      <c r="N154" s="158" t="s">
        <v>1</v>
      </c>
      <c r="O154" s="118" t="s">
        <v>45</v>
      </c>
      <c r="P154" s="159">
        <f t="shared" si="7"/>
        <v>0</v>
      </c>
      <c r="Q154" s="159">
        <f t="shared" si="8"/>
        <v>0</v>
      </c>
      <c r="R154" s="159">
        <f t="shared" si="9"/>
        <v>0</v>
      </c>
      <c r="T154" s="160">
        <f t="shared" si="10"/>
        <v>0</v>
      </c>
      <c r="U154" s="160">
        <v>0</v>
      </c>
      <c r="V154" s="160">
        <f t="shared" si="11"/>
        <v>0</v>
      </c>
      <c r="W154" s="160">
        <v>0</v>
      </c>
      <c r="X154" s="161">
        <f t="shared" si="12"/>
        <v>0</v>
      </c>
      <c r="AR154" s="162" t="s">
        <v>248</v>
      </c>
      <c r="AT154" s="162" t="s">
        <v>239</v>
      </c>
      <c r="AU154" s="162" t="s">
        <v>210</v>
      </c>
      <c r="AY154" s="13" t="s">
        <v>236</v>
      </c>
      <c r="BE154" s="163">
        <f t="shared" si="13"/>
        <v>0</v>
      </c>
      <c r="BF154" s="163">
        <f t="shared" si="14"/>
        <v>0</v>
      </c>
      <c r="BG154" s="163">
        <f t="shared" si="15"/>
        <v>0</v>
      </c>
      <c r="BH154" s="163">
        <f t="shared" si="16"/>
        <v>0</v>
      </c>
      <c r="BI154" s="163">
        <f t="shared" si="17"/>
        <v>0</v>
      </c>
      <c r="BJ154" s="13" t="s">
        <v>210</v>
      </c>
      <c r="BK154" s="163">
        <f t="shared" si="18"/>
        <v>0</v>
      </c>
      <c r="BL154" s="13" t="s">
        <v>248</v>
      </c>
      <c r="BM154" s="162" t="s">
        <v>564</v>
      </c>
    </row>
    <row r="155" spans="2:65" s="1" customFormat="1" ht="24.2" customHeight="1">
      <c r="B155" s="28"/>
      <c r="C155" s="150" t="s">
        <v>276</v>
      </c>
      <c r="D155" s="150" t="s">
        <v>239</v>
      </c>
      <c r="E155" s="151" t="s">
        <v>274</v>
      </c>
      <c r="F155" s="152" t="s">
        <v>275</v>
      </c>
      <c r="G155" s="153" t="s">
        <v>255</v>
      </c>
      <c r="H155" s="154">
        <v>0.124</v>
      </c>
      <c r="I155" s="155"/>
      <c r="J155" s="155"/>
      <c r="K155" s="156">
        <f t="shared" si="6"/>
        <v>0</v>
      </c>
      <c r="L155" s="157"/>
      <c r="M155" s="28"/>
      <c r="N155" s="158" t="s">
        <v>1</v>
      </c>
      <c r="O155" s="118" t="s">
        <v>45</v>
      </c>
      <c r="P155" s="159">
        <f t="shared" si="7"/>
        <v>0</v>
      </c>
      <c r="Q155" s="159">
        <f t="shared" si="8"/>
        <v>0</v>
      </c>
      <c r="R155" s="159">
        <f t="shared" si="9"/>
        <v>0</v>
      </c>
      <c r="T155" s="160">
        <f t="shared" si="10"/>
        <v>0</v>
      </c>
      <c r="U155" s="160">
        <v>0</v>
      </c>
      <c r="V155" s="160">
        <f t="shared" si="11"/>
        <v>0</v>
      </c>
      <c r="W155" s="160">
        <v>0</v>
      </c>
      <c r="X155" s="161">
        <f t="shared" si="12"/>
        <v>0</v>
      </c>
      <c r="AR155" s="162" t="s">
        <v>248</v>
      </c>
      <c r="AT155" s="162" t="s">
        <v>239</v>
      </c>
      <c r="AU155" s="162" t="s">
        <v>210</v>
      </c>
      <c r="AY155" s="13" t="s">
        <v>236</v>
      </c>
      <c r="BE155" s="163">
        <f t="shared" si="13"/>
        <v>0</v>
      </c>
      <c r="BF155" s="163">
        <f t="shared" si="14"/>
        <v>0</v>
      </c>
      <c r="BG155" s="163">
        <f t="shared" si="15"/>
        <v>0</v>
      </c>
      <c r="BH155" s="163">
        <f t="shared" si="16"/>
        <v>0</v>
      </c>
      <c r="BI155" s="163">
        <f t="shared" si="17"/>
        <v>0</v>
      </c>
      <c r="BJ155" s="13" t="s">
        <v>210</v>
      </c>
      <c r="BK155" s="163">
        <f t="shared" si="18"/>
        <v>0</v>
      </c>
      <c r="BL155" s="13" t="s">
        <v>248</v>
      </c>
      <c r="BM155" s="162" t="s">
        <v>565</v>
      </c>
    </row>
    <row r="156" spans="2:65" s="1" customFormat="1" ht="24.2" customHeight="1">
      <c r="B156" s="28"/>
      <c r="C156" s="150" t="s">
        <v>279</v>
      </c>
      <c r="D156" s="150" t="s">
        <v>239</v>
      </c>
      <c r="E156" s="151" t="s">
        <v>277</v>
      </c>
      <c r="F156" s="152" t="s">
        <v>278</v>
      </c>
      <c r="G156" s="153" t="s">
        <v>255</v>
      </c>
      <c r="H156" s="154">
        <v>0.124</v>
      </c>
      <c r="I156" s="155"/>
      <c r="J156" s="155"/>
      <c r="K156" s="156">
        <f t="shared" si="6"/>
        <v>0</v>
      </c>
      <c r="L156" s="157"/>
      <c r="M156" s="28"/>
      <c r="N156" s="158" t="s">
        <v>1</v>
      </c>
      <c r="O156" s="118" t="s">
        <v>45</v>
      </c>
      <c r="P156" s="159">
        <f t="shared" si="7"/>
        <v>0</v>
      </c>
      <c r="Q156" s="159">
        <f t="shared" si="8"/>
        <v>0</v>
      </c>
      <c r="R156" s="159">
        <f t="shared" si="9"/>
        <v>0</v>
      </c>
      <c r="T156" s="160">
        <f t="shared" si="10"/>
        <v>0</v>
      </c>
      <c r="U156" s="160">
        <v>0</v>
      </c>
      <c r="V156" s="160">
        <f t="shared" si="11"/>
        <v>0</v>
      </c>
      <c r="W156" s="160">
        <v>0</v>
      </c>
      <c r="X156" s="161">
        <f t="shared" si="12"/>
        <v>0</v>
      </c>
      <c r="AR156" s="162" t="s">
        <v>248</v>
      </c>
      <c r="AT156" s="162" t="s">
        <v>239</v>
      </c>
      <c r="AU156" s="162" t="s">
        <v>210</v>
      </c>
      <c r="AY156" s="13" t="s">
        <v>236</v>
      </c>
      <c r="BE156" s="163">
        <f t="shared" si="13"/>
        <v>0</v>
      </c>
      <c r="BF156" s="163">
        <f t="shared" si="14"/>
        <v>0</v>
      </c>
      <c r="BG156" s="163">
        <f t="shared" si="15"/>
        <v>0</v>
      </c>
      <c r="BH156" s="163">
        <f t="shared" si="16"/>
        <v>0</v>
      </c>
      <c r="BI156" s="163">
        <f t="shared" si="17"/>
        <v>0</v>
      </c>
      <c r="BJ156" s="13" t="s">
        <v>210</v>
      </c>
      <c r="BK156" s="163">
        <f t="shared" si="18"/>
        <v>0</v>
      </c>
      <c r="BL156" s="13" t="s">
        <v>248</v>
      </c>
      <c r="BM156" s="162" t="s">
        <v>566</v>
      </c>
    </row>
    <row r="157" spans="2:65" s="1" customFormat="1" ht="24.2" customHeight="1">
      <c r="B157" s="28"/>
      <c r="C157" s="150" t="s">
        <v>282</v>
      </c>
      <c r="D157" s="150" t="s">
        <v>239</v>
      </c>
      <c r="E157" s="151" t="s">
        <v>280</v>
      </c>
      <c r="F157" s="152" t="s">
        <v>281</v>
      </c>
      <c r="G157" s="153" t="s">
        <v>255</v>
      </c>
      <c r="H157" s="154">
        <v>0.124</v>
      </c>
      <c r="I157" s="155"/>
      <c r="J157" s="155"/>
      <c r="K157" s="156">
        <f t="shared" si="6"/>
        <v>0</v>
      </c>
      <c r="L157" s="157"/>
      <c r="M157" s="28"/>
      <c r="N157" s="158" t="s">
        <v>1</v>
      </c>
      <c r="O157" s="118" t="s">
        <v>45</v>
      </c>
      <c r="P157" s="159">
        <f t="shared" si="7"/>
        <v>0</v>
      </c>
      <c r="Q157" s="159">
        <f t="shared" si="8"/>
        <v>0</v>
      </c>
      <c r="R157" s="159">
        <f t="shared" si="9"/>
        <v>0</v>
      </c>
      <c r="T157" s="160">
        <f t="shared" si="10"/>
        <v>0</v>
      </c>
      <c r="U157" s="160">
        <v>0</v>
      </c>
      <c r="V157" s="160">
        <f t="shared" si="11"/>
        <v>0</v>
      </c>
      <c r="W157" s="160">
        <v>0</v>
      </c>
      <c r="X157" s="161">
        <f t="shared" si="12"/>
        <v>0</v>
      </c>
      <c r="AR157" s="162" t="s">
        <v>248</v>
      </c>
      <c r="AT157" s="162" t="s">
        <v>239</v>
      </c>
      <c r="AU157" s="162" t="s">
        <v>210</v>
      </c>
      <c r="AY157" s="13" t="s">
        <v>236</v>
      </c>
      <c r="BE157" s="163">
        <f t="shared" si="13"/>
        <v>0</v>
      </c>
      <c r="BF157" s="163">
        <f t="shared" si="14"/>
        <v>0</v>
      </c>
      <c r="BG157" s="163">
        <f t="shared" si="15"/>
        <v>0</v>
      </c>
      <c r="BH157" s="163">
        <f t="shared" si="16"/>
        <v>0</v>
      </c>
      <c r="BI157" s="163">
        <f t="shared" si="17"/>
        <v>0</v>
      </c>
      <c r="BJ157" s="13" t="s">
        <v>210</v>
      </c>
      <c r="BK157" s="163">
        <f t="shared" si="18"/>
        <v>0</v>
      </c>
      <c r="BL157" s="13" t="s">
        <v>248</v>
      </c>
      <c r="BM157" s="162" t="s">
        <v>567</v>
      </c>
    </row>
    <row r="158" spans="2:65" s="1" customFormat="1" ht="24.2" customHeight="1">
      <c r="B158" s="28"/>
      <c r="C158" s="150" t="s">
        <v>243</v>
      </c>
      <c r="D158" s="150" t="s">
        <v>239</v>
      </c>
      <c r="E158" s="151" t="s">
        <v>283</v>
      </c>
      <c r="F158" s="152" t="s">
        <v>284</v>
      </c>
      <c r="G158" s="153" t="s">
        <v>255</v>
      </c>
      <c r="H158" s="154">
        <v>0.124</v>
      </c>
      <c r="I158" s="155"/>
      <c r="J158" s="155"/>
      <c r="K158" s="156">
        <f t="shared" si="6"/>
        <v>0</v>
      </c>
      <c r="L158" s="157"/>
      <c r="M158" s="28"/>
      <c r="N158" s="158" t="s">
        <v>1</v>
      </c>
      <c r="O158" s="118" t="s">
        <v>45</v>
      </c>
      <c r="P158" s="159">
        <f t="shared" si="7"/>
        <v>0</v>
      </c>
      <c r="Q158" s="159">
        <f t="shared" si="8"/>
        <v>0</v>
      </c>
      <c r="R158" s="159">
        <f t="shared" si="9"/>
        <v>0</v>
      </c>
      <c r="T158" s="160">
        <f t="shared" si="10"/>
        <v>0</v>
      </c>
      <c r="U158" s="160">
        <v>0</v>
      </c>
      <c r="V158" s="160">
        <f t="shared" si="11"/>
        <v>0</v>
      </c>
      <c r="W158" s="160">
        <v>0</v>
      </c>
      <c r="X158" s="161">
        <f t="shared" si="12"/>
        <v>0</v>
      </c>
      <c r="AR158" s="162" t="s">
        <v>248</v>
      </c>
      <c r="AT158" s="162" t="s">
        <v>239</v>
      </c>
      <c r="AU158" s="162" t="s">
        <v>210</v>
      </c>
      <c r="AY158" s="13" t="s">
        <v>236</v>
      </c>
      <c r="BE158" s="163">
        <f t="shared" si="13"/>
        <v>0</v>
      </c>
      <c r="BF158" s="163">
        <f t="shared" si="14"/>
        <v>0</v>
      </c>
      <c r="BG158" s="163">
        <f t="shared" si="15"/>
        <v>0</v>
      </c>
      <c r="BH158" s="163">
        <f t="shared" si="16"/>
        <v>0</v>
      </c>
      <c r="BI158" s="163">
        <f t="shared" si="17"/>
        <v>0</v>
      </c>
      <c r="BJ158" s="13" t="s">
        <v>210</v>
      </c>
      <c r="BK158" s="163">
        <f t="shared" si="18"/>
        <v>0</v>
      </c>
      <c r="BL158" s="13" t="s">
        <v>248</v>
      </c>
      <c r="BM158" s="162" t="s">
        <v>568</v>
      </c>
    </row>
    <row r="159" spans="2:65" s="1" customFormat="1" ht="24.2" customHeight="1">
      <c r="B159" s="28"/>
      <c r="C159" s="150" t="s">
        <v>287</v>
      </c>
      <c r="D159" s="150" t="s">
        <v>239</v>
      </c>
      <c r="E159" s="151" t="s">
        <v>285</v>
      </c>
      <c r="F159" s="152" t="s">
        <v>286</v>
      </c>
      <c r="G159" s="153" t="s">
        <v>255</v>
      </c>
      <c r="H159" s="154">
        <v>0.124</v>
      </c>
      <c r="I159" s="155"/>
      <c r="J159" s="155"/>
      <c r="K159" s="156">
        <f t="shared" si="6"/>
        <v>0</v>
      </c>
      <c r="L159" s="157"/>
      <c r="M159" s="28"/>
      <c r="N159" s="158" t="s">
        <v>1</v>
      </c>
      <c r="O159" s="118" t="s">
        <v>45</v>
      </c>
      <c r="P159" s="159">
        <f t="shared" si="7"/>
        <v>0</v>
      </c>
      <c r="Q159" s="159">
        <f t="shared" si="8"/>
        <v>0</v>
      </c>
      <c r="R159" s="159">
        <f t="shared" si="9"/>
        <v>0</v>
      </c>
      <c r="T159" s="160">
        <f t="shared" si="10"/>
        <v>0</v>
      </c>
      <c r="U159" s="160">
        <v>0</v>
      </c>
      <c r="V159" s="160">
        <f t="shared" si="11"/>
        <v>0</v>
      </c>
      <c r="W159" s="160">
        <v>0</v>
      </c>
      <c r="X159" s="161">
        <f t="shared" si="12"/>
        <v>0</v>
      </c>
      <c r="AR159" s="162" t="s">
        <v>248</v>
      </c>
      <c r="AT159" s="162" t="s">
        <v>239</v>
      </c>
      <c r="AU159" s="162" t="s">
        <v>210</v>
      </c>
      <c r="AY159" s="13" t="s">
        <v>236</v>
      </c>
      <c r="BE159" s="163">
        <f t="shared" si="13"/>
        <v>0</v>
      </c>
      <c r="BF159" s="163">
        <f t="shared" si="14"/>
        <v>0</v>
      </c>
      <c r="BG159" s="163">
        <f t="shared" si="15"/>
        <v>0</v>
      </c>
      <c r="BH159" s="163">
        <f t="shared" si="16"/>
        <v>0</v>
      </c>
      <c r="BI159" s="163">
        <f t="shared" si="17"/>
        <v>0</v>
      </c>
      <c r="BJ159" s="13" t="s">
        <v>210</v>
      </c>
      <c r="BK159" s="163">
        <f t="shared" si="18"/>
        <v>0</v>
      </c>
      <c r="BL159" s="13" t="s">
        <v>248</v>
      </c>
      <c r="BM159" s="162" t="s">
        <v>569</v>
      </c>
    </row>
    <row r="160" spans="2:65" s="1" customFormat="1" ht="21.75" customHeight="1">
      <c r="B160" s="28"/>
      <c r="C160" s="150" t="s">
        <v>293</v>
      </c>
      <c r="D160" s="150" t="s">
        <v>239</v>
      </c>
      <c r="E160" s="151" t="s">
        <v>288</v>
      </c>
      <c r="F160" s="152" t="s">
        <v>289</v>
      </c>
      <c r="G160" s="153" t="s">
        <v>255</v>
      </c>
      <c r="H160" s="154">
        <v>8.7999999999999995E-2</v>
      </c>
      <c r="I160" s="155"/>
      <c r="J160" s="155"/>
      <c r="K160" s="156">
        <f t="shared" si="6"/>
        <v>0</v>
      </c>
      <c r="L160" s="157"/>
      <c r="M160" s="28"/>
      <c r="N160" s="158" t="s">
        <v>1</v>
      </c>
      <c r="O160" s="118" t="s">
        <v>45</v>
      </c>
      <c r="P160" s="159">
        <f t="shared" si="7"/>
        <v>0</v>
      </c>
      <c r="Q160" s="159">
        <f t="shared" si="8"/>
        <v>0</v>
      </c>
      <c r="R160" s="159">
        <f t="shared" si="9"/>
        <v>0</v>
      </c>
      <c r="T160" s="160">
        <f t="shared" si="10"/>
        <v>0</v>
      </c>
      <c r="U160" s="160">
        <v>0</v>
      </c>
      <c r="V160" s="160">
        <f t="shared" si="11"/>
        <v>0</v>
      </c>
      <c r="W160" s="160">
        <v>0</v>
      </c>
      <c r="X160" s="161">
        <f t="shared" si="12"/>
        <v>0</v>
      </c>
      <c r="AR160" s="162" t="s">
        <v>248</v>
      </c>
      <c r="AT160" s="162" t="s">
        <v>239</v>
      </c>
      <c r="AU160" s="162" t="s">
        <v>210</v>
      </c>
      <c r="AY160" s="13" t="s">
        <v>236</v>
      </c>
      <c r="BE160" s="163">
        <f t="shared" si="13"/>
        <v>0</v>
      </c>
      <c r="BF160" s="163">
        <f t="shared" si="14"/>
        <v>0</v>
      </c>
      <c r="BG160" s="163">
        <f t="shared" si="15"/>
        <v>0</v>
      </c>
      <c r="BH160" s="163">
        <f t="shared" si="16"/>
        <v>0</v>
      </c>
      <c r="BI160" s="163">
        <f t="shared" si="17"/>
        <v>0</v>
      </c>
      <c r="BJ160" s="13" t="s">
        <v>210</v>
      </c>
      <c r="BK160" s="163">
        <f t="shared" si="18"/>
        <v>0</v>
      </c>
      <c r="BL160" s="13" t="s">
        <v>248</v>
      </c>
      <c r="BM160" s="162" t="s">
        <v>570</v>
      </c>
    </row>
    <row r="161" spans="2:65" s="11" customFormat="1" ht="25.9" customHeight="1">
      <c r="B161" s="138"/>
      <c r="D161" s="139" t="s">
        <v>80</v>
      </c>
      <c r="E161" s="140" t="s">
        <v>290</v>
      </c>
      <c r="F161" s="140" t="s">
        <v>291</v>
      </c>
      <c r="I161" s="141"/>
      <c r="J161" s="141"/>
      <c r="K161" s="116">
        <f>BK161</f>
        <v>0</v>
      </c>
      <c r="M161" s="138"/>
      <c r="N161" s="142"/>
      <c r="Q161" s="143">
        <f>Q162+Q170+Q180+Q185</f>
        <v>0</v>
      </c>
      <c r="R161" s="143">
        <f>R162+R170+R180+R185</f>
        <v>0</v>
      </c>
      <c r="T161" s="144">
        <f>T162+T170+T180+T185</f>
        <v>0</v>
      </c>
      <c r="V161" s="144">
        <f>V162+V170+V180+V185</f>
        <v>0.26091650999999993</v>
      </c>
      <c r="X161" s="145">
        <f>X162+X170+X180+X185</f>
        <v>0</v>
      </c>
      <c r="AR161" s="139" t="s">
        <v>210</v>
      </c>
      <c r="AT161" s="146" t="s">
        <v>80</v>
      </c>
      <c r="AU161" s="146" t="s">
        <v>81</v>
      </c>
      <c r="AY161" s="139" t="s">
        <v>236</v>
      </c>
      <c r="BK161" s="147">
        <f>BK162+BK170+BK180+BK185</f>
        <v>0</v>
      </c>
    </row>
    <row r="162" spans="2:65" s="11" customFormat="1" ht="22.9" customHeight="1">
      <c r="B162" s="138"/>
      <c r="D162" s="139" t="s">
        <v>80</v>
      </c>
      <c r="E162" s="148" t="s">
        <v>130</v>
      </c>
      <c r="F162" s="148" t="s">
        <v>292</v>
      </c>
      <c r="I162" s="141"/>
      <c r="J162" s="141"/>
      <c r="K162" s="149">
        <f>BK162</f>
        <v>0</v>
      </c>
      <c r="M162" s="138"/>
      <c r="N162" s="142"/>
      <c r="Q162" s="143">
        <f>SUM(Q163:Q169)</f>
        <v>0</v>
      </c>
      <c r="R162" s="143">
        <f>SUM(R163:R169)</f>
        <v>0</v>
      </c>
      <c r="T162" s="144">
        <f>SUM(T163:T169)</f>
        <v>0</v>
      </c>
      <c r="V162" s="144">
        <f>SUM(V163:V169)</f>
        <v>2.08191E-2</v>
      </c>
      <c r="X162" s="145">
        <f>SUM(X163:X169)</f>
        <v>0</v>
      </c>
      <c r="AR162" s="139" t="s">
        <v>210</v>
      </c>
      <c r="AT162" s="146" t="s">
        <v>80</v>
      </c>
      <c r="AU162" s="146" t="s">
        <v>89</v>
      </c>
      <c r="AY162" s="139" t="s">
        <v>236</v>
      </c>
      <c r="BK162" s="147">
        <f>SUM(BK163:BK169)</f>
        <v>0</v>
      </c>
    </row>
    <row r="163" spans="2:65" s="1" customFormat="1" ht="24.2" customHeight="1">
      <c r="B163" s="28"/>
      <c r="C163" s="150" t="s">
        <v>295</v>
      </c>
      <c r="D163" s="150" t="s">
        <v>239</v>
      </c>
      <c r="E163" s="151" t="s">
        <v>519</v>
      </c>
      <c r="F163" s="152" t="s">
        <v>520</v>
      </c>
      <c r="G163" s="153" t="s">
        <v>247</v>
      </c>
      <c r="H163" s="154">
        <v>1</v>
      </c>
      <c r="I163" s="155"/>
      <c r="J163" s="155"/>
      <c r="K163" s="156">
        <f t="shared" ref="K163:K169" si="19">ROUND(P163*H163,2)</f>
        <v>0</v>
      </c>
      <c r="L163" s="157"/>
      <c r="M163" s="28"/>
      <c r="N163" s="158" t="s">
        <v>1</v>
      </c>
      <c r="O163" s="118" t="s">
        <v>45</v>
      </c>
      <c r="P163" s="159">
        <f t="shared" ref="P163:P169" si="20">I163+J163</f>
        <v>0</v>
      </c>
      <c r="Q163" s="159">
        <f t="shared" ref="Q163:Q169" si="21">ROUND(I163*H163,2)</f>
        <v>0</v>
      </c>
      <c r="R163" s="159">
        <f t="shared" ref="R163:R169" si="22">ROUND(J163*H163,2)</f>
        <v>0</v>
      </c>
      <c r="T163" s="160">
        <f t="shared" ref="T163:T169" si="23">S163*H163</f>
        <v>0</v>
      </c>
      <c r="U163" s="160">
        <v>0</v>
      </c>
      <c r="V163" s="160">
        <f t="shared" ref="V163:V169" si="24">U163*H163</f>
        <v>0</v>
      </c>
      <c r="W163" s="160">
        <v>0</v>
      </c>
      <c r="X163" s="161">
        <f t="shared" ref="X163:X169" si="25">W163*H163</f>
        <v>0</v>
      </c>
      <c r="AR163" s="162" t="s">
        <v>294</v>
      </c>
      <c r="AT163" s="162" t="s">
        <v>239</v>
      </c>
      <c r="AU163" s="162" t="s">
        <v>210</v>
      </c>
      <c r="AY163" s="13" t="s">
        <v>236</v>
      </c>
      <c r="BE163" s="163">
        <f t="shared" ref="BE163:BE169" si="26">IF(O163="základná",K163,0)</f>
        <v>0</v>
      </c>
      <c r="BF163" s="163">
        <f t="shared" ref="BF163:BF169" si="27">IF(O163="znížená",K163,0)</f>
        <v>0</v>
      </c>
      <c r="BG163" s="163">
        <f t="shared" ref="BG163:BG169" si="28">IF(O163="zákl. prenesená",K163,0)</f>
        <v>0</v>
      </c>
      <c r="BH163" s="163">
        <f t="shared" ref="BH163:BH169" si="29">IF(O163="zníž. prenesená",K163,0)</f>
        <v>0</v>
      </c>
      <c r="BI163" s="163">
        <f t="shared" ref="BI163:BI169" si="30">IF(O163="nulová",K163,0)</f>
        <v>0</v>
      </c>
      <c r="BJ163" s="13" t="s">
        <v>210</v>
      </c>
      <c r="BK163" s="163">
        <f t="shared" ref="BK163:BK169" si="31">ROUND(P163*H163,2)</f>
        <v>0</v>
      </c>
      <c r="BL163" s="13" t="s">
        <v>294</v>
      </c>
      <c r="BM163" s="162" t="s">
        <v>571</v>
      </c>
    </row>
    <row r="164" spans="2:65" s="1" customFormat="1" ht="33" customHeight="1">
      <c r="B164" s="28"/>
      <c r="C164" s="164" t="s">
        <v>8</v>
      </c>
      <c r="D164" s="164" t="s">
        <v>296</v>
      </c>
      <c r="E164" s="165" t="s">
        <v>530</v>
      </c>
      <c r="F164" s="166" t="s">
        <v>531</v>
      </c>
      <c r="G164" s="167" t="s">
        <v>247</v>
      </c>
      <c r="H164" s="168">
        <v>1</v>
      </c>
      <c r="I164" s="169"/>
      <c r="J164" s="170"/>
      <c r="K164" s="171">
        <f t="shared" si="19"/>
        <v>0</v>
      </c>
      <c r="L164" s="170"/>
      <c r="M164" s="172"/>
      <c r="N164" s="173" t="s">
        <v>1</v>
      </c>
      <c r="O164" s="118" t="s">
        <v>45</v>
      </c>
      <c r="P164" s="159">
        <f t="shared" si="20"/>
        <v>0</v>
      </c>
      <c r="Q164" s="159">
        <f t="shared" si="21"/>
        <v>0</v>
      </c>
      <c r="R164" s="159">
        <f t="shared" si="22"/>
        <v>0</v>
      </c>
      <c r="T164" s="160">
        <f t="shared" si="23"/>
        <v>0</v>
      </c>
      <c r="U164" s="160">
        <v>1.81E-3</v>
      </c>
      <c r="V164" s="160">
        <f t="shared" si="24"/>
        <v>1.81E-3</v>
      </c>
      <c r="W164" s="160">
        <v>0</v>
      </c>
      <c r="X164" s="161">
        <f t="shared" si="25"/>
        <v>0</v>
      </c>
      <c r="AR164" s="162" t="s">
        <v>297</v>
      </c>
      <c r="AT164" s="162" t="s">
        <v>296</v>
      </c>
      <c r="AU164" s="162" t="s">
        <v>210</v>
      </c>
      <c r="AY164" s="13" t="s">
        <v>236</v>
      </c>
      <c r="BE164" s="163">
        <f t="shared" si="26"/>
        <v>0</v>
      </c>
      <c r="BF164" s="163">
        <f t="shared" si="27"/>
        <v>0</v>
      </c>
      <c r="BG164" s="163">
        <f t="shared" si="28"/>
        <v>0</v>
      </c>
      <c r="BH164" s="163">
        <f t="shared" si="29"/>
        <v>0</v>
      </c>
      <c r="BI164" s="163">
        <f t="shared" si="30"/>
        <v>0</v>
      </c>
      <c r="BJ164" s="13" t="s">
        <v>210</v>
      </c>
      <c r="BK164" s="163">
        <f t="shared" si="31"/>
        <v>0</v>
      </c>
      <c r="BL164" s="13" t="s">
        <v>294</v>
      </c>
      <c r="BM164" s="162" t="s">
        <v>572</v>
      </c>
    </row>
    <row r="165" spans="2:65" s="1" customFormat="1" ht="33" customHeight="1">
      <c r="B165" s="28"/>
      <c r="C165" s="150" t="s">
        <v>300</v>
      </c>
      <c r="D165" s="150" t="s">
        <v>239</v>
      </c>
      <c r="E165" s="151" t="s">
        <v>298</v>
      </c>
      <c r="F165" s="152" t="s">
        <v>299</v>
      </c>
      <c r="G165" s="153" t="s">
        <v>242</v>
      </c>
      <c r="H165" s="154">
        <v>1</v>
      </c>
      <c r="I165" s="155"/>
      <c r="J165" s="155"/>
      <c r="K165" s="156">
        <f t="shared" si="19"/>
        <v>0</v>
      </c>
      <c r="L165" s="157"/>
      <c r="M165" s="28"/>
      <c r="N165" s="158" t="s">
        <v>1</v>
      </c>
      <c r="O165" s="118" t="s">
        <v>45</v>
      </c>
      <c r="P165" s="159">
        <f t="shared" si="20"/>
        <v>0</v>
      </c>
      <c r="Q165" s="159">
        <f t="shared" si="21"/>
        <v>0</v>
      </c>
      <c r="R165" s="159">
        <f t="shared" si="22"/>
        <v>0</v>
      </c>
      <c r="T165" s="160">
        <f t="shared" si="23"/>
        <v>0</v>
      </c>
      <c r="U165" s="160">
        <v>1.0091E-3</v>
      </c>
      <c r="V165" s="160">
        <f t="shared" si="24"/>
        <v>1.0091E-3</v>
      </c>
      <c r="W165" s="160">
        <v>0</v>
      </c>
      <c r="X165" s="161">
        <f t="shared" si="25"/>
        <v>0</v>
      </c>
      <c r="AR165" s="162" t="s">
        <v>243</v>
      </c>
      <c r="AT165" s="162" t="s">
        <v>239</v>
      </c>
      <c r="AU165" s="162" t="s">
        <v>210</v>
      </c>
      <c r="AY165" s="13" t="s">
        <v>236</v>
      </c>
      <c r="BE165" s="163">
        <f t="shared" si="26"/>
        <v>0</v>
      </c>
      <c r="BF165" s="163">
        <f t="shared" si="27"/>
        <v>0</v>
      </c>
      <c r="BG165" s="163">
        <f t="shared" si="28"/>
        <v>0</v>
      </c>
      <c r="BH165" s="163">
        <f t="shared" si="29"/>
        <v>0</v>
      </c>
      <c r="BI165" s="163">
        <f t="shared" si="30"/>
        <v>0</v>
      </c>
      <c r="BJ165" s="13" t="s">
        <v>210</v>
      </c>
      <c r="BK165" s="163">
        <f t="shared" si="31"/>
        <v>0</v>
      </c>
      <c r="BL165" s="13" t="s">
        <v>243</v>
      </c>
      <c r="BM165" s="162" t="s">
        <v>573</v>
      </c>
    </row>
    <row r="166" spans="2:65" s="1" customFormat="1" ht="16.5" customHeight="1">
      <c r="B166" s="28"/>
      <c r="C166" s="164" t="s">
        <v>304</v>
      </c>
      <c r="D166" s="164" t="s">
        <v>296</v>
      </c>
      <c r="E166" s="165" t="s">
        <v>301</v>
      </c>
      <c r="F166" s="166" t="s">
        <v>302</v>
      </c>
      <c r="G166" s="167" t="s">
        <v>251</v>
      </c>
      <c r="H166" s="168">
        <v>3</v>
      </c>
      <c r="I166" s="169"/>
      <c r="J166" s="170"/>
      <c r="K166" s="171">
        <f t="shared" si="19"/>
        <v>0</v>
      </c>
      <c r="L166" s="170"/>
      <c r="M166" s="172"/>
      <c r="N166" s="173" t="s">
        <v>1</v>
      </c>
      <c r="O166" s="118" t="s">
        <v>45</v>
      </c>
      <c r="P166" s="159">
        <f t="shared" si="20"/>
        <v>0</v>
      </c>
      <c r="Q166" s="159">
        <f t="shared" si="21"/>
        <v>0</v>
      </c>
      <c r="R166" s="159">
        <f t="shared" si="22"/>
        <v>0</v>
      </c>
      <c r="T166" s="160">
        <f t="shared" si="23"/>
        <v>0</v>
      </c>
      <c r="U166" s="160">
        <v>6.0000000000000001E-3</v>
      </c>
      <c r="V166" s="160">
        <f t="shared" si="24"/>
        <v>1.8000000000000002E-2</v>
      </c>
      <c r="W166" s="160">
        <v>0</v>
      </c>
      <c r="X166" s="161">
        <f t="shared" si="25"/>
        <v>0</v>
      </c>
      <c r="AR166" s="162" t="s">
        <v>303</v>
      </c>
      <c r="AT166" s="162" t="s">
        <v>296</v>
      </c>
      <c r="AU166" s="162" t="s">
        <v>210</v>
      </c>
      <c r="AY166" s="13" t="s">
        <v>236</v>
      </c>
      <c r="BE166" s="163">
        <f t="shared" si="26"/>
        <v>0</v>
      </c>
      <c r="BF166" s="163">
        <f t="shared" si="27"/>
        <v>0</v>
      </c>
      <c r="BG166" s="163">
        <f t="shared" si="28"/>
        <v>0</v>
      </c>
      <c r="BH166" s="163">
        <f t="shared" si="29"/>
        <v>0</v>
      </c>
      <c r="BI166" s="163">
        <f t="shared" si="30"/>
        <v>0</v>
      </c>
      <c r="BJ166" s="13" t="s">
        <v>210</v>
      </c>
      <c r="BK166" s="163">
        <f t="shared" si="31"/>
        <v>0</v>
      </c>
      <c r="BL166" s="13" t="s">
        <v>243</v>
      </c>
      <c r="BM166" s="162" t="s">
        <v>574</v>
      </c>
    </row>
    <row r="167" spans="2:65" s="1" customFormat="1" ht="24.2" customHeight="1">
      <c r="B167" s="28"/>
      <c r="C167" s="150" t="s">
        <v>307</v>
      </c>
      <c r="D167" s="150" t="s">
        <v>239</v>
      </c>
      <c r="E167" s="151" t="s">
        <v>305</v>
      </c>
      <c r="F167" s="152" t="s">
        <v>306</v>
      </c>
      <c r="G167" s="153" t="s">
        <v>255</v>
      </c>
      <c r="H167" s="154">
        <v>1.9E-2</v>
      </c>
      <c r="I167" s="155"/>
      <c r="J167" s="155"/>
      <c r="K167" s="156">
        <f t="shared" si="19"/>
        <v>0</v>
      </c>
      <c r="L167" s="157"/>
      <c r="M167" s="28"/>
      <c r="N167" s="158" t="s">
        <v>1</v>
      </c>
      <c r="O167" s="118" t="s">
        <v>45</v>
      </c>
      <c r="P167" s="159">
        <f t="shared" si="20"/>
        <v>0</v>
      </c>
      <c r="Q167" s="159">
        <f t="shared" si="21"/>
        <v>0</v>
      </c>
      <c r="R167" s="159">
        <f t="shared" si="22"/>
        <v>0</v>
      </c>
      <c r="T167" s="160">
        <f t="shared" si="23"/>
        <v>0</v>
      </c>
      <c r="U167" s="160">
        <v>0</v>
      </c>
      <c r="V167" s="160">
        <f t="shared" si="24"/>
        <v>0</v>
      </c>
      <c r="W167" s="160">
        <v>0</v>
      </c>
      <c r="X167" s="161">
        <f t="shared" si="25"/>
        <v>0</v>
      </c>
      <c r="AR167" s="162" t="s">
        <v>243</v>
      </c>
      <c r="AT167" s="162" t="s">
        <v>239</v>
      </c>
      <c r="AU167" s="162" t="s">
        <v>210</v>
      </c>
      <c r="AY167" s="13" t="s">
        <v>236</v>
      </c>
      <c r="BE167" s="163">
        <f t="shared" si="26"/>
        <v>0</v>
      </c>
      <c r="BF167" s="163">
        <f t="shared" si="27"/>
        <v>0</v>
      </c>
      <c r="BG167" s="163">
        <f t="shared" si="28"/>
        <v>0</v>
      </c>
      <c r="BH167" s="163">
        <f t="shared" si="29"/>
        <v>0</v>
      </c>
      <c r="BI167" s="163">
        <f t="shared" si="30"/>
        <v>0</v>
      </c>
      <c r="BJ167" s="13" t="s">
        <v>210</v>
      </c>
      <c r="BK167" s="163">
        <f t="shared" si="31"/>
        <v>0</v>
      </c>
      <c r="BL167" s="13" t="s">
        <v>243</v>
      </c>
      <c r="BM167" s="162" t="s">
        <v>575</v>
      </c>
    </row>
    <row r="168" spans="2:65" s="1" customFormat="1" ht="24.2" customHeight="1">
      <c r="B168" s="28"/>
      <c r="C168" s="150" t="s">
        <v>310</v>
      </c>
      <c r="D168" s="150" t="s">
        <v>239</v>
      </c>
      <c r="E168" s="151" t="s">
        <v>308</v>
      </c>
      <c r="F168" s="152" t="s">
        <v>309</v>
      </c>
      <c r="G168" s="153" t="s">
        <v>255</v>
      </c>
      <c r="H168" s="154">
        <v>1.9E-2</v>
      </c>
      <c r="I168" s="155"/>
      <c r="J168" s="155"/>
      <c r="K168" s="156">
        <f t="shared" si="19"/>
        <v>0</v>
      </c>
      <c r="L168" s="157"/>
      <c r="M168" s="28"/>
      <c r="N168" s="158" t="s">
        <v>1</v>
      </c>
      <c r="O168" s="118" t="s">
        <v>45</v>
      </c>
      <c r="P168" s="159">
        <f t="shared" si="20"/>
        <v>0</v>
      </c>
      <c r="Q168" s="159">
        <f t="shared" si="21"/>
        <v>0</v>
      </c>
      <c r="R168" s="159">
        <f t="shared" si="22"/>
        <v>0</v>
      </c>
      <c r="T168" s="160">
        <f t="shared" si="23"/>
        <v>0</v>
      </c>
      <c r="U168" s="160">
        <v>0</v>
      </c>
      <c r="V168" s="160">
        <f t="shared" si="24"/>
        <v>0</v>
      </c>
      <c r="W168" s="160">
        <v>0</v>
      </c>
      <c r="X168" s="161">
        <f t="shared" si="25"/>
        <v>0</v>
      </c>
      <c r="AR168" s="162" t="s">
        <v>243</v>
      </c>
      <c r="AT168" s="162" t="s">
        <v>239</v>
      </c>
      <c r="AU168" s="162" t="s">
        <v>210</v>
      </c>
      <c r="AY168" s="13" t="s">
        <v>236</v>
      </c>
      <c r="BE168" s="163">
        <f t="shared" si="26"/>
        <v>0</v>
      </c>
      <c r="BF168" s="163">
        <f t="shared" si="27"/>
        <v>0</v>
      </c>
      <c r="BG168" s="163">
        <f t="shared" si="28"/>
        <v>0</v>
      </c>
      <c r="BH168" s="163">
        <f t="shared" si="29"/>
        <v>0</v>
      </c>
      <c r="BI168" s="163">
        <f t="shared" si="30"/>
        <v>0</v>
      </c>
      <c r="BJ168" s="13" t="s">
        <v>210</v>
      </c>
      <c r="BK168" s="163">
        <f t="shared" si="31"/>
        <v>0</v>
      </c>
      <c r="BL168" s="13" t="s">
        <v>243</v>
      </c>
      <c r="BM168" s="162" t="s">
        <v>576</v>
      </c>
    </row>
    <row r="169" spans="2:65" s="1" customFormat="1" ht="24.2" customHeight="1">
      <c r="B169" s="28"/>
      <c r="C169" s="150" t="s">
        <v>315</v>
      </c>
      <c r="D169" s="150" t="s">
        <v>239</v>
      </c>
      <c r="E169" s="151" t="s">
        <v>311</v>
      </c>
      <c r="F169" s="152" t="s">
        <v>312</v>
      </c>
      <c r="G169" s="153" t="s">
        <v>255</v>
      </c>
      <c r="H169" s="154">
        <v>1.9E-2</v>
      </c>
      <c r="I169" s="155"/>
      <c r="J169" s="155"/>
      <c r="K169" s="156">
        <f t="shared" si="19"/>
        <v>0</v>
      </c>
      <c r="L169" s="157"/>
      <c r="M169" s="28"/>
      <c r="N169" s="158" t="s">
        <v>1</v>
      </c>
      <c r="O169" s="118" t="s">
        <v>45</v>
      </c>
      <c r="P169" s="159">
        <f t="shared" si="20"/>
        <v>0</v>
      </c>
      <c r="Q169" s="159">
        <f t="shared" si="21"/>
        <v>0</v>
      </c>
      <c r="R169" s="159">
        <f t="shared" si="22"/>
        <v>0</v>
      </c>
      <c r="T169" s="160">
        <f t="shared" si="23"/>
        <v>0</v>
      </c>
      <c r="U169" s="160">
        <v>0</v>
      </c>
      <c r="V169" s="160">
        <f t="shared" si="24"/>
        <v>0</v>
      </c>
      <c r="W169" s="160">
        <v>0</v>
      </c>
      <c r="X169" s="161">
        <f t="shared" si="25"/>
        <v>0</v>
      </c>
      <c r="AR169" s="162" t="s">
        <v>243</v>
      </c>
      <c r="AT169" s="162" t="s">
        <v>239</v>
      </c>
      <c r="AU169" s="162" t="s">
        <v>210</v>
      </c>
      <c r="AY169" s="13" t="s">
        <v>236</v>
      </c>
      <c r="BE169" s="163">
        <f t="shared" si="26"/>
        <v>0</v>
      </c>
      <c r="BF169" s="163">
        <f t="shared" si="27"/>
        <v>0</v>
      </c>
      <c r="BG169" s="163">
        <f t="shared" si="28"/>
        <v>0</v>
      </c>
      <c r="BH169" s="163">
        <f t="shared" si="29"/>
        <v>0</v>
      </c>
      <c r="BI169" s="163">
        <f t="shared" si="30"/>
        <v>0</v>
      </c>
      <c r="BJ169" s="13" t="s">
        <v>210</v>
      </c>
      <c r="BK169" s="163">
        <f t="shared" si="31"/>
        <v>0</v>
      </c>
      <c r="BL169" s="13" t="s">
        <v>243</v>
      </c>
      <c r="BM169" s="162" t="s">
        <v>577</v>
      </c>
    </row>
    <row r="170" spans="2:65" s="11" customFormat="1" ht="22.9" customHeight="1">
      <c r="B170" s="138"/>
      <c r="D170" s="139" t="s">
        <v>80</v>
      </c>
      <c r="E170" s="148" t="s">
        <v>313</v>
      </c>
      <c r="F170" s="148" t="s">
        <v>314</v>
      </c>
      <c r="I170" s="141"/>
      <c r="J170" s="141"/>
      <c r="K170" s="149">
        <f>BK170</f>
        <v>0</v>
      </c>
      <c r="M170" s="138"/>
      <c r="N170" s="142"/>
      <c r="Q170" s="143">
        <f>SUM(Q171:Q179)</f>
        <v>0</v>
      </c>
      <c r="R170" s="143">
        <f>SUM(R171:R179)</f>
        <v>0</v>
      </c>
      <c r="T170" s="144">
        <f>SUM(T171:T179)</f>
        <v>0</v>
      </c>
      <c r="V170" s="144">
        <f>SUM(V171:V179)</f>
        <v>0.10515456999999999</v>
      </c>
      <c r="X170" s="145">
        <f>SUM(X171:X179)</f>
        <v>0</v>
      </c>
      <c r="AR170" s="139" t="s">
        <v>210</v>
      </c>
      <c r="AT170" s="146" t="s">
        <v>80</v>
      </c>
      <c r="AU170" s="146" t="s">
        <v>89</v>
      </c>
      <c r="AY170" s="139" t="s">
        <v>236</v>
      </c>
      <c r="BK170" s="147">
        <f>SUM(BK171:BK179)</f>
        <v>0</v>
      </c>
    </row>
    <row r="171" spans="2:65" s="1" customFormat="1" ht="21.75" customHeight="1">
      <c r="B171" s="28"/>
      <c r="C171" s="150" t="s">
        <v>319</v>
      </c>
      <c r="D171" s="150" t="s">
        <v>239</v>
      </c>
      <c r="E171" s="151" t="s">
        <v>316</v>
      </c>
      <c r="F171" s="152" t="s">
        <v>317</v>
      </c>
      <c r="G171" s="153" t="s">
        <v>318</v>
      </c>
      <c r="H171" s="154">
        <v>1</v>
      </c>
      <c r="I171" s="155"/>
      <c r="J171" s="155"/>
      <c r="K171" s="156">
        <f t="shared" ref="K171:K179" si="32">ROUND(P171*H171,2)</f>
        <v>0</v>
      </c>
      <c r="L171" s="157"/>
      <c r="M171" s="28"/>
      <c r="N171" s="158" t="s">
        <v>1</v>
      </c>
      <c r="O171" s="118" t="s">
        <v>45</v>
      </c>
      <c r="P171" s="159">
        <f t="shared" ref="P171:P179" si="33">I171+J171</f>
        <v>0</v>
      </c>
      <c r="Q171" s="159">
        <f t="shared" ref="Q171:Q179" si="34">ROUND(I171*H171,2)</f>
        <v>0</v>
      </c>
      <c r="R171" s="159">
        <f t="shared" ref="R171:R179" si="35">ROUND(J171*H171,2)</f>
        <v>0</v>
      </c>
      <c r="T171" s="160">
        <f t="shared" ref="T171:T179" si="36">S171*H171</f>
        <v>0</v>
      </c>
      <c r="U171" s="160">
        <v>1.5448389999999999E-2</v>
      </c>
      <c r="V171" s="160">
        <f t="shared" ref="V171:V179" si="37">U171*H171</f>
        <v>1.5448389999999999E-2</v>
      </c>
      <c r="W171" s="160">
        <v>0</v>
      </c>
      <c r="X171" s="161">
        <f t="shared" ref="X171:X179" si="38">W171*H171</f>
        <v>0</v>
      </c>
      <c r="AR171" s="162" t="s">
        <v>243</v>
      </c>
      <c r="AT171" s="162" t="s">
        <v>239</v>
      </c>
      <c r="AU171" s="162" t="s">
        <v>210</v>
      </c>
      <c r="AY171" s="13" t="s">
        <v>236</v>
      </c>
      <c r="BE171" s="163">
        <f t="shared" ref="BE171:BE179" si="39">IF(O171="základná",K171,0)</f>
        <v>0</v>
      </c>
      <c r="BF171" s="163">
        <f t="shared" ref="BF171:BF179" si="40">IF(O171="znížená",K171,0)</f>
        <v>0</v>
      </c>
      <c r="BG171" s="163">
        <f t="shared" ref="BG171:BG179" si="41">IF(O171="zákl. prenesená",K171,0)</f>
        <v>0</v>
      </c>
      <c r="BH171" s="163">
        <f t="shared" ref="BH171:BH179" si="42">IF(O171="zníž. prenesená",K171,0)</f>
        <v>0</v>
      </c>
      <c r="BI171" s="163">
        <f t="shared" ref="BI171:BI179" si="43">IF(O171="nulová",K171,0)</f>
        <v>0</v>
      </c>
      <c r="BJ171" s="13" t="s">
        <v>210</v>
      </c>
      <c r="BK171" s="163">
        <f t="shared" ref="BK171:BK179" si="44">ROUND(P171*H171,2)</f>
        <v>0</v>
      </c>
      <c r="BL171" s="13" t="s">
        <v>243</v>
      </c>
      <c r="BM171" s="162" t="s">
        <v>578</v>
      </c>
    </row>
    <row r="172" spans="2:65" s="1" customFormat="1" ht="24.2" customHeight="1">
      <c r="B172" s="28"/>
      <c r="C172" s="164" t="s">
        <v>321</v>
      </c>
      <c r="D172" s="164" t="s">
        <v>296</v>
      </c>
      <c r="E172" s="165" t="s">
        <v>320</v>
      </c>
      <c r="F172" s="166" t="s">
        <v>579</v>
      </c>
      <c r="G172" s="167" t="s">
        <v>251</v>
      </c>
      <c r="H172" s="168">
        <v>1</v>
      </c>
      <c r="I172" s="169"/>
      <c r="J172" s="170"/>
      <c r="K172" s="171">
        <f t="shared" si="32"/>
        <v>0</v>
      </c>
      <c r="L172" s="170"/>
      <c r="M172" s="172"/>
      <c r="N172" s="173" t="s">
        <v>1</v>
      </c>
      <c r="O172" s="118" t="s">
        <v>45</v>
      </c>
      <c r="P172" s="159">
        <f t="shared" si="33"/>
        <v>0</v>
      </c>
      <c r="Q172" s="159">
        <f t="shared" si="34"/>
        <v>0</v>
      </c>
      <c r="R172" s="159">
        <f t="shared" si="35"/>
        <v>0</v>
      </c>
      <c r="T172" s="160">
        <f t="shared" si="36"/>
        <v>0</v>
      </c>
      <c r="U172" s="160">
        <v>1.4E-2</v>
      </c>
      <c r="V172" s="160">
        <f t="shared" si="37"/>
        <v>1.4E-2</v>
      </c>
      <c r="W172" s="160">
        <v>0</v>
      </c>
      <c r="X172" s="161">
        <f t="shared" si="38"/>
        <v>0</v>
      </c>
      <c r="AR172" s="162" t="s">
        <v>303</v>
      </c>
      <c r="AT172" s="162" t="s">
        <v>296</v>
      </c>
      <c r="AU172" s="162" t="s">
        <v>210</v>
      </c>
      <c r="AY172" s="13" t="s">
        <v>236</v>
      </c>
      <c r="BE172" s="163">
        <f t="shared" si="39"/>
        <v>0</v>
      </c>
      <c r="BF172" s="163">
        <f t="shared" si="40"/>
        <v>0</v>
      </c>
      <c r="BG172" s="163">
        <f t="shared" si="41"/>
        <v>0</v>
      </c>
      <c r="BH172" s="163">
        <f t="shared" si="42"/>
        <v>0</v>
      </c>
      <c r="BI172" s="163">
        <f t="shared" si="43"/>
        <v>0</v>
      </c>
      <c r="BJ172" s="13" t="s">
        <v>210</v>
      </c>
      <c r="BK172" s="163">
        <f t="shared" si="44"/>
        <v>0</v>
      </c>
      <c r="BL172" s="13" t="s">
        <v>243</v>
      </c>
      <c r="BM172" s="162" t="s">
        <v>580</v>
      </c>
    </row>
    <row r="173" spans="2:65" s="1" customFormat="1" ht="21.75" customHeight="1">
      <c r="B173" s="28"/>
      <c r="C173" s="150" t="s">
        <v>323</v>
      </c>
      <c r="D173" s="150" t="s">
        <v>239</v>
      </c>
      <c r="E173" s="151" t="s">
        <v>521</v>
      </c>
      <c r="F173" s="152" t="s">
        <v>522</v>
      </c>
      <c r="G173" s="153" t="s">
        <v>318</v>
      </c>
      <c r="H173" s="154">
        <v>1</v>
      </c>
      <c r="I173" s="155"/>
      <c r="J173" s="155"/>
      <c r="K173" s="156">
        <f t="shared" si="32"/>
        <v>0</v>
      </c>
      <c r="L173" s="157"/>
      <c r="M173" s="28"/>
      <c r="N173" s="158" t="s">
        <v>1</v>
      </c>
      <c r="O173" s="118" t="s">
        <v>45</v>
      </c>
      <c r="P173" s="159">
        <f t="shared" si="33"/>
        <v>0</v>
      </c>
      <c r="Q173" s="159">
        <f t="shared" si="34"/>
        <v>0</v>
      </c>
      <c r="R173" s="159">
        <f t="shared" si="35"/>
        <v>0</v>
      </c>
      <c r="T173" s="160">
        <f t="shared" si="36"/>
        <v>0</v>
      </c>
      <c r="U173" s="160">
        <v>1.894179E-2</v>
      </c>
      <c r="V173" s="160">
        <f t="shared" si="37"/>
        <v>1.894179E-2</v>
      </c>
      <c r="W173" s="160">
        <v>0</v>
      </c>
      <c r="X173" s="161">
        <f t="shared" si="38"/>
        <v>0</v>
      </c>
      <c r="AR173" s="162" t="s">
        <v>243</v>
      </c>
      <c r="AT173" s="162" t="s">
        <v>239</v>
      </c>
      <c r="AU173" s="162" t="s">
        <v>210</v>
      </c>
      <c r="AY173" s="13" t="s">
        <v>236</v>
      </c>
      <c r="BE173" s="163">
        <f t="shared" si="39"/>
        <v>0</v>
      </c>
      <c r="BF173" s="163">
        <f t="shared" si="40"/>
        <v>0</v>
      </c>
      <c r="BG173" s="163">
        <f t="shared" si="41"/>
        <v>0</v>
      </c>
      <c r="BH173" s="163">
        <f t="shared" si="42"/>
        <v>0</v>
      </c>
      <c r="BI173" s="163">
        <f t="shared" si="43"/>
        <v>0</v>
      </c>
      <c r="BJ173" s="13" t="s">
        <v>210</v>
      </c>
      <c r="BK173" s="163">
        <f t="shared" si="44"/>
        <v>0</v>
      </c>
      <c r="BL173" s="13" t="s">
        <v>243</v>
      </c>
      <c r="BM173" s="162" t="s">
        <v>581</v>
      </c>
    </row>
    <row r="174" spans="2:65" s="1" customFormat="1" ht="24.2" customHeight="1">
      <c r="B174" s="28"/>
      <c r="C174" s="164" t="s">
        <v>324</v>
      </c>
      <c r="D174" s="164" t="s">
        <v>296</v>
      </c>
      <c r="E174" s="165" t="s">
        <v>322</v>
      </c>
      <c r="F174" s="166" t="s">
        <v>523</v>
      </c>
      <c r="G174" s="167" t="s">
        <v>251</v>
      </c>
      <c r="H174" s="168">
        <v>1</v>
      </c>
      <c r="I174" s="169"/>
      <c r="J174" s="170"/>
      <c r="K174" s="171">
        <f t="shared" si="32"/>
        <v>0</v>
      </c>
      <c r="L174" s="170"/>
      <c r="M174" s="172"/>
      <c r="N174" s="173" t="s">
        <v>1</v>
      </c>
      <c r="O174" s="118" t="s">
        <v>45</v>
      </c>
      <c r="P174" s="159">
        <f t="shared" si="33"/>
        <v>0</v>
      </c>
      <c r="Q174" s="159">
        <f t="shared" si="34"/>
        <v>0</v>
      </c>
      <c r="R174" s="159">
        <f t="shared" si="35"/>
        <v>0</v>
      </c>
      <c r="T174" s="160">
        <f t="shared" si="36"/>
        <v>0</v>
      </c>
      <c r="U174" s="160">
        <v>1.4E-2</v>
      </c>
      <c r="V174" s="160">
        <f t="shared" si="37"/>
        <v>1.4E-2</v>
      </c>
      <c r="W174" s="160">
        <v>0</v>
      </c>
      <c r="X174" s="161">
        <f t="shared" si="38"/>
        <v>0</v>
      </c>
      <c r="AR174" s="162" t="s">
        <v>303</v>
      </c>
      <c r="AT174" s="162" t="s">
        <v>296</v>
      </c>
      <c r="AU174" s="162" t="s">
        <v>210</v>
      </c>
      <c r="AY174" s="13" t="s">
        <v>236</v>
      </c>
      <c r="BE174" s="163">
        <f t="shared" si="39"/>
        <v>0</v>
      </c>
      <c r="BF174" s="163">
        <f t="shared" si="40"/>
        <v>0</v>
      </c>
      <c r="BG174" s="163">
        <f t="shared" si="41"/>
        <v>0</v>
      </c>
      <c r="BH174" s="163">
        <f t="shared" si="42"/>
        <v>0</v>
      </c>
      <c r="BI174" s="163">
        <f t="shared" si="43"/>
        <v>0</v>
      </c>
      <c r="BJ174" s="13" t="s">
        <v>210</v>
      </c>
      <c r="BK174" s="163">
        <f t="shared" si="44"/>
        <v>0</v>
      </c>
      <c r="BL174" s="13" t="s">
        <v>243</v>
      </c>
      <c r="BM174" s="162" t="s">
        <v>582</v>
      </c>
    </row>
    <row r="175" spans="2:65" s="1" customFormat="1" ht="21.75" customHeight="1">
      <c r="B175" s="28"/>
      <c r="C175" s="150" t="s">
        <v>325</v>
      </c>
      <c r="D175" s="150" t="s">
        <v>239</v>
      </c>
      <c r="E175" s="151" t="s">
        <v>532</v>
      </c>
      <c r="F175" s="152" t="s">
        <v>533</v>
      </c>
      <c r="G175" s="153" t="s">
        <v>318</v>
      </c>
      <c r="H175" s="154">
        <v>1</v>
      </c>
      <c r="I175" s="155"/>
      <c r="J175" s="155"/>
      <c r="K175" s="156">
        <f t="shared" si="32"/>
        <v>0</v>
      </c>
      <c r="L175" s="157"/>
      <c r="M175" s="28"/>
      <c r="N175" s="158" t="s">
        <v>1</v>
      </c>
      <c r="O175" s="118" t="s">
        <v>45</v>
      </c>
      <c r="P175" s="159">
        <f t="shared" si="33"/>
        <v>0</v>
      </c>
      <c r="Q175" s="159">
        <f t="shared" si="34"/>
        <v>0</v>
      </c>
      <c r="R175" s="159">
        <f t="shared" si="35"/>
        <v>0</v>
      </c>
      <c r="T175" s="160">
        <f t="shared" si="36"/>
        <v>0</v>
      </c>
      <c r="U175" s="160">
        <v>2.8764390000000001E-2</v>
      </c>
      <c r="V175" s="160">
        <f t="shared" si="37"/>
        <v>2.8764390000000001E-2</v>
      </c>
      <c r="W175" s="160">
        <v>0</v>
      </c>
      <c r="X175" s="161">
        <f t="shared" si="38"/>
        <v>0</v>
      </c>
      <c r="AR175" s="162" t="s">
        <v>243</v>
      </c>
      <c r="AT175" s="162" t="s">
        <v>239</v>
      </c>
      <c r="AU175" s="162" t="s">
        <v>210</v>
      </c>
      <c r="AY175" s="13" t="s">
        <v>236</v>
      </c>
      <c r="BE175" s="163">
        <f t="shared" si="39"/>
        <v>0</v>
      </c>
      <c r="BF175" s="163">
        <f t="shared" si="40"/>
        <v>0</v>
      </c>
      <c r="BG175" s="163">
        <f t="shared" si="41"/>
        <v>0</v>
      </c>
      <c r="BH175" s="163">
        <f t="shared" si="42"/>
        <v>0</v>
      </c>
      <c r="BI175" s="163">
        <f t="shared" si="43"/>
        <v>0</v>
      </c>
      <c r="BJ175" s="13" t="s">
        <v>210</v>
      </c>
      <c r="BK175" s="163">
        <f t="shared" si="44"/>
        <v>0</v>
      </c>
      <c r="BL175" s="13" t="s">
        <v>243</v>
      </c>
      <c r="BM175" s="162" t="s">
        <v>583</v>
      </c>
    </row>
    <row r="176" spans="2:65" s="1" customFormat="1" ht="24.2" customHeight="1">
      <c r="B176" s="28"/>
      <c r="C176" s="164" t="s">
        <v>328</v>
      </c>
      <c r="D176" s="164" t="s">
        <v>296</v>
      </c>
      <c r="E176" s="165" t="s">
        <v>513</v>
      </c>
      <c r="F176" s="166" t="s">
        <v>534</v>
      </c>
      <c r="G176" s="167" t="s">
        <v>251</v>
      </c>
      <c r="H176" s="168">
        <v>1</v>
      </c>
      <c r="I176" s="169"/>
      <c r="J176" s="170"/>
      <c r="K176" s="171">
        <f t="shared" si="32"/>
        <v>0</v>
      </c>
      <c r="L176" s="170"/>
      <c r="M176" s="172"/>
      <c r="N176" s="173" t="s">
        <v>1</v>
      </c>
      <c r="O176" s="118" t="s">
        <v>45</v>
      </c>
      <c r="P176" s="159">
        <f t="shared" si="33"/>
        <v>0</v>
      </c>
      <c r="Q176" s="159">
        <f t="shared" si="34"/>
        <v>0</v>
      </c>
      <c r="R176" s="159">
        <f t="shared" si="35"/>
        <v>0</v>
      </c>
      <c r="T176" s="160">
        <f t="shared" si="36"/>
        <v>0</v>
      </c>
      <c r="U176" s="160">
        <v>1.4E-2</v>
      </c>
      <c r="V176" s="160">
        <f t="shared" si="37"/>
        <v>1.4E-2</v>
      </c>
      <c r="W176" s="160">
        <v>0</v>
      </c>
      <c r="X176" s="161">
        <f t="shared" si="38"/>
        <v>0</v>
      </c>
      <c r="AR176" s="162" t="s">
        <v>303</v>
      </c>
      <c r="AT176" s="162" t="s">
        <v>296</v>
      </c>
      <c r="AU176" s="162" t="s">
        <v>210</v>
      </c>
      <c r="AY176" s="13" t="s">
        <v>236</v>
      </c>
      <c r="BE176" s="163">
        <f t="shared" si="39"/>
        <v>0</v>
      </c>
      <c r="BF176" s="163">
        <f t="shared" si="40"/>
        <v>0</v>
      </c>
      <c r="BG176" s="163">
        <f t="shared" si="41"/>
        <v>0</v>
      </c>
      <c r="BH176" s="163">
        <f t="shared" si="42"/>
        <v>0</v>
      </c>
      <c r="BI176" s="163">
        <f t="shared" si="43"/>
        <v>0</v>
      </c>
      <c r="BJ176" s="13" t="s">
        <v>210</v>
      </c>
      <c r="BK176" s="163">
        <f t="shared" si="44"/>
        <v>0</v>
      </c>
      <c r="BL176" s="13" t="s">
        <v>243</v>
      </c>
      <c r="BM176" s="162" t="s">
        <v>584</v>
      </c>
    </row>
    <row r="177" spans="2:65" s="1" customFormat="1" ht="21.75" customHeight="1">
      <c r="B177" s="28"/>
      <c r="C177" s="150" t="s">
        <v>303</v>
      </c>
      <c r="D177" s="150" t="s">
        <v>239</v>
      </c>
      <c r="E177" s="151" t="s">
        <v>326</v>
      </c>
      <c r="F177" s="152" t="s">
        <v>327</v>
      </c>
      <c r="G177" s="153" t="s">
        <v>255</v>
      </c>
      <c r="H177" s="154">
        <v>0.105</v>
      </c>
      <c r="I177" s="155"/>
      <c r="J177" s="155"/>
      <c r="K177" s="156">
        <f t="shared" si="32"/>
        <v>0</v>
      </c>
      <c r="L177" s="157"/>
      <c r="M177" s="28"/>
      <c r="N177" s="158" t="s">
        <v>1</v>
      </c>
      <c r="O177" s="118" t="s">
        <v>45</v>
      </c>
      <c r="P177" s="159">
        <f t="shared" si="33"/>
        <v>0</v>
      </c>
      <c r="Q177" s="159">
        <f t="shared" si="34"/>
        <v>0</v>
      </c>
      <c r="R177" s="159">
        <f t="shared" si="35"/>
        <v>0</v>
      </c>
      <c r="T177" s="160">
        <f t="shared" si="36"/>
        <v>0</v>
      </c>
      <c r="U177" s="160">
        <v>0</v>
      </c>
      <c r="V177" s="160">
        <f t="shared" si="37"/>
        <v>0</v>
      </c>
      <c r="W177" s="160">
        <v>0</v>
      </c>
      <c r="X177" s="161">
        <f t="shared" si="38"/>
        <v>0</v>
      </c>
      <c r="AR177" s="162" t="s">
        <v>243</v>
      </c>
      <c r="AT177" s="162" t="s">
        <v>239</v>
      </c>
      <c r="AU177" s="162" t="s">
        <v>210</v>
      </c>
      <c r="AY177" s="13" t="s">
        <v>236</v>
      </c>
      <c r="BE177" s="163">
        <f t="shared" si="39"/>
        <v>0</v>
      </c>
      <c r="BF177" s="163">
        <f t="shared" si="40"/>
        <v>0</v>
      </c>
      <c r="BG177" s="163">
        <f t="shared" si="41"/>
        <v>0</v>
      </c>
      <c r="BH177" s="163">
        <f t="shared" si="42"/>
        <v>0</v>
      </c>
      <c r="BI177" s="163">
        <f t="shared" si="43"/>
        <v>0</v>
      </c>
      <c r="BJ177" s="13" t="s">
        <v>210</v>
      </c>
      <c r="BK177" s="163">
        <f t="shared" si="44"/>
        <v>0</v>
      </c>
      <c r="BL177" s="13" t="s">
        <v>243</v>
      </c>
      <c r="BM177" s="162" t="s">
        <v>585</v>
      </c>
    </row>
    <row r="178" spans="2:65" s="1" customFormat="1" ht="24.2" customHeight="1">
      <c r="B178" s="28"/>
      <c r="C178" s="150" t="s">
        <v>335</v>
      </c>
      <c r="D178" s="150" t="s">
        <v>239</v>
      </c>
      <c r="E178" s="151" t="s">
        <v>329</v>
      </c>
      <c r="F178" s="152" t="s">
        <v>330</v>
      </c>
      <c r="G178" s="153" t="s">
        <v>255</v>
      </c>
      <c r="H178" s="154">
        <v>0.105</v>
      </c>
      <c r="I178" s="155"/>
      <c r="J178" s="155"/>
      <c r="K178" s="156">
        <f t="shared" si="32"/>
        <v>0</v>
      </c>
      <c r="L178" s="157"/>
      <c r="M178" s="28"/>
      <c r="N178" s="158" t="s">
        <v>1</v>
      </c>
      <c r="O178" s="118" t="s">
        <v>45</v>
      </c>
      <c r="P178" s="159">
        <f t="shared" si="33"/>
        <v>0</v>
      </c>
      <c r="Q178" s="159">
        <f t="shared" si="34"/>
        <v>0</v>
      </c>
      <c r="R178" s="159">
        <f t="shared" si="35"/>
        <v>0</v>
      </c>
      <c r="T178" s="160">
        <f t="shared" si="36"/>
        <v>0</v>
      </c>
      <c r="U178" s="160">
        <v>0</v>
      </c>
      <c r="V178" s="160">
        <f t="shared" si="37"/>
        <v>0</v>
      </c>
      <c r="W178" s="160">
        <v>0</v>
      </c>
      <c r="X178" s="161">
        <f t="shared" si="38"/>
        <v>0</v>
      </c>
      <c r="AR178" s="162" t="s">
        <v>243</v>
      </c>
      <c r="AT178" s="162" t="s">
        <v>239</v>
      </c>
      <c r="AU178" s="162" t="s">
        <v>210</v>
      </c>
      <c r="AY178" s="13" t="s">
        <v>236</v>
      </c>
      <c r="BE178" s="163">
        <f t="shared" si="39"/>
        <v>0</v>
      </c>
      <c r="BF178" s="163">
        <f t="shared" si="40"/>
        <v>0</v>
      </c>
      <c r="BG178" s="163">
        <f t="shared" si="41"/>
        <v>0</v>
      </c>
      <c r="BH178" s="163">
        <f t="shared" si="42"/>
        <v>0</v>
      </c>
      <c r="BI178" s="163">
        <f t="shared" si="43"/>
        <v>0</v>
      </c>
      <c r="BJ178" s="13" t="s">
        <v>210</v>
      </c>
      <c r="BK178" s="163">
        <f t="shared" si="44"/>
        <v>0</v>
      </c>
      <c r="BL178" s="13" t="s">
        <v>243</v>
      </c>
      <c r="BM178" s="162" t="s">
        <v>586</v>
      </c>
    </row>
    <row r="179" spans="2:65" s="1" customFormat="1" ht="24.2" customHeight="1">
      <c r="B179" s="28"/>
      <c r="C179" s="150" t="s">
        <v>336</v>
      </c>
      <c r="D179" s="150" t="s">
        <v>239</v>
      </c>
      <c r="E179" s="151" t="s">
        <v>331</v>
      </c>
      <c r="F179" s="152" t="s">
        <v>332</v>
      </c>
      <c r="G179" s="153" t="s">
        <v>255</v>
      </c>
      <c r="H179" s="154">
        <v>0.105</v>
      </c>
      <c r="I179" s="155"/>
      <c r="J179" s="155"/>
      <c r="K179" s="156">
        <f t="shared" si="32"/>
        <v>0</v>
      </c>
      <c r="L179" s="157"/>
      <c r="M179" s="28"/>
      <c r="N179" s="158" t="s">
        <v>1</v>
      </c>
      <c r="O179" s="118" t="s">
        <v>45</v>
      </c>
      <c r="P179" s="159">
        <f t="shared" si="33"/>
        <v>0</v>
      </c>
      <c r="Q179" s="159">
        <f t="shared" si="34"/>
        <v>0</v>
      </c>
      <c r="R179" s="159">
        <f t="shared" si="35"/>
        <v>0</v>
      </c>
      <c r="T179" s="160">
        <f t="shared" si="36"/>
        <v>0</v>
      </c>
      <c r="U179" s="160">
        <v>0</v>
      </c>
      <c r="V179" s="160">
        <f t="shared" si="37"/>
        <v>0</v>
      </c>
      <c r="W179" s="160">
        <v>0</v>
      </c>
      <c r="X179" s="161">
        <f t="shared" si="38"/>
        <v>0</v>
      </c>
      <c r="AR179" s="162" t="s">
        <v>243</v>
      </c>
      <c r="AT179" s="162" t="s">
        <v>239</v>
      </c>
      <c r="AU179" s="162" t="s">
        <v>210</v>
      </c>
      <c r="AY179" s="13" t="s">
        <v>236</v>
      </c>
      <c r="BE179" s="163">
        <f t="shared" si="39"/>
        <v>0</v>
      </c>
      <c r="BF179" s="163">
        <f t="shared" si="40"/>
        <v>0</v>
      </c>
      <c r="BG179" s="163">
        <f t="shared" si="41"/>
        <v>0</v>
      </c>
      <c r="BH179" s="163">
        <f t="shared" si="42"/>
        <v>0</v>
      </c>
      <c r="BI179" s="163">
        <f t="shared" si="43"/>
        <v>0</v>
      </c>
      <c r="BJ179" s="13" t="s">
        <v>210</v>
      </c>
      <c r="BK179" s="163">
        <f t="shared" si="44"/>
        <v>0</v>
      </c>
      <c r="BL179" s="13" t="s">
        <v>243</v>
      </c>
      <c r="BM179" s="162" t="s">
        <v>587</v>
      </c>
    </row>
    <row r="180" spans="2:65" s="11" customFormat="1" ht="22.9" customHeight="1">
      <c r="B180" s="138"/>
      <c r="D180" s="139" t="s">
        <v>80</v>
      </c>
      <c r="E180" s="148" t="s">
        <v>333</v>
      </c>
      <c r="F180" s="148" t="s">
        <v>334</v>
      </c>
      <c r="I180" s="141"/>
      <c r="J180" s="141"/>
      <c r="K180" s="149">
        <f>BK180</f>
        <v>0</v>
      </c>
      <c r="M180" s="138"/>
      <c r="N180" s="142"/>
      <c r="Q180" s="143">
        <f>SUM(Q181:Q184)</f>
        <v>0</v>
      </c>
      <c r="R180" s="143">
        <f>SUM(R181:R184)</f>
        <v>0</v>
      </c>
      <c r="T180" s="144">
        <f>SUM(T181:T184)</f>
        <v>0</v>
      </c>
      <c r="V180" s="144">
        <f>SUM(V181:V184)</f>
        <v>2.2100000000000002E-3</v>
      </c>
      <c r="X180" s="145">
        <f>SUM(X181:X184)</f>
        <v>0</v>
      </c>
      <c r="AR180" s="139" t="s">
        <v>210</v>
      </c>
      <c r="AT180" s="146" t="s">
        <v>80</v>
      </c>
      <c r="AU180" s="146" t="s">
        <v>89</v>
      </c>
      <c r="AY180" s="139" t="s">
        <v>236</v>
      </c>
      <c r="BK180" s="147">
        <f>SUM(BK181:BK184)</f>
        <v>0</v>
      </c>
    </row>
    <row r="181" spans="2:65" s="1" customFormat="1" ht="33" customHeight="1">
      <c r="B181" s="28"/>
      <c r="C181" s="150" t="s">
        <v>339</v>
      </c>
      <c r="D181" s="150" t="s">
        <v>239</v>
      </c>
      <c r="E181" s="151" t="s">
        <v>516</v>
      </c>
      <c r="F181" s="152" t="s">
        <v>517</v>
      </c>
      <c r="G181" s="153" t="s">
        <v>247</v>
      </c>
      <c r="H181" s="154">
        <v>1</v>
      </c>
      <c r="I181" s="155"/>
      <c r="J181" s="155"/>
      <c r="K181" s="156">
        <f>ROUND(P181*H181,2)</f>
        <v>0</v>
      </c>
      <c r="L181" s="157"/>
      <c r="M181" s="28"/>
      <c r="N181" s="158" t="s">
        <v>1</v>
      </c>
      <c r="O181" s="118" t="s">
        <v>45</v>
      </c>
      <c r="P181" s="159">
        <f>I181+J181</f>
        <v>0</v>
      </c>
      <c r="Q181" s="159">
        <f>ROUND(I181*H181,2)</f>
        <v>0</v>
      </c>
      <c r="R181" s="159">
        <f>ROUND(J181*H181,2)</f>
        <v>0</v>
      </c>
      <c r="T181" s="160">
        <f>S181*H181</f>
        <v>0</v>
      </c>
      <c r="U181" s="160">
        <v>9.0000000000000006E-5</v>
      </c>
      <c r="V181" s="160">
        <f>U181*H181</f>
        <v>9.0000000000000006E-5</v>
      </c>
      <c r="W181" s="160">
        <v>0</v>
      </c>
      <c r="X181" s="161">
        <f>W181*H181</f>
        <v>0</v>
      </c>
      <c r="AR181" s="162" t="s">
        <v>243</v>
      </c>
      <c r="AT181" s="162" t="s">
        <v>239</v>
      </c>
      <c r="AU181" s="162" t="s">
        <v>210</v>
      </c>
      <c r="AY181" s="13" t="s">
        <v>236</v>
      </c>
      <c r="BE181" s="163">
        <f>IF(O181="základná",K181,0)</f>
        <v>0</v>
      </c>
      <c r="BF181" s="163">
        <f>IF(O181="znížená",K181,0)</f>
        <v>0</v>
      </c>
      <c r="BG181" s="163">
        <f>IF(O181="zákl. prenesená",K181,0)</f>
        <v>0</v>
      </c>
      <c r="BH181" s="163">
        <f>IF(O181="zníž. prenesená",K181,0)</f>
        <v>0</v>
      </c>
      <c r="BI181" s="163">
        <f>IF(O181="nulová",K181,0)</f>
        <v>0</v>
      </c>
      <c r="BJ181" s="13" t="s">
        <v>210</v>
      </c>
      <c r="BK181" s="163">
        <f>ROUND(P181*H181,2)</f>
        <v>0</v>
      </c>
      <c r="BL181" s="13" t="s">
        <v>243</v>
      </c>
      <c r="BM181" s="162" t="s">
        <v>588</v>
      </c>
    </row>
    <row r="182" spans="2:65" s="1" customFormat="1" ht="16.5" customHeight="1">
      <c r="B182" s="28"/>
      <c r="C182" s="164" t="s">
        <v>342</v>
      </c>
      <c r="D182" s="164" t="s">
        <v>296</v>
      </c>
      <c r="E182" s="165" t="s">
        <v>518</v>
      </c>
      <c r="F182" s="166" t="s">
        <v>337</v>
      </c>
      <c r="G182" s="167" t="s">
        <v>338</v>
      </c>
      <c r="H182" s="168">
        <v>1</v>
      </c>
      <c r="I182" s="169"/>
      <c r="J182" s="170"/>
      <c r="K182" s="171">
        <f>ROUND(P182*H182,2)</f>
        <v>0</v>
      </c>
      <c r="L182" s="170"/>
      <c r="M182" s="172"/>
      <c r="N182" s="173" t="s">
        <v>1</v>
      </c>
      <c r="O182" s="118" t="s">
        <v>45</v>
      </c>
      <c r="P182" s="159">
        <f>I182+J182</f>
        <v>0</v>
      </c>
      <c r="Q182" s="159">
        <f>ROUND(I182*H182,2)</f>
        <v>0</v>
      </c>
      <c r="R182" s="159">
        <f>ROUND(J182*H182,2)</f>
        <v>0</v>
      </c>
      <c r="T182" s="160">
        <f>S182*H182</f>
        <v>0</v>
      </c>
      <c r="U182" s="160">
        <v>1E-3</v>
      </c>
      <c r="V182" s="160">
        <f>U182*H182</f>
        <v>1E-3</v>
      </c>
      <c r="W182" s="160">
        <v>0</v>
      </c>
      <c r="X182" s="161">
        <f>W182*H182</f>
        <v>0</v>
      </c>
      <c r="AR182" s="162" t="s">
        <v>303</v>
      </c>
      <c r="AT182" s="162" t="s">
        <v>296</v>
      </c>
      <c r="AU182" s="162" t="s">
        <v>210</v>
      </c>
      <c r="AY182" s="13" t="s">
        <v>236</v>
      </c>
      <c r="BE182" s="163">
        <f>IF(O182="základná",K182,0)</f>
        <v>0</v>
      </c>
      <c r="BF182" s="163">
        <f>IF(O182="znížená",K182,0)</f>
        <v>0</v>
      </c>
      <c r="BG182" s="163">
        <f>IF(O182="zákl. prenesená",K182,0)</f>
        <v>0</v>
      </c>
      <c r="BH182" s="163">
        <f>IF(O182="zníž. prenesená",K182,0)</f>
        <v>0</v>
      </c>
      <c r="BI182" s="163">
        <f>IF(O182="nulová",K182,0)</f>
        <v>0</v>
      </c>
      <c r="BJ182" s="13" t="s">
        <v>210</v>
      </c>
      <c r="BK182" s="163">
        <f>ROUND(P182*H182,2)</f>
        <v>0</v>
      </c>
      <c r="BL182" s="13" t="s">
        <v>243</v>
      </c>
      <c r="BM182" s="162" t="s">
        <v>589</v>
      </c>
    </row>
    <row r="183" spans="2:65" s="1" customFormat="1" ht="33" customHeight="1">
      <c r="B183" s="28"/>
      <c r="C183" s="150" t="s">
        <v>347</v>
      </c>
      <c r="D183" s="150" t="s">
        <v>239</v>
      </c>
      <c r="E183" s="151" t="s">
        <v>340</v>
      </c>
      <c r="F183" s="152" t="s">
        <v>341</v>
      </c>
      <c r="G183" s="153" t="s">
        <v>247</v>
      </c>
      <c r="H183" s="154">
        <v>1</v>
      </c>
      <c r="I183" s="155"/>
      <c r="J183" s="155"/>
      <c r="K183" s="156">
        <f>ROUND(P183*H183,2)</f>
        <v>0</v>
      </c>
      <c r="L183" s="157"/>
      <c r="M183" s="28"/>
      <c r="N183" s="158" t="s">
        <v>1</v>
      </c>
      <c r="O183" s="118" t="s">
        <v>45</v>
      </c>
      <c r="P183" s="159">
        <f>I183+J183</f>
        <v>0</v>
      </c>
      <c r="Q183" s="159">
        <f>ROUND(I183*H183,2)</f>
        <v>0</v>
      </c>
      <c r="R183" s="159">
        <f>ROUND(J183*H183,2)</f>
        <v>0</v>
      </c>
      <c r="T183" s="160">
        <f>S183*H183</f>
        <v>0</v>
      </c>
      <c r="U183" s="160">
        <v>1.2E-4</v>
      </c>
      <c r="V183" s="160">
        <f>U183*H183</f>
        <v>1.2E-4</v>
      </c>
      <c r="W183" s="160">
        <v>0</v>
      </c>
      <c r="X183" s="161">
        <f>W183*H183</f>
        <v>0</v>
      </c>
      <c r="AR183" s="162" t="s">
        <v>243</v>
      </c>
      <c r="AT183" s="162" t="s">
        <v>239</v>
      </c>
      <c r="AU183" s="162" t="s">
        <v>210</v>
      </c>
      <c r="AY183" s="13" t="s">
        <v>236</v>
      </c>
      <c r="BE183" s="163">
        <f>IF(O183="základná",K183,0)</f>
        <v>0</v>
      </c>
      <c r="BF183" s="163">
        <f>IF(O183="znížená",K183,0)</f>
        <v>0</v>
      </c>
      <c r="BG183" s="163">
        <f>IF(O183="zákl. prenesená",K183,0)</f>
        <v>0</v>
      </c>
      <c r="BH183" s="163">
        <f>IF(O183="zníž. prenesená",K183,0)</f>
        <v>0</v>
      </c>
      <c r="BI183" s="163">
        <f>IF(O183="nulová",K183,0)</f>
        <v>0</v>
      </c>
      <c r="BJ183" s="13" t="s">
        <v>210</v>
      </c>
      <c r="BK183" s="163">
        <f>ROUND(P183*H183,2)</f>
        <v>0</v>
      </c>
      <c r="BL183" s="13" t="s">
        <v>243</v>
      </c>
      <c r="BM183" s="162" t="s">
        <v>590</v>
      </c>
    </row>
    <row r="184" spans="2:65" s="1" customFormat="1" ht="16.5" customHeight="1">
      <c r="B184" s="28"/>
      <c r="C184" s="164" t="s">
        <v>351</v>
      </c>
      <c r="D184" s="164" t="s">
        <v>296</v>
      </c>
      <c r="E184" s="165" t="s">
        <v>343</v>
      </c>
      <c r="F184" s="166" t="s">
        <v>344</v>
      </c>
      <c r="G184" s="167" t="s">
        <v>338</v>
      </c>
      <c r="H184" s="168">
        <v>1</v>
      </c>
      <c r="I184" s="169"/>
      <c r="J184" s="170"/>
      <c r="K184" s="171">
        <f>ROUND(P184*H184,2)</f>
        <v>0</v>
      </c>
      <c r="L184" s="170"/>
      <c r="M184" s="172"/>
      <c r="N184" s="173" t="s">
        <v>1</v>
      </c>
      <c r="O184" s="118" t="s">
        <v>45</v>
      </c>
      <c r="P184" s="159">
        <f>I184+J184</f>
        <v>0</v>
      </c>
      <c r="Q184" s="159">
        <f>ROUND(I184*H184,2)</f>
        <v>0</v>
      </c>
      <c r="R184" s="159">
        <f>ROUND(J184*H184,2)</f>
        <v>0</v>
      </c>
      <c r="T184" s="160">
        <f>S184*H184</f>
        <v>0</v>
      </c>
      <c r="U184" s="160">
        <v>1E-3</v>
      </c>
      <c r="V184" s="160">
        <f>U184*H184</f>
        <v>1E-3</v>
      </c>
      <c r="W184" s="160">
        <v>0</v>
      </c>
      <c r="X184" s="161">
        <f>W184*H184</f>
        <v>0</v>
      </c>
      <c r="AR184" s="162" t="s">
        <v>303</v>
      </c>
      <c r="AT184" s="162" t="s">
        <v>296</v>
      </c>
      <c r="AU184" s="162" t="s">
        <v>210</v>
      </c>
      <c r="AY184" s="13" t="s">
        <v>236</v>
      </c>
      <c r="BE184" s="163">
        <f>IF(O184="základná",K184,0)</f>
        <v>0</v>
      </c>
      <c r="BF184" s="163">
        <f>IF(O184="znížená",K184,0)</f>
        <v>0</v>
      </c>
      <c r="BG184" s="163">
        <f>IF(O184="zákl. prenesená",K184,0)</f>
        <v>0</v>
      </c>
      <c r="BH184" s="163">
        <f>IF(O184="zníž. prenesená",K184,0)</f>
        <v>0</v>
      </c>
      <c r="BI184" s="163">
        <f>IF(O184="nulová",K184,0)</f>
        <v>0</v>
      </c>
      <c r="BJ184" s="13" t="s">
        <v>210</v>
      </c>
      <c r="BK184" s="163">
        <f>ROUND(P184*H184,2)</f>
        <v>0</v>
      </c>
      <c r="BL184" s="13" t="s">
        <v>243</v>
      </c>
      <c r="BM184" s="162" t="s">
        <v>591</v>
      </c>
    </row>
    <row r="185" spans="2:65" s="11" customFormat="1" ht="22.9" customHeight="1">
      <c r="B185" s="138"/>
      <c r="D185" s="139" t="s">
        <v>80</v>
      </c>
      <c r="E185" s="148" t="s">
        <v>345</v>
      </c>
      <c r="F185" s="148" t="s">
        <v>346</v>
      </c>
      <c r="I185" s="141"/>
      <c r="J185" s="141"/>
      <c r="K185" s="149">
        <f>BK185</f>
        <v>0</v>
      </c>
      <c r="M185" s="138"/>
      <c r="N185" s="142"/>
      <c r="Q185" s="143">
        <f>SUM(Q186:Q213)</f>
        <v>0</v>
      </c>
      <c r="R185" s="143">
        <f>SUM(R186:R213)</f>
        <v>0</v>
      </c>
      <c r="T185" s="144">
        <f>SUM(T186:T213)</f>
        <v>0</v>
      </c>
      <c r="V185" s="144">
        <f>SUM(V186:V213)</f>
        <v>0.13273283999999996</v>
      </c>
      <c r="X185" s="145">
        <f>SUM(X186:X213)</f>
        <v>0</v>
      </c>
      <c r="AR185" s="139" t="s">
        <v>246</v>
      </c>
      <c r="AT185" s="146" t="s">
        <v>80</v>
      </c>
      <c r="AU185" s="146" t="s">
        <v>89</v>
      </c>
      <c r="AY185" s="139" t="s">
        <v>236</v>
      </c>
      <c r="BK185" s="147">
        <f>SUM(BK186:BK213)</f>
        <v>0</v>
      </c>
    </row>
    <row r="186" spans="2:65" s="1" customFormat="1" ht="16.5" customHeight="1">
      <c r="B186" s="28"/>
      <c r="C186" s="150" t="s">
        <v>354</v>
      </c>
      <c r="D186" s="150" t="s">
        <v>239</v>
      </c>
      <c r="E186" s="151" t="s">
        <v>348</v>
      </c>
      <c r="F186" s="152" t="s">
        <v>349</v>
      </c>
      <c r="G186" s="153" t="s">
        <v>350</v>
      </c>
      <c r="H186" s="154">
        <v>2</v>
      </c>
      <c r="I186" s="155"/>
      <c r="J186" s="155"/>
      <c r="K186" s="156">
        <f t="shared" ref="K186:K213" si="45">ROUND(P186*H186,2)</f>
        <v>0</v>
      </c>
      <c r="L186" s="157"/>
      <c r="M186" s="28"/>
      <c r="N186" s="158" t="s">
        <v>1</v>
      </c>
      <c r="O186" s="118" t="s">
        <v>45</v>
      </c>
      <c r="P186" s="159">
        <f t="shared" ref="P186:P213" si="46">I186+J186</f>
        <v>0</v>
      </c>
      <c r="Q186" s="159">
        <f t="shared" ref="Q186:Q213" si="47">ROUND(I186*H186,2)</f>
        <v>0</v>
      </c>
      <c r="R186" s="159">
        <f t="shared" ref="R186:R213" si="48">ROUND(J186*H186,2)</f>
        <v>0</v>
      </c>
      <c r="T186" s="160">
        <f t="shared" ref="T186:T213" si="49">S186*H186</f>
        <v>0</v>
      </c>
      <c r="U186" s="160">
        <v>0</v>
      </c>
      <c r="V186" s="160">
        <f t="shared" ref="V186:V213" si="50">U186*H186</f>
        <v>0</v>
      </c>
      <c r="W186" s="160">
        <v>0</v>
      </c>
      <c r="X186" s="161">
        <f t="shared" ref="X186:X213" si="51">W186*H186</f>
        <v>0</v>
      </c>
      <c r="AR186" s="162" t="s">
        <v>294</v>
      </c>
      <c r="AT186" s="162" t="s">
        <v>239</v>
      </c>
      <c r="AU186" s="162" t="s">
        <v>210</v>
      </c>
      <c r="AY186" s="13" t="s">
        <v>236</v>
      </c>
      <c r="BE186" s="163">
        <f t="shared" ref="BE186:BE213" si="52">IF(O186="základná",K186,0)</f>
        <v>0</v>
      </c>
      <c r="BF186" s="163">
        <f t="shared" ref="BF186:BF213" si="53">IF(O186="znížená",K186,0)</f>
        <v>0</v>
      </c>
      <c r="BG186" s="163">
        <f t="shared" ref="BG186:BG213" si="54">IF(O186="zákl. prenesená",K186,0)</f>
        <v>0</v>
      </c>
      <c r="BH186" s="163">
        <f t="shared" ref="BH186:BH213" si="55">IF(O186="zníž. prenesená",K186,0)</f>
        <v>0</v>
      </c>
      <c r="BI186" s="163">
        <f t="shared" ref="BI186:BI213" si="56">IF(O186="nulová",K186,0)</f>
        <v>0</v>
      </c>
      <c r="BJ186" s="13" t="s">
        <v>210</v>
      </c>
      <c r="BK186" s="163">
        <f t="shared" ref="BK186:BK213" si="57">ROUND(P186*H186,2)</f>
        <v>0</v>
      </c>
      <c r="BL186" s="13" t="s">
        <v>294</v>
      </c>
      <c r="BM186" s="162" t="s">
        <v>592</v>
      </c>
    </row>
    <row r="187" spans="2:65" s="1" customFormat="1" ht="24.2" customHeight="1">
      <c r="B187" s="28"/>
      <c r="C187" s="164" t="s">
        <v>357</v>
      </c>
      <c r="D187" s="164" t="s">
        <v>296</v>
      </c>
      <c r="E187" s="165" t="s">
        <v>352</v>
      </c>
      <c r="F187" s="166" t="s">
        <v>353</v>
      </c>
      <c r="G187" s="167" t="s">
        <v>251</v>
      </c>
      <c r="H187" s="168">
        <v>2</v>
      </c>
      <c r="I187" s="169"/>
      <c r="J187" s="170"/>
      <c r="K187" s="171">
        <f t="shared" si="45"/>
        <v>0</v>
      </c>
      <c r="L187" s="170"/>
      <c r="M187" s="172"/>
      <c r="N187" s="173" t="s">
        <v>1</v>
      </c>
      <c r="O187" s="118" t="s">
        <v>45</v>
      </c>
      <c r="P187" s="159">
        <f t="shared" si="46"/>
        <v>0</v>
      </c>
      <c r="Q187" s="159">
        <f t="shared" si="47"/>
        <v>0</v>
      </c>
      <c r="R187" s="159">
        <f t="shared" si="48"/>
        <v>0</v>
      </c>
      <c r="T187" s="160">
        <f t="shared" si="49"/>
        <v>0</v>
      </c>
      <c r="U187" s="160">
        <v>1.2600000000000001E-3</v>
      </c>
      <c r="V187" s="160">
        <f t="shared" si="50"/>
        <v>2.5200000000000001E-3</v>
      </c>
      <c r="W187" s="160">
        <v>0</v>
      </c>
      <c r="X187" s="161">
        <f t="shared" si="51"/>
        <v>0</v>
      </c>
      <c r="AR187" s="162" t="s">
        <v>297</v>
      </c>
      <c r="AT187" s="162" t="s">
        <v>296</v>
      </c>
      <c r="AU187" s="162" t="s">
        <v>210</v>
      </c>
      <c r="AY187" s="13" t="s">
        <v>236</v>
      </c>
      <c r="BE187" s="163">
        <f t="shared" si="52"/>
        <v>0</v>
      </c>
      <c r="BF187" s="163">
        <f t="shared" si="53"/>
        <v>0</v>
      </c>
      <c r="BG187" s="163">
        <f t="shared" si="54"/>
        <v>0</v>
      </c>
      <c r="BH187" s="163">
        <f t="shared" si="55"/>
        <v>0</v>
      </c>
      <c r="BI187" s="163">
        <f t="shared" si="56"/>
        <v>0</v>
      </c>
      <c r="BJ187" s="13" t="s">
        <v>210</v>
      </c>
      <c r="BK187" s="163">
        <f t="shared" si="57"/>
        <v>0</v>
      </c>
      <c r="BL187" s="13" t="s">
        <v>294</v>
      </c>
      <c r="BM187" s="162" t="s">
        <v>593</v>
      </c>
    </row>
    <row r="188" spans="2:65" s="1" customFormat="1" ht="24.2" customHeight="1">
      <c r="B188" s="28"/>
      <c r="C188" s="164" t="s">
        <v>360</v>
      </c>
      <c r="D188" s="164" t="s">
        <v>296</v>
      </c>
      <c r="E188" s="165" t="s">
        <v>355</v>
      </c>
      <c r="F188" s="166" t="s">
        <v>356</v>
      </c>
      <c r="G188" s="167" t="s">
        <v>251</v>
      </c>
      <c r="H188" s="168">
        <v>2</v>
      </c>
      <c r="I188" s="169"/>
      <c r="J188" s="170"/>
      <c r="K188" s="171">
        <f t="shared" si="45"/>
        <v>0</v>
      </c>
      <c r="L188" s="170"/>
      <c r="M188" s="172"/>
      <c r="N188" s="173" t="s">
        <v>1</v>
      </c>
      <c r="O188" s="118" t="s">
        <v>45</v>
      </c>
      <c r="P188" s="159">
        <f t="shared" si="46"/>
        <v>0</v>
      </c>
      <c r="Q188" s="159">
        <f t="shared" si="47"/>
        <v>0</v>
      </c>
      <c r="R188" s="159">
        <f t="shared" si="48"/>
        <v>0</v>
      </c>
      <c r="T188" s="160">
        <f t="shared" si="49"/>
        <v>0</v>
      </c>
      <c r="U188" s="160">
        <v>8.0000000000000007E-5</v>
      </c>
      <c r="V188" s="160">
        <f t="shared" si="50"/>
        <v>1.6000000000000001E-4</v>
      </c>
      <c r="W188" s="160">
        <v>0</v>
      </c>
      <c r="X188" s="161">
        <f t="shared" si="51"/>
        <v>0</v>
      </c>
      <c r="AR188" s="162" t="s">
        <v>297</v>
      </c>
      <c r="AT188" s="162" t="s">
        <v>296</v>
      </c>
      <c r="AU188" s="162" t="s">
        <v>210</v>
      </c>
      <c r="AY188" s="13" t="s">
        <v>236</v>
      </c>
      <c r="BE188" s="163">
        <f t="shared" si="52"/>
        <v>0</v>
      </c>
      <c r="BF188" s="163">
        <f t="shared" si="53"/>
        <v>0</v>
      </c>
      <c r="BG188" s="163">
        <f t="shared" si="54"/>
        <v>0</v>
      </c>
      <c r="BH188" s="163">
        <f t="shared" si="55"/>
        <v>0</v>
      </c>
      <c r="BI188" s="163">
        <f t="shared" si="56"/>
        <v>0</v>
      </c>
      <c r="BJ188" s="13" t="s">
        <v>210</v>
      </c>
      <c r="BK188" s="163">
        <f t="shared" si="57"/>
        <v>0</v>
      </c>
      <c r="BL188" s="13" t="s">
        <v>294</v>
      </c>
      <c r="BM188" s="162" t="s">
        <v>594</v>
      </c>
    </row>
    <row r="189" spans="2:65" s="1" customFormat="1" ht="24.2" customHeight="1">
      <c r="B189" s="28"/>
      <c r="C189" s="164" t="s">
        <v>363</v>
      </c>
      <c r="D189" s="164" t="s">
        <v>296</v>
      </c>
      <c r="E189" s="165" t="s">
        <v>358</v>
      </c>
      <c r="F189" s="166" t="s">
        <v>535</v>
      </c>
      <c r="G189" s="167" t="s">
        <v>359</v>
      </c>
      <c r="H189" s="168">
        <v>2</v>
      </c>
      <c r="I189" s="169"/>
      <c r="J189" s="170"/>
      <c r="K189" s="171">
        <f t="shared" si="45"/>
        <v>0</v>
      </c>
      <c r="L189" s="170"/>
      <c r="M189" s="172"/>
      <c r="N189" s="173" t="s">
        <v>1</v>
      </c>
      <c r="O189" s="118" t="s">
        <v>45</v>
      </c>
      <c r="P189" s="159">
        <f t="shared" si="46"/>
        <v>0</v>
      </c>
      <c r="Q189" s="159">
        <f t="shared" si="47"/>
        <v>0</v>
      </c>
      <c r="R189" s="159">
        <f t="shared" si="48"/>
        <v>0</v>
      </c>
      <c r="T189" s="160">
        <f t="shared" si="49"/>
        <v>0</v>
      </c>
      <c r="U189" s="160">
        <v>0</v>
      </c>
      <c r="V189" s="160">
        <f t="shared" si="50"/>
        <v>0</v>
      </c>
      <c r="W189" s="160">
        <v>0</v>
      </c>
      <c r="X189" s="161">
        <f t="shared" si="51"/>
        <v>0</v>
      </c>
      <c r="AR189" s="162" t="s">
        <v>297</v>
      </c>
      <c r="AT189" s="162" t="s">
        <v>296</v>
      </c>
      <c r="AU189" s="162" t="s">
        <v>210</v>
      </c>
      <c r="AY189" s="13" t="s">
        <v>236</v>
      </c>
      <c r="BE189" s="163">
        <f t="shared" si="52"/>
        <v>0</v>
      </c>
      <c r="BF189" s="163">
        <f t="shared" si="53"/>
        <v>0</v>
      </c>
      <c r="BG189" s="163">
        <f t="shared" si="54"/>
        <v>0</v>
      </c>
      <c r="BH189" s="163">
        <f t="shared" si="55"/>
        <v>0</v>
      </c>
      <c r="BI189" s="163">
        <f t="shared" si="56"/>
        <v>0</v>
      </c>
      <c r="BJ189" s="13" t="s">
        <v>210</v>
      </c>
      <c r="BK189" s="163">
        <f t="shared" si="57"/>
        <v>0</v>
      </c>
      <c r="BL189" s="13" t="s">
        <v>294</v>
      </c>
      <c r="BM189" s="162" t="s">
        <v>595</v>
      </c>
    </row>
    <row r="190" spans="2:65" s="1" customFormat="1" ht="16.5" customHeight="1">
      <c r="B190" s="28"/>
      <c r="C190" s="150" t="s">
        <v>366</v>
      </c>
      <c r="D190" s="150" t="s">
        <v>239</v>
      </c>
      <c r="E190" s="151" t="s">
        <v>361</v>
      </c>
      <c r="F190" s="152" t="s">
        <v>362</v>
      </c>
      <c r="G190" s="153" t="s">
        <v>350</v>
      </c>
      <c r="H190" s="154">
        <v>2</v>
      </c>
      <c r="I190" s="155"/>
      <c r="J190" s="155"/>
      <c r="K190" s="156">
        <f t="shared" si="45"/>
        <v>0</v>
      </c>
      <c r="L190" s="157"/>
      <c r="M190" s="28"/>
      <c r="N190" s="158" t="s">
        <v>1</v>
      </c>
      <c r="O190" s="118" t="s">
        <v>45</v>
      </c>
      <c r="P190" s="159">
        <f t="shared" si="46"/>
        <v>0</v>
      </c>
      <c r="Q190" s="159">
        <f t="shared" si="47"/>
        <v>0</v>
      </c>
      <c r="R190" s="159">
        <f t="shared" si="48"/>
        <v>0</v>
      </c>
      <c r="T190" s="160">
        <f t="shared" si="49"/>
        <v>0</v>
      </c>
      <c r="U190" s="160">
        <v>0</v>
      </c>
      <c r="V190" s="160">
        <f t="shared" si="50"/>
        <v>0</v>
      </c>
      <c r="W190" s="160">
        <v>0</v>
      </c>
      <c r="X190" s="161">
        <f t="shared" si="51"/>
        <v>0</v>
      </c>
      <c r="AR190" s="162" t="s">
        <v>294</v>
      </c>
      <c r="AT190" s="162" t="s">
        <v>239</v>
      </c>
      <c r="AU190" s="162" t="s">
        <v>210</v>
      </c>
      <c r="AY190" s="13" t="s">
        <v>236</v>
      </c>
      <c r="BE190" s="163">
        <f t="shared" si="52"/>
        <v>0</v>
      </c>
      <c r="BF190" s="163">
        <f t="shared" si="53"/>
        <v>0</v>
      </c>
      <c r="BG190" s="163">
        <f t="shared" si="54"/>
        <v>0</v>
      </c>
      <c r="BH190" s="163">
        <f t="shared" si="55"/>
        <v>0</v>
      </c>
      <c r="BI190" s="163">
        <f t="shared" si="56"/>
        <v>0</v>
      </c>
      <c r="BJ190" s="13" t="s">
        <v>210</v>
      </c>
      <c r="BK190" s="163">
        <f t="shared" si="57"/>
        <v>0</v>
      </c>
      <c r="BL190" s="13" t="s">
        <v>294</v>
      </c>
      <c r="BM190" s="162" t="s">
        <v>596</v>
      </c>
    </row>
    <row r="191" spans="2:65" s="1" customFormat="1" ht="24.2" customHeight="1">
      <c r="B191" s="28"/>
      <c r="C191" s="164" t="s">
        <v>369</v>
      </c>
      <c r="D191" s="164" t="s">
        <v>296</v>
      </c>
      <c r="E191" s="165" t="s">
        <v>364</v>
      </c>
      <c r="F191" s="166" t="s">
        <v>365</v>
      </c>
      <c r="G191" s="167" t="s">
        <v>251</v>
      </c>
      <c r="H191" s="168">
        <v>2</v>
      </c>
      <c r="I191" s="169"/>
      <c r="J191" s="170"/>
      <c r="K191" s="171">
        <f t="shared" si="45"/>
        <v>0</v>
      </c>
      <c r="L191" s="170"/>
      <c r="M191" s="172"/>
      <c r="N191" s="173" t="s">
        <v>1</v>
      </c>
      <c r="O191" s="118" t="s">
        <v>45</v>
      </c>
      <c r="P191" s="159">
        <f t="shared" si="46"/>
        <v>0</v>
      </c>
      <c r="Q191" s="159">
        <f t="shared" si="47"/>
        <v>0</v>
      </c>
      <c r="R191" s="159">
        <f t="shared" si="48"/>
        <v>0</v>
      </c>
      <c r="T191" s="160">
        <f t="shared" si="49"/>
        <v>0</v>
      </c>
      <c r="U191" s="160">
        <v>2.1199999999999999E-3</v>
      </c>
      <c r="V191" s="160">
        <f t="shared" si="50"/>
        <v>4.2399999999999998E-3</v>
      </c>
      <c r="W191" s="160">
        <v>0</v>
      </c>
      <c r="X191" s="161">
        <f t="shared" si="51"/>
        <v>0</v>
      </c>
      <c r="AR191" s="162" t="s">
        <v>297</v>
      </c>
      <c r="AT191" s="162" t="s">
        <v>296</v>
      </c>
      <c r="AU191" s="162" t="s">
        <v>210</v>
      </c>
      <c r="AY191" s="13" t="s">
        <v>236</v>
      </c>
      <c r="BE191" s="163">
        <f t="shared" si="52"/>
        <v>0</v>
      </c>
      <c r="BF191" s="163">
        <f t="shared" si="53"/>
        <v>0</v>
      </c>
      <c r="BG191" s="163">
        <f t="shared" si="54"/>
        <v>0</v>
      </c>
      <c r="BH191" s="163">
        <f t="shared" si="55"/>
        <v>0</v>
      </c>
      <c r="BI191" s="163">
        <f t="shared" si="56"/>
        <v>0</v>
      </c>
      <c r="BJ191" s="13" t="s">
        <v>210</v>
      </c>
      <c r="BK191" s="163">
        <f t="shared" si="57"/>
        <v>0</v>
      </c>
      <c r="BL191" s="13" t="s">
        <v>294</v>
      </c>
      <c r="BM191" s="162" t="s">
        <v>597</v>
      </c>
    </row>
    <row r="192" spans="2:65" s="1" customFormat="1" ht="24.2" customHeight="1">
      <c r="B192" s="28"/>
      <c r="C192" s="164" t="s">
        <v>373</v>
      </c>
      <c r="D192" s="164" t="s">
        <v>296</v>
      </c>
      <c r="E192" s="165" t="s">
        <v>367</v>
      </c>
      <c r="F192" s="166" t="s">
        <v>368</v>
      </c>
      <c r="G192" s="167" t="s">
        <v>251</v>
      </c>
      <c r="H192" s="168">
        <v>2</v>
      </c>
      <c r="I192" s="169"/>
      <c r="J192" s="170"/>
      <c r="K192" s="171">
        <f t="shared" si="45"/>
        <v>0</v>
      </c>
      <c r="L192" s="170"/>
      <c r="M192" s="172"/>
      <c r="N192" s="173" t="s">
        <v>1</v>
      </c>
      <c r="O192" s="118" t="s">
        <v>45</v>
      </c>
      <c r="P192" s="159">
        <f t="shared" si="46"/>
        <v>0</v>
      </c>
      <c r="Q192" s="159">
        <f t="shared" si="47"/>
        <v>0</v>
      </c>
      <c r="R192" s="159">
        <f t="shared" si="48"/>
        <v>0</v>
      </c>
      <c r="T192" s="160">
        <f t="shared" si="49"/>
        <v>0</v>
      </c>
      <c r="U192" s="160">
        <v>1.2E-4</v>
      </c>
      <c r="V192" s="160">
        <f t="shared" si="50"/>
        <v>2.4000000000000001E-4</v>
      </c>
      <c r="W192" s="160">
        <v>0</v>
      </c>
      <c r="X192" s="161">
        <f t="shared" si="51"/>
        <v>0</v>
      </c>
      <c r="AR192" s="162" t="s">
        <v>297</v>
      </c>
      <c r="AT192" s="162" t="s">
        <v>296</v>
      </c>
      <c r="AU192" s="162" t="s">
        <v>210</v>
      </c>
      <c r="AY192" s="13" t="s">
        <v>236</v>
      </c>
      <c r="BE192" s="163">
        <f t="shared" si="52"/>
        <v>0</v>
      </c>
      <c r="BF192" s="163">
        <f t="shared" si="53"/>
        <v>0</v>
      </c>
      <c r="BG192" s="163">
        <f t="shared" si="54"/>
        <v>0</v>
      </c>
      <c r="BH192" s="163">
        <f t="shared" si="55"/>
        <v>0</v>
      </c>
      <c r="BI192" s="163">
        <f t="shared" si="56"/>
        <v>0</v>
      </c>
      <c r="BJ192" s="13" t="s">
        <v>210</v>
      </c>
      <c r="BK192" s="163">
        <f t="shared" si="57"/>
        <v>0</v>
      </c>
      <c r="BL192" s="13" t="s">
        <v>294</v>
      </c>
      <c r="BM192" s="162" t="s">
        <v>598</v>
      </c>
    </row>
    <row r="193" spans="2:65" s="1" customFormat="1" ht="24.2" customHeight="1">
      <c r="B193" s="28"/>
      <c r="C193" s="164" t="s">
        <v>376</v>
      </c>
      <c r="D193" s="164" t="s">
        <v>296</v>
      </c>
      <c r="E193" s="165" t="s">
        <v>370</v>
      </c>
      <c r="F193" s="166" t="s">
        <v>371</v>
      </c>
      <c r="G193" s="167" t="s">
        <v>372</v>
      </c>
      <c r="H193" s="168">
        <v>2</v>
      </c>
      <c r="I193" s="169"/>
      <c r="J193" s="170"/>
      <c r="K193" s="171">
        <f t="shared" si="45"/>
        <v>0</v>
      </c>
      <c r="L193" s="170"/>
      <c r="M193" s="172"/>
      <c r="N193" s="173" t="s">
        <v>1</v>
      </c>
      <c r="O193" s="118" t="s">
        <v>45</v>
      </c>
      <c r="P193" s="159">
        <f t="shared" si="46"/>
        <v>0</v>
      </c>
      <c r="Q193" s="159">
        <f t="shared" si="47"/>
        <v>0</v>
      </c>
      <c r="R193" s="159">
        <f t="shared" si="48"/>
        <v>0</v>
      </c>
      <c r="T193" s="160">
        <f t="shared" si="49"/>
        <v>0</v>
      </c>
      <c r="U193" s="160">
        <v>1.1599999999999999E-2</v>
      </c>
      <c r="V193" s="160">
        <f t="shared" si="50"/>
        <v>2.3199999999999998E-2</v>
      </c>
      <c r="W193" s="160">
        <v>0</v>
      </c>
      <c r="X193" s="161">
        <f t="shared" si="51"/>
        <v>0</v>
      </c>
      <c r="AR193" s="162" t="s">
        <v>297</v>
      </c>
      <c r="AT193" s="162" t="s">
        <v>296</v>
      </c>
      <c r="AU193" s="162" t="s">
        <v>210</v>
      </c>
      <c r="AY193" s="13" t="s">
        <v>236</v>
      </c>
      <c r="BE193" s="163">
        <f t="shared" si="52"/>
        <v>0</v>
      </c>
      <c r="BF193" s="163">
        <f t="shared" si="53"/>
        <v>0</v>
      </c>
      <c r="BG193" s="163">
        <f t="shared" si="54"/>
        <v>0</v>
      </c>
      <c r="BH193" s="163">
        <f t="shared" si="55"/>
        <v>0</v>
      </c>
      <c r="BI193" s="163">
        <f t="shared" si="56"/>
        <v>0</v>
      </c>
      <c r="BJ193" s="13" t="s">
        <v>210</v>
      </c>
      <c r="BK193" s="163">
        <f t="shared" si="57"/>
        <v>0</v>
      </c>
      <c r="BL193" s="13" t="s">
        <v>294</v>
      </c>
      <c r="BM193" s="162" t="s">
        <v>599</v>
      </c>
    </row>
    <row r="194" spans="2:65" s="1" customFormat="1" ht="16.5" customHeight="1">
      <c r="B194" s="28"/>
      <c r="C194" s="150" t="s">
        <v>379</v>
      </c>
      <c r="D194" s="150" t="s">
        <v>239</v>
      </c>
      <c r="E194" s="151" t="s">
        <v>536</v>
      </c>
      <c r="F194" s="152" t="s">
        <v>537</v>
      </c>
      <c r="G194" s="153" t="s">
        <v>350</v>
      </c>
      <c r="H194" s="154">
        <v>2</v>
      </c>
      <c r="I194" s="155"/>
      <c r="J194" s="155"/>
      <c r="K194" s="156">
        <f t="shared" si="45"/>
        <v>0</v>
      </c>
      <c r="L194" s="157"/>
      <c r="M194" s="28"/>
      <c r="N194" s="158" t="s">
        <v>1</v>
      </c>
      <c r="O194" s="118" t="s">
        <v>45</v>
      </c>
      <c r="P194" s="159">
        <f t="shared" si="46"/>
        <v>0</v>
      </c>
      <c r="Q194" s="159">
        <f t="shared" si="47"/>
        <v>0</v>
      </c>
      <c r="R194" s="159">
        <f t="shared" si="48"/>
        <v>0</v>
      </c>
      <c r="T194" s="160">
        <f t="shared" si="49"/>
        <v>0</v>
      </c>
      <c r="U194" s="160">
        <v>0</v>
      </c>
      <c r="V194" s="160">
        <f t="shared" si="50"/>
        <v>0</v>
      </c>
      <c r="W194" s="160">
        <v>0</v>
      </c>
      <c r="X194" s="161">
        <f t="shared" si="51"/>
        <v>0</v>
      </c>
      <c r="AR194" s="162" t="s">
        <v>294</v>
      </c>
      <c r="AT194" s="162" t="s">
        <v>239</v>
      </c>
      <c r="AU194" s="162" t="s">
        <v>210</v>
      </c>
      <c r="AY194" s="13" t="s">
        <v>236</v>
      </c>
      <c r="BE194" s="163">
        <f t="shared" si="52"/>
        <v>0</v>
      </c>
      <c r="BF194" s="163">
        <f t="shared" si="53"/>
        <v>0</v>
      </c>
      <c r="BG194" s="163">
        <f t="shared" si="54"/>
        <v>0</v>
      </c>
      <c r="BH194" s="163">
        <f t="shared" si="55"/>
        <v>0</v>
      </c>
      <c r="BI194" s="163">
        <f t="shared" si="56"/>
        <v>0</v>
      </c>
      <c r="BJ194" s="13" t="s">
        <v>210</v>
      </c>
      <c r="BK194" s="163">
        <f t="shared" si="57"/>
        <v>0</v>
      </c>
      <c r="BL194" s="13" t="s">
        <v>294</v>
      </c>
      <c r="BM194" s="162" t="s">
        <v>600</v>
      </c>
    </row>
    <row r="195" spans="2:65" s="1" customFormat="1" ht="24.2" customHeight="1">
      <c r="B195" s="28"/>
      <c r="C195" s="164" t="s">
        <v>382</v>
      </c>
      <c r="D195" s="164" t="s">
        <v>296</v>
      </c>
      <c r="E195" s="165" t="s">
        <v>538</v>
      </c>
      <c r="F195" s="166" t="s">
        <v>539</v>
      </c>
      <c r="G195" s="167" t="s">
        <v>251</v>
      </c>
      <c r="H195" s="168">
        <v>2</v>
      </c>
      <c r="I195" s="169"/>
      <c r="J195" s="170"/>
      <c r="K195" s="171">
        <f t="shared" si="45"/>
        <v>0</v>
      </c>
      <c r="L195" s="170"/>
      <c r="M195" s="172"/>
      <c r="N195" s="173" t="s">
        <v>1</v>
      </c>
      <c r="O195" s="118" t="s">
        <v>45</v>
      </c>
      <c r="P195" s="159">
        <f t="shared" si="46"/>
        <v>0</v>
      </c>
      <c r="Q195" s="159">
        <f t="shared" si="47"/>
        <v>0</v>
      </c>
      <c r="R195" s="159">
        <f t="shared" si="48"/>
        <v>0</v>
      </c>
      <c r="T195" s="160">
        <f t="shared" si="49"/>
        <v>0</v>
      </c>
      <c r="U195" s="160">
        <v>2.8300000000000001E-3</v>
      </c>
      <c r="V195" s="160">
        <f t="shared" si="50"/>
        <v>5.6600000000000001E-3</v>
      </c>
      <c r="W195" s="160">
        <v>0</v>
      </c>
      <c r="X195" s="161">
        <f t="shared" si="51"/>
        <v>0</v>
      </c>
      <c r="AR195" s="162" t="s">
        <v>297</v>
      </c>
      <c r="AT195" s="162" t="s">
        <v>296</v>
      </c>
      <c r="AU195" s="162" t="s">
        <v>210</v>
      </c>
      <c r="AY195" s="13" t="s">
        <v>236</v>
      </c>
      <c r="BE195" s="163">
        <f t="shared" si="52"/>
        <v>0</v>
      </c>
      <c r="BF195" s="163">
        <f t="shared" si="53"/>
        <v>0</v>
      </c>
      <c r="BG195" s="163">
        <f t="shared" si="54"/>
        <v>0</v>
      </c>
      <c r="BH195" s="163">
        <f t="shared" si="55"/>
        <v>0</v>
      </c>
      <c r="BI195" s="163">
        <f t="shared" si="56"/>
        <v>0</v>
      </c>
      <c r="BJ195" s="13" t="s">
        <v>210</v>
      </c>
      <c r="BK195" s="163">
        <f t="shared" si="57"/>
        <v>0</v>
      </c>
      <c r="BL195" s="13" t="s">
        <v>294</v>
      </c>
      <c r="BM195" s="162" t="s">
        <v>601</v>
      </c>
    </row>
    <row r="196" spans="2:65" s="1" customFormat="1" ht="24.2" customHeight="1">
      <c r="B196" s="28"/>
      <c r="C196" s="164" t="s">
        <v>385</v>
      </c>
      <c r="D196" s="164" t="s">
        <v>296</v>
      </c>
      <c r="E196" s="165" t="s">
        <v>540</v>
      </c>
      <c r="F196" s="166" t="s">
        <v>541</v>
      </c>
      <c r="G196" s="167" t="s">
        <v>251</v>
      </c>
      <c r="H196" s="168">
        <v>2</v>
      </c>
      <c r="I196" s="169"/>
      <c r="J196" s="170"/>
      <c r="K196" s="171">
        <f t="shared" si="45"/>
        <v>0</v>
      </c>
      <c r="L196" s="170"/>
      <c r="M196" s="172"/>
      <c r="N196" s="173" t="s">
        <v>1</v>
      </c>
      <c r="O196" s="118" t="s">
        <v>45</v>
      </c>
      <c r="P196" s="159">
        <f t="shared" si="46"/>
        <v>0</v>
      </c>
      <c r="Q196" s="159">
        <f t="shared" si="47"/>
        <v>0</v>
      </c>
      <c r="R196" s="159">
        <f t="shared" si="48"/>
        <v>0</v>
      </c>
      <c r="T196" s="160">
        <f t="shared" si="49"/>
        <v>0</v>
      </c>
      <c r="U196" s="160">
        <v>2.9999999999999997E-4</v>
      </c>
      <c r="V196" s="160">
        <f t="shared" si="50"/>
        <v>5.9999999999999995E-4</v>
      </c>
      <c r="W196" s="160">
        <v>0</v>
      </c>
      <c r="X196" s="161">
        <f t="shared" si="51"/>
        <v>0</v>
      </c>
      <c r="AR196" s="162" t="s">
        <v>297</v>
      </c>
      <c r="AT196" s="162" t="s">
        <v>296</v>
      </c>
      <c r="AU196" s="162" t="s">
        <v>210</v>
      </c>
      <c r="AY196" s="13" t="s">
        <v>236</v>
      </c>
      <c r="BE196" s="163">
        <f t="shared" si="52"/>
        <v>0</v>
      </c>
      <c r="BF196" s="163">
        <f t="shared" si="53"/>
        <v>0</v>
      </c>
      <c r="BG196" s="163">
        <f t="shared" si="54"/>
        <v>0</v>
      </c>
      <c r="BH196" s="163">
        <f t="shared" si="55"/>
        <v>0</v>
      </c>
      <c r="BI196" s="163">
        <f t="shared" si="56"/>
        <v>0</v>
      </c>
      <c r="BJ196" s="13" t="s">
        <v>210</v>
      </c>
      <c r="BK196" s="163">
        <f t="shared" si="57"/>
        <v>0</v>
      </c>
      <c r="BL196" s="13" t="s">
        <v>294</v>
      </c>
      <c r="BM196" s="162" t="s">
        <v>602</v>
      </c>
    </row>
    <row r="197" spans="2:65" s="1" customFormat="1" ht="24.2" customHeight="1">
      <c r="B197" s="28"/>
      <c r="C197" s="164" t="s">
        <v>389</v>
      </c>
      <c r="D197" s="164" t="s">
        <v>296</v>
      </c>
      <c r="E197" s="165" t="s">
        <v>542</v>
      </c>
      <c r="F197" s="166" t="s">
        <v>543</v>
      </c>
      <c r="G197" s="167" t="s">
        <v>359</v>
      </c>
      <c r="H197" s="168">
        <v>2</v>
      </c>
      <c r="I197" s="169"/>
      <c r="J197" s="170"/>
      <c r="K197" s="171">
        <f t="shared" si="45"/>
        <v>0</v>
      </c>
      <c r="L197" s="170"/>
      <c r="M197" s="172"/>
      <c r="N197" s="173" t="s">
        <v>1</v>
      </c>
      <c r="O197" s="118" t="s">
        <v>45</v>
      </c>
      <c r="P197" s="159">
        <f t="shared" si="46"/>
        <v>0</v>
      </c>
      <c r="Q197" s="159">
        <f t="shared" si="47"/>
        <v>0</v>
      </c>
      <c r="R197" s="159">
        <f t="shared" si="48"/>
        <v>0</v>
      </c>
      <c r="T197" s="160">
        <f t="shared" si="49"/>
        <v>0</v>
      </c>
      <c r="U197" s="160">
        <v>0</v>
      </c>
      <c r="V197" s="160">
        <f t="shared" si="50"/>
        <v>0</v>
      </c>
      <c r="W197" s="160">
        <v>0</v>
      </c>
      <c r="X197" s="161">
        <f t="shared" si="51"/>
        <v>0</v>
      </c>
      <c r="AR197" s="162" t="s">
        <v>297</v>
      </c>
      <c r="AT197" s="162" t="s">
        <v>296</v>
      </c>
      <c r="AU197" s="162" t="s">
        <v>210</v>
      </c>
      <c r="AY197" s="13" t="s">
        <v>236</v>
      </c>
      <c r="BE197" s="163">
        <f t="shared" si="52"/>
        <v>0</v>
      </c>
      <c r="BF197" s="163">
        <f t="shared" si="53"/>
        <v>0</v>
      </c>
      <c r="BG197" s="163">
        <f t="shared" si="54"/>
        <v>0</v>
      </c>
      <c r="BH197" s="163">
        <f t="shared" si="55"/>
        <v>0</v>
      </c>
      <c r="BI197" s="163">
        <f t="shared" si="56"/>
        <v>0</v>
      </c>
      <c r="BJ197" s="13" t="s">
        <v>210</v>
      </c>
      <c r="BK197" s="163">
        <f t="shared" si="57"/>
        <v>0</v>
      </c>
      <c r="BL197" s="13" t="s">
        <v>294</v>
      </c>
      <c r="BM197" s="162" t="s">
        <v>603</v>
      </c>
    </row>
    <row r="198" spans="2:65" s="1" customFormat="1" ht="16.5" customHeight="1">
      <c r="B198" s="28"/>
      <c r="C198" s="150" t="s">
        <v>392</v>
      </c>
      <c r="D198" s="150" t="s">
        <v>239</v>
      </c>
      <c r="E198" s="151" t="s">
        <v>544</v>
      </c>
      <c r="F198" s="152" t="s">
        <v>545</v>
      </c>
      <c r="G198" s="153" t="s">
        <v>350</v>
      </c>
      <c r="H198" s="154">
        <v>2</v>
      </c>
      <c r="I198" s="155"/>
      <c r="J198" s="155"/>
      <c r="K198" s="156">
        <f t="shared" si="45"/>
        <v>0</v>
      </c>
      <c r="L198" s="157"/>
      <c r="M198" s="28"/>
      <c r="N198" s="158" t="s">
        <v>1</v>
      </c>
      <c r="O198" s="118" t="s">
        <v>45</v>
      </c>
      <c r="P198" s="159">
        <f t="shared" si="46"/>
        <v>0</v>
      </c>
      <c r="Q198" s="159">
        <f t="shared" si="47"/>
        <v>0</v>
      </c>
      <c r="R198" s="159">
        <f t="shared" si="48"/>
        <v>0</v>
      </c>
      <c r="T198" s="160">
        <f t="shared" si="49"/>
        <v>0</v>
      </c>
      <c r="U198" s="160">
        <v>0</v>
      </c>
      <c r="V198" s="160">
        <f t="shared" si="50"/>
        <v>0</v>
      </c>
      <c r="W198" s="160">
        <v>0</v>
      </c>
      <c r="X198" s="161">
        <f t="shared" si="51"/>
        <v>0</v>
      </c>
      <c r="AR198" s="162" t="s">
        <v>294</v>
      </c>
      <c r="AT198" s="162" t="s">
        <v>239</v>
      </c>
      <c r="AU198" s="162" t="s">
        <v>210</v>
      </c>
      <c r="AY198" s="13" t="s">
        <v>236</v>
      </c>
      <c r="BE198" s="163">
        <f t="shared" si="52"/>
        <v>0</v>
      </c>
      <c r="BF198" s="163">
        <f t="shared" si="53"/>
        <v>0</v>
      </c>
      <c r="BG198" s="163">
        <f t="shared" si="54"/>
        <v>0</v>
      </c>
      <c r="BH198" s="163">
        <f t="shared" si="55"/>
        <v>0</v>
      </c>
      <c r="BI198" s="163">
        <f t="shared" si="56"/>
        <v>0</v>
      </c>
      <c r="BJ198" s="13" t="s">
        <v>210</v>
      </c>
      <c r="BK198" s="163">
        <f t="shared" si="57"/>
        <v>0</v>
      </c>
      <c r="BL198" s="13" t="s">
        <v>294</v>
      </c>
      <c r="BM198" s="162" t="s">
        <v>604</v>
      </c>
    </row>
    <row r="199" spans="2:65" s="1" customFormat="1" ht="24.2" customHeight="1">
      <c r="B199" s="28"/>
      <c r="C199" s="164" t="s">
        <v>395</v>
      </c>
      <c r="D199" s="164" t="s">
        <v>296</v>
      </c>
      <c r="E199" s="165" t="s">
        <v>546</v>
      </c>
      <c r="F199" s="166" t="s">
        <v>547</v>
      </c>
      <c r="G199" s="167" t="s">
        <v>251</v>
      </c>
      <c r="H199" s="168">
        <v>2</v>
      </c>
      <c r="I199" s="169"/>
      <c r="J199" s="170"/>
      <c r="K199" s="171">
        <f t="shared" si="45"/>
        <v>0</v>
      </c>
      <c r="L199" s="170"/>
      <c r="M199" s="172"/>
      <c r="N199" s="173" t="s">
        <v>1</v>
      </c>
      <c r="O199" s="118" t="s">
        <v>45</v>
      </c>
      <c r="P199" s="159">
        <f t="shared" si="46"/>
        <v>0</v>
      </c>
      <c r="Q199" s="159">
        <f t="shared" si="47"/>
        <v>0</v>
      </c>
      <c r="R199" s="159">
        <f t="shared" si="48"/>
        <v>0</v>
      </c>
      <c r="T199" s="160">
        <f t="shared" si="49"/>
        <v>0</v>
      </c>
      <c r="U199" s="160">
        <v>3.6099999999999999E-3</v>
      </c>
      <c r="V199" s="160">
        <f t="shared" si="50"/>
        <v>7.2199999999999999E-3</v>
      </c>
      <c r="W199" s="160">
        <v>0</v>
      </c>
      <c r="X199" s="161">
        <f t="shared" si="51"/>
        <v>0</v>
      </c>
      <c r="AR199" s="162" t="s">
        <v>297</v>
      </c>
      <c r="AT199" s="162" t="s">
        <v>296</v>
      </c>
      <c r="AU199" s="162" t="s">
        <v>210</v>
      </c>
      <c r="AY199" s="13" t="s">
        <v>236</v>
      </c>
      <c r="BE199" s="163">
        <f t="shared" si="52"/>
        <v>0</v>
      </c>
      <c r="BF199" s="163">
        <f t="shared" si="53"/>
        <v>0</v>
      </c>
      <c r="BG199" s="163">
        <f t="shared" si="54"/>
        <v>0</v>
      </c>
      <c r="BH199" s="163">
        <f t="shared" si="55"/>
        <v>0</v>
      </c>
      <c r="BI199" s="163">
        <f t="shared" si="56"/>
        <v>0</v>
      </c>
      <c r="BJ199" s="13" t="s">
        <v>210</v>
      </c>
      <c r="BK199" s="163">
        <f t="shared" si="57"/>
        <v>0</v>
      </c>
      <c r="BL199" s="13" t="s">
        <v>294</v>
      </c>
      <c r="BM199" s="162" t="s">
        <v>605</v>
      </c>
    </row>
    <row r="200" spans="2:65" s="1" customFormat="1" ht="24.2" customHeight="1">
      <c r="B200" s="28"/>
      <c r="C200" s="164" t="s">
        <v>398</v>
      </c>
      <c r="D200" s="164" t="s">
        <v>296</v>
      </c>
      <c r="E200" s="165" t="s">
        <v>548</v>
      </c>
      <c r="F200" s="166" t="s">
        <v>549</v>
      </c>
      <c r="G200" s="167" t="s">
        <v>251</v>
      </c>
      <c r="H200" s="168">
        <v>2</v>
      </c>
      <c r="I200" s="169"/>
      <c r="J200" s="170"/>
      <c r="K200" s="171">
        <f t="shared" si="45"/>
        <v>0</v>
      </c>
      <c r="L200" s="170"/>
      <c r="M200" s="172"/>
      <c r="N200" s="173" t="s">
        <v>1</v>
      </c>
      <c r="O200" s="118" t="s">
        <v>45</v>
      </c>
      <c r="P200" s="159">
        <f t="shared" si="46"/>
        <v>0</v>
      </c>
      <c r="Q200" s="159">
        <f t="shared" si="47"/>
        <v>0</v>
      </c>
      <c r="R200" s="159">
        <f t="shared" si="48"/>
        <v>0</v>
      </c>
      <c r="T200" s="160">
        <f t="shared" si="49"/>
        <v>0</v>
      </c>
      <c r="U200" s="160">
        <v>3.5E-4</v>
      </c>
      <c r="V200" s="160">
        <f t="shared" si="50"/>
        <v>6.9999999999999999E-4</v>
      </c>
      <c r="W200" s="160">
        <v>0</v>
      </c>
      <c r="X200" s="161">
        <f t="shared" si="51"/>
        <v>0</v>
      </c>
      <c r="AR200" s="162" t="s">
        <v>297</v>
      </c>
      <c r="AT200" s="162" t="s">
        <v>296</v>
      </c>
      <c r="AU200" s="162" t="s">
        <v>210</v>
      </c>
      <c r="AY200" s="13" t="s">
        <v>236</v>
      </c>
      <c r="BE200" s="163">
        <f t="shared" si="52"/>
        <v>0</v>
      </c>
      <c r="BF200" s="163">
        <f t="shared" si="53"/>
        <v>0</v>
      </c>
      <c r="BG200" s="163">
        <f t="shared" si="54"/>
        <v>0</v>
      </c>
      <c r="BH200" s="163">
        <f t="shared" si="55"/>
        <v>0</v>
      </c>
      <c r="BI200" s="163">
        <f t="shared" si="56"/>
        <v>0</v>
      </c>
      <c r="BJ200" s="13" t="s">
        <v>210</v>
      </c>
      <c r="BK200" s="163">
        <f t="shared" si="57"/>
        <v>0</v>
      </c>
      <c r="BL200" s="13" t="s">
        <v>294</v>
      </c>
      <c r="BM200" s="162" t="s">
        <v>606</v>
      </c>
    </row>
    <row r="201" spans="2:65" s="1" customFormat="1" ht="24.2" customHeight="1">
      <c r="B201" s="28"/>
      <c r="C201" s="164" t="s">
        <v>399</v>
      </c>
      <c r="D201" s="164" t="s">
        <v>296</v>
      </c>
      <c r="E201" s="165" t="s">
        <v>550</v>
      </c>
      <c r="F201" s="166" t="s">
        <v>551</v>
      </c>
      <c r="G201" s="167" t="s">
        <v>359</v>
      </c>
      <c r="H201" s="168">
        <v>2</v>
      </c>
      <c r="I201" s="169"/>
      <c r="J201" s="170"/>
      <c r="K201" s="171">
        <f t="shared" si="45"/>
        <v>0</v>
      </c>
      <c r="L201" s="170"/>
      <c r="M201" s="172"/>
      <c r="N201" s="173" t="s">
        <v>1</v>
      </c>
      <c r="O201" s="118" t="s">
        <v>45</v>
      </c>
      <c r="P201" s="159">
        <f t="shared" si="46"/>
        <v>0</v>
      </c>
      <c r="Q201" s="159">
        <f t="shared" si="47"/>
        <v>0</v>
      </c>
      <c r="R201" s="159">
        <f t="shared" si="48"/>
        <v>0</v>
      </c>
      <c r="T201" s="160">
        <f t="shared" si="49"/>
        <v>0</v>
      </c>
      <c r="U201" s="160">
        <v>0</v>
      </c>
      <c r="V201" s="160">
        <f t="shared" si="50"/>
        <v>0</v>
      </c>
      <c r="W201" s="160">
        <v>0</v>
      </c>
      <c r="X201" s="161">
        <f t="shared" si="51"/>
        <v>0</v>
      </c>
      <c r="AR201" s="162" t="s">
        <v>297</v>
      </c>
      <c r="AT201" s="162" t="s">
        <v>296</v>
      </c>
      <c r="AU201" s="162" t="s">
        <v>210</v>
      </c>
      <c r="AY201" s="13" t="s">
        <v>236</v>
      </c>
      <c r="BE201" s="163">
        <f t="shared" si="52"/>
        <v>0</v>
      </c>
      <c r="BF201" s="163">
        <f t="shared" si="53"/>
        <v>0</v>
      </c>
      <c r="BG201" s="163">
        <f t="shared" si="54"/>
        <v>0</v>
      </c>
      <c r="BH201" s="163">
        <f t="shared" si="55"/>
        <v>0</v>
      </c>
      <c r="BI201" s="163">
        <f t="shared" si="56"/>
        <v>0</v>
      </c>
      <c r="BJ201" s="13" t="s">
        <v>210</v>
      </c>
      <c r="BK201" s="163">
        <f t="shared" si="57"/>
        <v>0</v>
      </c>
      <c r="BL201" s="13" t="s">
        <v>294</v>
      </c>
      <c r="BM201" s="162" t="s">
        <v>607</v>
      </c>
    </row>
    <row r="202" spans="2:65" s="1" customFormat="1" ht="16.5" customHeight="1">
      <c r="B202" s="28"/>
      <c r="C202" s="150" t="s">
        <v>400</v>
      </c>
      <c r="D202" s="150" t="s">
        <v>239</v>
      </c>
      <c r="E202" s="151" t="s">
        <v>374</v>
      </c>
      <c r="F202" s="152" t="s">
        <v>375</v>
      </c>
      <c r="G202" s="153" t="s">
        <v>251</v>
      </c>
      <c r="H202" s="154">
        <v>10</v>
      </c>
      <c r="I202" s="155"/>
      <c r="J202" s="155"/>
      <c r="K202" s="156">
        <f t="shared" si="45"/>
        <v>0</v>
      </c>
      <c r="L202" s="157"/>
      <c r="M202" s="28"/>
      <c r="N202" s="158" t="s">
        <v>1</v>
      </c>
      <c r="O202" s="118" t="s">
        <v>45</v>
      </c>
      <c r="P202" s="159">
        <f t="shared" si="46"/>
        <v>0</v>
      </c>
      <c r="Q202" s="159">
        <f t="shared" si="47"/>
        <v>0</v>
      </c>
      <c r="R202" s="159">
        <f t="shared" si="48"/>
        <v>0</v>
      </c>
      <c r="T202" s="160">
        <f t="shared" si="49"/>
        <v>0</v>
      </c>
      <c r="U202" s="160">
        <v>0</v>
      </c>
      <c r="V202" s="160">
        <f t="shared" si="50"/>
        <v>0</v>
      </c>
      <c r="W202" s="160">
        <v>0</v>
      </c>
      <c r="X202" s="161">
        <f t="shared" si="51"/>
        <v>0</v>
      </c>
      <c r="AR202" s="162" t="s">
        <v>243</v>
      </c>
      <c r="AT202" s="162" t="s">
        <v>239</v>
      </c>
      <c r="AU202" s="162" t="s">
        <v>210</v>
      </c>
      <c r="AY202" s="13" t="s">
        <v>236</v>
      </c>
      <c r="BE202" s="163">
        <f t="shared" si="52"/>
        <v>0</v>
      </c>
      <c r="BF202" s="163">
        <f t="shared" si="53"/>
        <v>0</v>
      </c>
      <c r="BG202" s="163">
        <f t="shared" si="54"/>
        <v>0</v>
      </c>
      <c r="BH202" s="163">
        <f t="shared" si="55"/>
        <v>0</v>
      </c>
      <c r="BI202" s="163">
        <f t="shared" si="56"/>
        <v>0</v>
      </c>
      <c r="BJ202" s="13" t="s">
        <v>210</v>
      </c>
      <c r="BK202" s="163">
        <f t="shared" si="57"/>
        <v>0</v>
      </c>
      <c r="BL202" s="13" t="s">
        <v>243</v>
      </c>
      <c r="BM202" s="162" t="s">
        <v>608</v>
      </c>
    </row>
    <row r="203" spans="2:65" s="1" customFormat="1" ht="21.75" customHeight="1">
      <c r="B203" s="28"/>
      <c r="C203" s="164" t="s">
        <v>403</v>
      </c>
      <c r="D203" s="164" t="s">
        <v>296</v>
      </c>
      <c r="E203" s="165" t="s">
        <v>377</v>
      </c>
      <c r="F203" s="166" t="s">
        <v>378</v>
      </c>
      <c r="G203" s="167" t="s">
        <v>251</v>
      </c>
      <c r="H203" s="168">
        <v>10</v>
      </c>
      <c r="I203" s="169"/>
      <c r="J203" s="170"/>
      <c r="K203" s="171">
        <f t="shared" si="45"/>
        <v>0</v>
      </c>
      <c r="L203" s="170"/>
      <c r="M203" s="172"/>
      <c r="N203" s="173" t="s">
        <v>1</v>
      </c>
      <c r="O203" s="118" t="s">
        <v>45</v>
      </c>
      <c r="P203" s="159">
        <f t="shared" si="46"/>
        <v>0</v>
      </c>
      <c r="Q203" s="159">
        <f t="shared" si="47"/>
        <v>0</v>
      </c>
      <c r="R203" s="159">
        <f t="shared" si="48"/>
        <v>0</v>
      </c>
      <c r="T203" s="160">
        <f t="shared" si="49"/>
        <v>0</v>
      </c>
      <c r="U203" s="160">
        <v>2.5000000000000001E-4</v>
      </c>
      <c r="V203" s="160">
        <f t="shared" si="50"/>
        <v>2.5000000000000001E-3</v>
      </c>
      <c r="W203" s="160">
        <v>0</v>
      </c>
      <c r="X203" s="161">
        <f t="shared" si="51"/>
        <v>0</v>
      </c>
      <c r="AR203" s="162" t="s">
        <v>303</v>
      </c>
      <c r="AT203" s="162" t="s">
        <v>296</v>
      </c>
      <c r="AU203" s="162" t="s">
        <v>210</v>
      </c>
      <c r="AY203" s="13" t="s">
        <v>236</v>
      </c>
      <c r="BE203" s="163">
        <f t="shared" si="52"/>
        <v>0</v>
      </c>
      <c r="BF203" s="163">
        <f t="shared" si="53"/>
        <v>0</v>
      </c>
      <c r="BG203" s="163">
        <f t="shared" si="54"/>
        <v>0</v>
      </c>
      <c r="BH203" s="163">
        <f t="shared" si="55"/>
        <v>0</v>
      </c>
      <c r="BI203" s="163">
        <f t="shared" si="56"/>
        <v>0</v>
      </c>
      <c r="BJ203" s="13" t="s">
        <v>210</v>
      </c>
      <c r="BK203" s="163">
        <f t="shared" si="57"/>
        <v>0</v>
      </c>
      <c r="BL203" s="13" t="s">
        <v>243</v>
      </c>
      <c r="BM203" s="162" t="s">
        <v>609</v>
      </c>
    </row>
    <row r="204" spans="2:65" s="1" customFormat="1" ht="16.5" customHeight="1">
      <c r="B204" s="28"/>
      <c r="C204" s="164" t="s">
        <v>408</v>
      </c>
      <c r="D204" s="164" t="s">
        <v>296</v>
      </c>
      <c r="E204" s="165" t="s">
        <v>380</v>
      </c>
      <c r="F204" s="166" t="s">
        <v>381</v>
      </c>
      <c r="G204" s="167" t="s">
        <v>251</v>
      </c>
      <c r="H204" s="168">
        <v>10</v>
      </c>
      <c r="I204" s="169"/>
      <c r="J204" s="170"/>
      <c r="K204" s="171">
        <f t="shared" si="45"/>
        <v>0</v>
      </c>
      <c r="L204" s="170"/>
      <c r="M204" s="172"/>
      <c r="N204" s="173" t="s">
        <v>1</v>
      </c>
      <c r="O204" s="118" t="s">
        <v>45</v>
      </c>
      <c r="P204" s="159">
        <f t="shared" si="46"/>
        <v>0</v>
      </c>
      <c r="Q204" s="159">
        <f t="shared" si="47"/>
        <v>0</v>
      </c>
      <c r="R204" s="159">
        <f t="shared" si="48"/>
        <v>0</v>
      </c>
      <c r="T204" s="160">
        <f t="shared" si="49"/>
        <v>0</v>
      </c>
      <c r="U204" s="160">
        <v>5.6999999999999998E-4</v>
      </c>
      <c r="V204" s="160">
        <f t="shared" si="50"/>
        <v>5.7000000000000002E-3</v>
      </c>
      <c r="W204" s="160">
        <v>0</v>
      </c>
      <c r="X204" s="161">
        <f t="shared" si="51"/>
        <v>0</v>
      </c>
      <c r="AR204" s="162" t="s">
        <v>303</v>
      </c>
      <c r="AT204" s="162" t="s">
        <v>296</v>
      </c>
      <c r="AU204" s="162" t="s">
        <v>210</v>
      </c>
      <c r="AY204" s="13" t="s">
        <v>236</v>
      </c>
      <c r="BE204" s="163">
        <f t="shared" si="52"/>
        <v>0</v>
      </c>
      <c r="BF204" s="163">
        <f t="shared" si="53"/>
        <v>0</v>
      </c>
      <c r="BG204" s="163">
        <f t="shared" si="54"/>
        <v>0</v>
      </c>
      <c r="BH204" s="163">
        <f t="shared" si="55"/>
        <v>0</v>
      </c>
      <c r="BI204" s="163">
        <f t="shared" si="56"/>
        <v>0</v>
      </c>
      <c r="BJ204" s="13" t="s">
        <v>210</v>
      </c>
      <c r="BK204" s="163">
        <f t="shared" si="57"/>
        <v>0</v>
      </c>
      <c r="BL204" s="13" t="s">
        <v>243</v>
      </c>
      <c r="BM204" s="162" t="s">
        <v>610</v>
      </c>
    </row>
    <row r="205" spans="2:65" s="1" customFormat="1" ht="21.75" customHeight="1">
      <c r="B205" s="28"/>
      <c r="C205" s="150" t="s">
        <v>412</v>
      </c>
      <c r="D205" s="150" t="s">
        <v>239</v>
      </c>
      <c r="E205" s="151" t="s">
        <v>383</v>
      </c>
      <c r="F205" s="152" t="s">
        <v>384</v>
      </c>
      <c r="G205" s="153" t="s">
        <v>251</v>
      </c>
      <c r="H205" s="154">
        <v>10</v>
      </c>
      <c r="I205" s="155"/>
      <c r="J205" s="155"/>
      <c r="K205" s="156">
        <f t="shared" si="45"/>
        <v>0</v>
      </c>
      <c r="L205" s="157"/>
      <c r="M205" s="28"/>
      <c r="N205" s="158" t="s">
        <v>1</v>
      </c>
      <c r="O205" s="118" t="s">
        <v>45</v>
      </c>
      <c r="P205" s="159">
        <f t="shared" si="46"/>
        <v>0</v>
      </c>
      <c r="Q205" s="159">
        <f t="shared" si="47"/>
        <v>0</v>
      </c>
      <c r="R205" s="159">
        <f t="shared" si="48"/>
        <v>0</v>
      </c>
      <c r="T205" s="160">
        <f t="shared" si="49"/>
        <v>0</v>
      </c>
      <c r="U205" s="160">
        <v>0</v>
      </c>
      <c r="V205" s="160">
        <f t="shared" si="50"/>
        <v>0</v>
      </c>
      <c r="W205" s="160">
        <v>0</v>
      </c>
      <c r="X205" s="161">
        <f t="shared" si="51"/>
        <v>0</v>
      </c>
      <c r="AR205" s="162" t="s">
        <v>243</v>
      </c>
      <c r="AT205" s="162" t="s">
        <v>239</v>
      </c>
      <c r="AU205" s="162" t="s">
        <v>210</v>
      </c>
      <c r="AY205" s="13" t="s">
        <v>236</v>
      </c>
      <c r="BE205" s="163">
        <f t="shared" si="52"/>
        <v>0</v>
      </c>
      <c r="BF205" s="163">
        <f t="shared" si="53"/>
        <v>0</v>
      </c>
      <c r="BG205" s="163">
        <f t="shared" si="54"/>
        <v>0</v>
      </c>
      <c r="BH205" s="163">
        <f t="shared" si="55"/>
        <v>0</v>
      </c>
      <c r="BI205" s="163">
        <f t="shared" si="56"/>
        <v>0</v>
      </c>
      <c r="BJ205" s="13" t="s">
        <v>210</v>
      </c>
      <c r="BK205" s="163">
        <f t="shared" si="57"/>
        <v>0</v>
      </c>
      <c r="BL205" s="13" t="s">
        <v>243</v>
      </c>
      <c r="BM205" s="162" t="s">
        <v>611</v>
      </c>
    </row>
    <row r="206" spans="2:65" s="1" customFormat="1" ht="16.5" customHeight="1">
      <c r="B206" s="28"/>
      <c r="C206" s="164" t="s">
        <v>415</v>
      </c>
      <c r="D206" s="164" t="s">
        <v>296</v>
      </c>
      <c r="E206" s="165" t="s">
        <v>386</v>
      </c>
      <c r="F206" s="166" t="s">
        <v>387</v>
      </c>
      <c r="G206" s="167" t="s">
        <v>388</v>
      </c>
      <c r="H206" s="168">
        <v>10</v>
      </c>
      <c r="I206" s="169"/>
      <c r="J206" s="170"/>
      <c r="K206" s="171">
        <f t="shared" si="45"/>
        <v>0</v>
      </c>
      <c r="L206" s="170"/>
      <c r="M206" s="172"/>
      <c r="N206" s="173" t="s">
        <v>1</v>
      </c>
      <c r="O206" s="118" t="s">
        <v>45</v>
      </c>
      <c r="P206" s="159">
        <f t="shared" si="46"/>
        <v>0</v>
      </c>
      <c r="Q206" s="159">
        <f t="shared" si="47"/>
        <v>0</v>
      </c>
      <c r="R206" s="159">
        <f t="shared" si="48"/>
        <v>0</v>
      </c>
      <c r="T206" s="160">
        <f t="shared" si="49"/>
        <v>0</v>
      </c>
      <c r="U206" s="160">
        <v>1.42E-3</v>
      </c>
      <c r="V206" s="160">
        <f t="shared" si="50"/>
        <v>1.4200000000000001E-2</v>
      </c>
      <c r="W206" s="160">
        <v>0</v>
      </c>
      <c r="X206" s="161">
        <f t="shared" si="51"/>
        <v>0</v>
      </c>
      <c r="AR206" s="162" t="s">
        <v>303</v>
      </c>
      <c r="AT206" s="162" t="s">
        <v>296</v>
      </c>
      <c r="AU206" s="162" t="s">
        <v>210</v>
      </c>
      <c r="AY206" s="13" t="s">
        <v>236</v>
      </c>
      <c r="BE206" s="163">
        <f t="shared" si="52"/>
        <v>0</v>
      </c>
      <c r="BF206" s="163">
        <f t="shared" si="53"/>
        <v>0</v>
      </c>
      <c r="BG206" s="163">
        <f t="shared" si="54"/>
        <v>0</v>
      </c>
      <c r="BH206" s="163">
        <f t="shared" si="55"/>
        <v>0</v>
      </c>
      <c r="BI206" s="163">
        <f t="shared" si="56"/>
        <v>0</v>
      </c>
      <c r="BJ206" s="13" t="s">
        <v>210</v>
      </c>
      <c r="BK206" s="163">
        <f t="shared" si="57"/>
        <v>0</v>
      </c>
      <c r="BL206" s="13" t="s">
        <v>243</v>
      </c>
      <c r="BM206" s="162" t="s">
        <v>612</v>
      </c>
    </row>
    <row r="207" spans="2:65" s="1" customFormat="1" ht="16.5" customHeight="1">
      <c r="B207" s="28"/>
      <c r="C207" s="164" t="s">
        <v>418</v>
      </c>
      <c r="D207" s="164" t="s">
        <v>296</v>
      </c>
      <c r="E207" s="165" t="s">
        <v>390</v>
      </c>
      <c r="F207" s="166" t="s">
        <v>391</v>
      </c>
      <c r="G207" s="167" t="s">
        <v>338</v>
      </c>
      <c r="H207" s="168">
        <v>10</v>
      </c>
      <c r="I207" s="169"/>
      <c r="J207" s="170"/>
      <c r="K207" s="171">
        <f t="shared" si="45"/>
        <v>0</v>
      </c>
      <c r="L207" s="170"/>
      <c r="M207" s="172"/>
      <c r="N207" s="173" t="s">
        <v>1</v>
      </c>
      <c r="O207" s="118" t="s">
        <v>45</v>
      </c>
      <c r="P207" s="159">
        <f t="shared" si="46"/>
        <v>0</v>
      </c>
      <c r="Q207" s="159">
        <f t="shared" si="47"/>
        <v>0</v>
      </c>
      <c r="R207" s="159">
        <f t="shared" si="48"/>
        <v>0</v>
      </c>
      <c r="T207" s="160">
        <f t="shared" si="49"/>
        <v>0</v>
      </c>
      <c r="U207" s="160">
        <v>1E-3</v>
      </c>
      <c r="V207" s="160">
        <f t="shared" si="50"/>
        <v>0.01</v>
      </c>
      <c r="W207" s="160">
        <v>0</v>
      </c>
      <c r="X207" s="161">
        <f t="shared" si="51"/>
        <v>0</v>
      </c>
      <c r="AR207" s="162" t="s">
        <v>303</v>
      </c>
      <c r="AT207" s="162" t="s">
        <v>296</v>
      </c>
      <c r="AU207" s="162" t="s">
        <v>210</v>
      </c>
      <c r="AY207" s="13" t="s">
        <v>236</v>
      </c>
      <c r="BE207" s="163">
        <f t="shared" si="52"/>
        <v>0</v>
      </c>
      <c r="BF207" s="163">
        <f t="shared" si="53"/>
        <v>0</v>
      </c>
      <c r="BG207" s="163">
        <f t="shared" si="54"/>
        <v>0</v>
      </c>
      <c r="BH207" s="163">
        <f t="shared" si="55"/>
        <v>0</v>
      </c>
      <c r="BI207" s="163">
        <f t="shared" si="56"/>
        <v>0</v>
      </c>
      <c r="BJ207" s="13" t="s">
        <v>210</v>
      </c>
      <c r="BK207" s="163">
        <f t="shared" si="57"/>
        <v>0</v>
      </c>
      <c r="BL207" s="13" t="s">
        <v>243</v>
      </c>
      <c r="BM207" s="162" t="s">
        <v>613</v>
      </c>
    </row>
    <row r="208" spans="2:65" s="1" customFormat="1" ht="24.2" customHeight="1">
      <c r="B208" s="28"/>
      <c r="C208" s="164" t="s">
        <v>421</v>
      </c>
      <c r="D208" s="164" t="s">
        <v>296</v>
      </c>
      <c r="E208" s="165" t="s">
        <v>393</v>
      </c>
      <c r="F208" s="166" t="s">
        <v>394</v>
      </c>
      <c r="G208" s="167" t="s">
        <v>372</v>
      </c>
      <c r="H208" s="168">
        <v>1</v>
      </c>
      <c r="I208" s="169"/>
      <c r="J208" s="170"/>
      <c r="K208" s="171">
        <f t="shared" si="45"/>
        <v>0</v>
      </c>
      <c r="L208" s="170"/>
      <c r="M208" s="172"/>
      <c r="N208" s="173" t="s">
        <v>1</v>
      </c>
      <c r="O208" s="118" t="s">
        <v>45</v>
      </c>
      <c r="P208" s="159">
        <f t="shared" si="46"/>
        <v>0</v>
      </c>
      <c r="Q208" s="159">
        <f t="shared" si="47"/>
        <v>0</v>
      </c>
      <c r="R208" s="159">
        <f t="shared" si="48"/>
        <v>0</v>
      </c>
      <c r="T208" s="160">
        <f t="shared" si="49"/>
        <v>0</v>
      </c>
      <c r="U208" s="160">
        <v>2.1600000000000001E-2</v>
      </c>
      <c r="V208" s="160">
        <f t="shared" si="50"/>
        <v>2.1600000000000001E-2</v>
      </c>
      <c r="W208" s="160">
        <v>0</v>
      </c>
      <c r="X208" s="161">
        <f t="shared" si="51"/>
        <v>0</v>
      </c>
      <c r="AR208" s="162" t="s">
        <v>303</v>
      </c>
      <c r="AT208" s="162" t="s">
        <v>296</v>
      </c>
      <c r="AU208" s="162" t="s">
        <v>210</v>
      </c>
      <c r="AY208" s="13" t="s">
        <v>236</v>
      </c>
      <c r="BE208" s="163">
        <f t="shared" si="52"/>
        <v>0</v>
      </c>
      <c r="BF208" s="163">
        <f t="shared" si="53"/>
        <v>0</v>
      </c>
      <c r="BG208" s="163">
        <f t="shared" si="54"/>
        <v>0</v>
      </c>
      <c r="BH208" s="163">
        <f t="shared" si="55"/>
        <v>0</v>
      </c>
      <c r="BI208" s="163">
        <f t="shared" si="56"/>
        <v>0</v>
      </c>
      <c r="BJ208" s="13" t="s">
        <v>210</v>
      </c>
      <c r="BK208" s="163">
        <f t="shared" si="57"/>
        <v>0</v>
      </c>
      <c r="BL208" s="13" t="s">
        <v>243</v>
      </c>
      <c r="BM208" s="162" t="s">
        <v>614</v>
      </c>
    </row>
    <row r="209" spans="2:65" s="1" customFormat="1" ht="16.5" customHeight="1">
      <c r="B209" s="28"/>
      <c r="C209" s="164" t="s">
        <v>425</v>
      </c>
      <c r="D209" s="164" t="s">
        <v>296</v>
      </c>
      <c r="E209" s="165" t="s">
        <v>396</v>
      </c>
      <c r="F209" s="166" t="s">
        <v>397</v>
      </c>
      <c r="G209" s="167" t="s">
        <v>338</v>
      </c>
      <c r="H209" s="168">
        <v>10</v>
      </c>
      <c r="I209" s="169"/>
      <c r="J209" s="170"/>
      <c r="K209" s="171">
        <f t="shared" si="45"/>
        <v>0</v>
      </c>
      <c r="L209" s="170"/>
      <c r="M209" s="172"/>
      <c r="N209" s="173" t="s">
        <v>1</v>
      </c>
      <c r="O209" s="118" t="s">
        <v>45</v>
      </c>
      <c r="P209" s="159">
        <f t="shared" si="46"/>
        <v>0</v>
      </c>
      <c r="Q209" s="159">
        <f t="shared" si="47"/>
        <v>0</v>
      </c>
      <c r="R209" s="159">
        <f t="shared" si="48"/>
        <v>0</v>
      </c>
      <c r="T209" s="160">
        <f t="shared" si="49"/>
        <v>0</v>
      </c>
      <c r="U209" s="160">
        <v>1E-3</v>
      </c>
      <c r="V209" s="160">
        <f t="shared" si="50"/>
        <v>0.01</v>
      </c>
      <c r="W209" s="160">
        <v>0</v>
      </c>
      <c r="X209" s="161">
        <f t="shared" si="51"/>
        <v>0</v>
      </c>
      <c r="AR209" s="162" t="s">
        <v>303</v>
      </c>
      <c r="AT209" s="162" t="s">
        <v>296</v>
      </c>
      <c r="AU209" s="162" t="s">
        <v>210</v>
      </c>
      <c r="AY209" s="13" t="s">
        <v>236</v>
      </c>
      <c r="BE209" s="163">
        <f t="shared" si="52"/>
        <v>0</v>
      </c>
      <c r="BF209" s="163">
        <f t="shared" si="53"/>
        <v>0</v>
      </c>
      <c r="BG209" s="163">
        <f t="shared" si="54"/>
        <v>0</v>
      </c>
      <c r="BH209" s="163">
        <f t="shared" si="55"/>
        <v>0</v>
      </c>
      <c r="BI209" s="163">
        <f t="shared" si="56"/>
        <v>0</v>
      </c>
      <c r="BJ209" s="13" t="s">
        <v>210</v>
      </c>
      <c r="BK209" s="163">
        <f t="shared" si="57"/>
        <v>0</v>
      </c>
      <c r="BL209" s="13" t="s">
        <v>243</v>
      </c>
      <c r="BM209" s="162" t="s">
        <v>615</v>
      </c>
    </row>
    <row r="210" spans="2:65" s="1" customFormat="1" ht="24.2" customHeight="1">
      <c r="B210" s="28"/>
      <c r="C210" s="150" t="s">
        <v>429</v>
      </c>
      <c r="D210" s="150" t="s">
        <v>239</v>
      </c>
      <c r="E210" s="151" t="s">
        <v>524</v>
      </c>
      <c r="F210" s="152" t="s">
        <v>525</v>
      </c>
      <c r="G210" s="153" t="s">
        <v>247</v>
      </c>
      <c r="H210" s="154">
        <v>1</v>
      </c>
      <c r="I210" s="155"/>
      <c r="J210" s="155"/>
      <c r="K210" s="156">
        <f t="shared" si="45"/>
        <v>0</v>
      </c>
      <c r="L210" s="157"/>
      <c r="M210" s="28"/>
      <c r="N210" s="158" t="s">
        <v>1</v>
      </c>
      <c r="O210" s="118" t="s">
        <v>45</v>
      </c>
      <c r="P210" s="159">
        <f t="shared" si="46"/>
        <v>0</v>
      </c>
      <c r="Q210" s="159">
        <f t="shared" si="47"/>
        <v>0</v>
      </c>
      <c r="R210" s="159">
        <f t="shared" si="48"/>
        <v>0</v>
      </c>
      <c r="T210" s="160">
        <f t="shared" si="49"/>
        <v>0</v>
      </c>
      <c r="U210" s="160">
        <v>1.373284E-2</v>
      </c>
      <c r="V210" s="160">
        <f t="shared" si="50"/>
        <v>1.373284E-2</v>
      </c>
      <c r="W210" s="160">
        <v>0</v>
      </c>
      <c r="X210" s="161">
        <f t="shared" si="51"/>
        <v>0</v>
      </c>
      <c r="AR210" s="162" t="s">
        <v>243</v>
      </c>
      <c r="AT210" s="162" t="s">
        <v>239</v>
      </c>
      <c r="AU210" s="162" t="s">
        <v>210</v>
      </c>
      <c r="AY210" s="13" t="s">
        <v>236</v>
      </c>
      <c r="BE210" s="163">
        <f t="shared" si="52"/>
        <v>0</v>
      </c>
      <c r="BF210" s="163">
        <f t="shared" si="53"/>
        <v>0</v>
      </c>
      <c r="BG210" s="163">
        <f t="shared" si="54"/>
        <v>0</v>
      </c>
      <c r="BH210" s="163">
        <f t="shared" si="55"/>
        <v>0</v>
      </c>
      <c r="BI210" s="163">
        <f t="shared" si="56"/>
        <v>0</v>
      </c>
      <c r="BJ210" s="13" t="s">
        <v>210</v>
      </c>
      <c r="BK210" s="163">
        <f t="shared" si="57"/>
        <v>0</v>
      </c>
      <c r="BL210" s="13" t="s">
        <v>243</v>
      </c>
      <c r="BM210" s="162" t="s">
        <v>616</v>
      </c>
    </row>
    <row r="211" spans="2:65" s="1" customFormat="1" ht="24.2" customHeight="1">
      <c r="B211" s="28"/>
      <c r="C211" s="164" t="s">
        <v>294</v>
      </c>
      <c r="D211" s="164" t="s">
        <v>296</v>
      </c>
      <c r="E211" s="165" t="s">
        <v>526</v>
      </c>
      <c r="F211" s="166" t="s">
        <v>527</v>
      </c>
      <c r="G211" s="167" t="s">
        <v>247</v>
      </c>
      <c r="H211" s="168">
        <v>1</v>
      </c>
      <c r="I211" s="169"/>
      <c r="J211" s="170"/>
      <c r="K211" s="171">
        <f t="shared" si="45"/>
        <v>0</v>
      </c>
      <c r="L211" s="170"/>
      <c r="M211" s="172"/>
      <c r="N211" s="173" t="s">
        <v>1</v>
      </c>
      <c r="O211" s="118" t="s">
        <v>45</v>
      </c>
      <c r="P211" s="159">
        <f t="shared" si="46"/>
        <v>0</v>
      </c>
      <c r="Q211" s="159">
        <f t="shared" si="47"/>
        <v>0</v>
      </c>
      <c r="R211" s="159">
        <f t="shared" si="48"/>
        <v>0</v>
      </c>
      <c r="T211" s="160">
        <f t="shared" si="49"/>
        <v>0</v>
      </c>
      <c r="U211" s="160">
        <v>1.026E-2</v>
      </c>
      <c r="V211" s="160">
        <f t="shared" si="50"/>
        <v>1.026E-2</v>
      </c>
      <c r="W211" s="160">
        <v>0</v>
      </c>
      <c r="X211" s="161">
        <f t="shared" si="51"/>
        <v>0</v>
      </c>
      <c r="AR211" s="162" t="s">
        <v>303</v>
      </c>
      <c r="AT211" s="162" t="s">
        <v>296</v>
      </c>
      <c r="AU211" s="162" t="s">
        <v>210</v>
      </c>
      <c r="AY211" s="13" t="s">
        <v>236</v>
      </c>
      <c r="BE211" s="163">
        <f t="shared" si="52"/>
        <v>0</v>
      </c>
      <c r="BF211" s="163">
        <f t="shared" si="53"/>
        <v>0</v>
      </c>
      <c r="BG211" s="163">
        <f t="shared" si="54"/>
        <v>0</v>
      </c>
      <c r="BH211" s="163">
        <f t="shared" si="55"/>
        <v>0</v>
      </c>
      <c r="BI211" s="163">
        <f t="shared" si="56"/>
        <v>0</v>
      </c>
      <c r="BJ211" s="13" t="s">
        <v>210</v>
      </c>
      <c r="BK211" s="163">
        <f t="shared" si="57"/>
        <v>0</v>
      </c>
      <c r="BL211" s="13" t="s">
        <v>243</v>
      </c>
      <c r="BM211" s="162" t="s">
        <v>617</v>
      </c>
    </row>
    <row r="212" spans="2:65" s="1" customFormat="1" ht="16.5" customHeight="1">
      <c r="B212" s="28"/>
      <c r="C212" s="150" t="s">
        <v>434</v>
      </c>
      <c r="D212" s="150" t="s">
        <v>239</v>
      </c>
      <c r="E212" s="151" t="s">
        <v>401</v>
      </c>
      <c r="F212" s="152" t="s">
        <v>402</v>
      </c>
      <c r="G212" s="153" t="s">
        <v>359</v>
      </c>
      <c r="H212" s="154">
        <v>1</v>
      </c>
      <c r="I212" s="155"/>
      <c r="J212" s="155"/>
      <c r="K212" s="156">
        <f t="shared" si="45"/>
        <v>0</v>
      </c>
      <c r="L212" s="157"/>
      <c r="M212" s="28"/>
      <c r="N212" s="158" t="s">
        <v>1</v>
      </c>
      <c r="O212" s="118" t="s">
        <v>45</v>
      </c>
      <c r="P212" s="159">
        <f t="shared" si="46"/>
        <v>0</v>
      </c>
      <c r="Q212" s="159">
        <f t="shared" si="47"/>
        <v>0</v>
      </c>
      <c r="R212" s="159">
        <f t="shared" si="48"/>
        <v>0</v>
      </c>
      <c r="T212" s="160">
        <f t="shared" si="49"/>
        <v>0</v>
      </c>
      <c r="U212" s="160">
        <v>1.2999999999999999E-4</v>
      </c>
      <c r="V212" s="160">
        <f t="shared" si="50"/>
        <v>1.2999999999999999E-4</v>
      </c>
      <c r="W212" s="160">
        <v>0</v>
      </c>
      <c r="X212" s="161">
        <f t="shared" si="51"/>
        <v>0</v>
      </c>
      <c r="AR212" s="162" t="s">
        <v>243</v>
      </c>
      <c r="AT212" s="162" t="s">
        <v>239</v>
      </c>
      <c r="AU212" s="162" t="s">
        <v>210</v>
      </c>
      <c r="AY212" s="13" t="s">
        <v>236</v>
      </c>
      <c r="BE212" s="163">
        <f t="shared" si="52"/>
        <v>0</v>
      </c>
      <c r="BF212" s="163">
        <f t="shared" si="53"/>
        <v>0</v>
      </c>
      <c r="BG212" s="163">
        <f t="shared" si="54"/>
        <v>0</v>
      </c>
      <c r="BH212" s="163">
        <f t="shared" si="55"/>
        <v>0</v>
      </c>
      <c r="BI212" s="163">
        <f t="shared" si="56"/>
        <v>0</v>
      </c>
      <c r="BJ212" s="13" t="s">
        <v>210</v>
      </c>
      <c r="BK212" s="163">
        <f t="shared" si="57"/>
        <v>0</v>
      </c>
      <c r="BL212" s="13" t="s">
        <v>243</v>
      </c>
      <c r="BM212" s="162" t="s">
        <v>618</v>
      </c>
    </row>
    <row r="213" spans="2:65" s="1" customFormat="1" ht="37.9" customHeight="1">
      <c r="B213" s="28"/>
      <c r="C213" s="164" t="s">
        <v>437</v>
      </c>
      <c r="D213" s="164" t="s">
        <v>296</v>
      </c>
      <c r="E213" s="165" t="s">
        <v>404</v>
      </c>
      <c r="F213" s="166" t="s">
        <v>405</v>
      </c>
      <c r="G213" s="167" t="s">
        <v>359</v>
      </c>
      <c r="H213" s="168">
        <v>1</v>
      </c>
      <c r="I213" s="169"/>
      <c r="J213" s="170"/>
      <c r="K213" s="171">
        <f t="shared" si="45"/>
        <v>0</v>
      </c>
      <c r="L213" s="170"/>
      <c r="M213" s="172"/>
      <c r="N213" s="173" t="s">
        <v>1</v>
      </c>
      <c r="O213" s="118" t="s">
        <v>45</v>
      </c>
      <c r="P213" s="159">
        <f t="shared" si="46"/>
        <v>0</v>
      </c>
      <c r="Q213" s="159">
        <f t="shared" si="47"/>
        <v>0</v>
      </c>
      <c r="R213" s="159">
        <f t="shared" si="48"/>
        <v>0</v>
      </c>
      <c r="T213" s="160">
        <f t="shared" si="49"/>
        <v>0</v>
      </c>
      <c r="U213" s="160">
        <v>6.9999999999999994E-5</v>
      </c>
      <c r="V213" s="160">
        <f t="shared" si="50"/>
        <v>6.9999999999999994E-5</v>
      </c>
      <c r="W213" s="160">
        <v>0</v>
      </c>
      <c r="X213" s="161">
        <f t="shared" si="51"/>
        <v>0</v>
      </c>
      <c r="AR213" s="162" t="s">
        <v>303</v>
      </c>
      <c r="AT213" s="162" t="s">
        <v>296</v>
      </c>
      <c r="AU213" s="162" t="s">
        <v>210</v>
      </c>
      <c r="AY213" s="13" t="s">
        <v>236</v>
      </c>
      <c r="BE213" s="163">
        <f t="shared" si="52"/>
        <v>0</v>
      </c>
      <c r="BF213" s="163">
        <f t="shared" si="53"/>
        <v>0</v>
      </c>
      <c r="BG213" s="163">
        <f t="shared" si="54"/>
        <v>0</v>
      </c>
      <c r="BH213" s="163">
        <f t="shared" si="55"/>
        <v>0</v>
      </c>
      <c r="BI213" s="163">
        <f t="shared" si="56"/>
        <v>0</v>
      </c>
      <c r="BJ213" s="13" t="s">
        <v>210</v>
      </c>
      <c r="BK213" s="163">
        <f t="shared" si="57"/>
        <v>0</v>
      </c>
      <c r="BL213" s="13" t="s">
        <v>243</v>
      </c>
      <c r="BM213" s="162" t="s">
        <v>619</v>
      </c>
    </row>
    <row r="214" spans="2:65" s="11" customFormat="1" ht="25.9" customHeight="1">
      <c r="B214" s="138"/>
      <c r="D214" s="139" t="s">
        <v>80</v>
      </c>
      <c r="E214" s="140" t="s">
        <v>406</v>
      </c>
      <c r="F214" s="140" t="s">
        <v>407</v>
      </c>
      <c r="I214" s="141"/>
      <c r="J214" s="141"/>
      <c r="K214" s="116">
        <f>BK214</f>
        <v>0</v>
      </c>
      <c r="M214" s="138"/>
      <c r="N214" s="142"/>
      <c r="Q214" s="143">
        <f>SUM(Q215:Q225)</f>
        <v>0</v>
      </c>
      <c r="R214" s="143">
        <f>SUM(R215:R225)</f>
        <v>0</v>
      </c>
      <c r="T214" s="144">
        <f>SUM(T215:T225)</f>
        <v>0</v>
      </c>
      <c r="V214" s="144">
        <f>SUM(V215:V225)</f>
        <v>0</v>
      </c>
      <c r="X214" s="145">
        <f>SUM(X215:X225)</f>
        <v>0</v>
      </c>
      <c r="AR214" s="139" t="s">
        <v>89</v>
      </c>
      <c r="AT214" s="146" t="s">
        <v>80</v>
      </c>
      <c r="AU214" s="146" t="s">
        <v>81</v>
      </c>
      <c r="AY214" s="139" t="s">
        <v>236</v>
      </c>
      <c r="BK214" s="147">
        <f>SUM(BK215:BK225)</f>
        <v>0</v>
      </c>
    </row>
    <row r="215" spans="2:65" s="1" customFormat="1" ht="24.2" customHeight="1">
      <c r="B215" s="28"/>
      <c r="C215" s="150" t="s">
        <v>440</v>
      </c>
      <c r="D215" s="150" t="s">
        <v>239</v>
      </c>
      <c r="E215" s="151" t="s">
        <v>426</v>
      </c>
      <c r="F215" s="152" t="s">
        <v>427</v>
      </c>
      <c r="G215" s="153" t="s">
        <v>428</v>
      </c>
      <c r="H215" s="154">
        <v>3</v>
      </c>
      <c r="I215" s="155"/>
      <c r="J215" s="155"/>
      <c r="K215" s="156">
        <f t="shared" ref="K215:K225" si="58">ROUND(P215*H215,2)</f>
        <v>0</v>
      </c>
      <c r="L215" s="157"/>
      <c r="M215" s="28"/>
      <c r="N215" s="158" t="s">
        <v>1</v>
      </c>
      <c r="O215" s="118" t="s">
        <v>45</v>
      </c>
      <c r="P215" s="159">
        <f t="shared" ref="P215:P225" si="59">I215+J215</f>
        <v>0</v>
      </c>
      <c r="Q215" s="159">
        <f t="shared" ref="Q215:Q225" si="60">ROUND(I215*H215,2)</f>
        <v>0</v>
      </c>
      <c r="R215" s="159">
        <f t="shared" ref="R215:R225" si="61">ROUND(J215*H215,2)</f>
        <v>0</v>
      </c>
      <c r="T215" s="160">
        <f t="shared" ref="T215:T225" si="62">S215*H215</f>
        <v>0</v>
      </c>
      <c r="U215" s="160">
        <v>0</v>
      </c>
      <c r="V215" s="160">
        <f t="shared" ref="V215:V225" si="63">U215*H215</f>
        <v>0</v>
      </c>
      <c r="W215" s="160">
        <v>0</v>
      </c>
      <c r="X215" s="161">
        <f t="shared" ref="X215:X225" si="64">W215*H215</f>
        <v>0</v>
      </c>
      <c r="AR215" s="162" t="s">
        <v>248</v>
      </c>
      <c r="AT215" s="162" t="s">
        <v>239</v>
      </c>
      <c r="AU215" s="162" t="s">
        <v>89</v>
      </c>
      <c r="AY215" s="13" t="s">
        <v>236</v>
      </c>
      <c r="BE215" s="163">
        <f t="shared" ref="BE215:BE225" si="65">IF(O215="základná",K215,0)</f>
        <v>0</v>
      </c>
      <c r="BF215" s="163">
        <f t="shared" ref="BF215:BF225" si="66">IF(O215="znížená",K215,0)</f>
        <v>0</v>
      </c>
      <c r="BG215" s="163">
        <f t="shared" ref="BG215:BG225" si="67">IF(O215="zákl. prenesená",K215,0)</f>
        <v>0</v>
      </c>
      <c r="BH215" s="163">
        <f t="shared" ref="BH215:BH225" si="68">IF(O215="zníž. prenesená",K215,0)</f>
        <v>0</v>
      </c>
      <c r="BI215" s="163">
        <f t="shared" ref="BI215:BI225" si="69">IF(O215="nulová",K215,0)</f>
        <v>0</v>
      </c>
      <c r="BJ215" s="13" t="s">
        <v>210</v>
      </c>
      <c r="BK215" s="163">
        <f t="shared" ref="BK215:BK225" si="70">ROUND(P215*H215,2)</f>
        <v>0</v>
      </c>
      <c r="BL215" s="13" t="s">
        <v>248</v>
      </c>
      <c r="BM215" s="162" t="s">
        <v>620</v>
      </c>
    </row>
    <row r="216" spans="2:65" s="1" customFormat="1" ht="16.5" customHeight="1">
      <c r="B216" s="28"/>
      <c r="C216" s="150" t="s">
        <v>445</v>
      </c>
      <c r="D216" s="150" t="s">
        <v>239</v>
      </c>
      <c r="E216" s="151" t="s">
        <v>430</v>
      </c>
      <c r="F216" s="152" t="s">
        <v>431</v>
      </c>
      <c r="G216" s="153" t="s">
        <v>428</v>
      </c>
      <c r="H216" s="154">
        <v>3</v>
      </c>
      <c r="I216" s="155"/>
      <c r="J216" s="155"/>
      <c r="K216" s="156">
        <f t="shared" si="58"/>
        <v>0</v>
      </c>
      <c r="L216" s="157"/>
      <c r="M216" s="28"/>
      <c r="N216" s="158" t="s">
        <v>1</v>
      </c>
      <c r="O216" s="118" t="s">
        <v>45</v>
      </c>
      <c r="P216" s="159">
        <f t="shared" si="59"/>
        <v>0</v>
      </c>
      <c r="Q216" s="159">
        <f t="shared" si="60"/>
        <v>0</v>
      </c>
      <c r="R216" s="159">
        <f t="shared" si="61"/>
        <v>0</v>
      </c>
      <c r="T216" s="160">
        <f t="shared" si="62"/>
        <v>0</v>
      </c>
      <c r="U216" s="160">
        <v>0</v>
      </c>
      <c r="V216" s="160">
        <f t="shared" si="63"/>
        <v>0</v>
      </c>
      <c r="W216" s="160">
        <v>0</v>
      </c>
      <c r="X216" s="161">
        <f t="shared" si="64"/>
        <v>0</v>
      </c>
      <c r="AR216" s="162" t="s">
        <v>248</v>
      </c>
      <c r="AT216" s="162" t="s">
        <v>239</v>
      </c>
      <c r="AU216" s="162" t="s">
        <v>89</v>
      </c>
      <c r="AY216" s="13" t="s">
        <v>236</v>
      </c>
      <c r="BE216" s="163">
        <f t="shared" si="65"/>
        <v>0</v>
      </c>
      <c r="BF216" s="163">
        <f t="shared" si="66"/>
        <v>0</v>
      </c>
      <c r="BG216" s="163">
        <f t="shared" si="67"/>
        <v>0</v>
      </c>
      <c r="BH216" s="163">
        <f t="shared" si="68"/>
        <v>0</v>
      </c>
      <c r="BI216" s="163">
        <f t="shared" si="69"/>
        <v>0</v>
      </c>
      <c r="BJ216" s="13" t="s">
        <v>210</v>
      </c>
      <c r="BK216" s="163">
        <f t="shared" si="70"/>
        <v>0</v>
      </c>
      <c r="BL216" s="13" t="s">
        <v>248</v>
      </c>
      <c r="BM216" s="162" t="s">
        <v>621</v>
      </c>
    </row>
    <row r="217" spans="2:65" s="1" customFormat="1" ht="24.2" customHeight="1">
      <c r="B217" s="28"/>
      <c r="C217" s="150" t="s">
        <v>448</v>
      </c>
      <c r="D217" s="150" t="s">
        <v>239</v>
      </c>
      <c r="E217" s="151" t="s">
        <v>432</v>
      </c>
      <c r="F217" s="152" t="s">
        <v>433</v>
      </c>
      <c r="G217" s="153" t="s">
        <v>428</v>
      </c>
      <c r="H217" s="154">
        <v>3</v>
      </c>
      <c r="I217" s="155"/>
      <c r="J217" s="155"/>
      <c r="K217" s="156">
        <f t="shared" si="58"/>
        <v>0</v>
      </c>
      <c r="L217" s="157"/>
      <c r="M217" s="28"/>
      <c r="N217" s="158" t="s">
        <v>1</v>
      </c>
      <c r="O217" s="118" t="s">
        <v>45</v>
      </c>
      <c r="P217" s="159">
        <f t="shared" si="59"/>
        <v>0</v>
      </c>
      <c r="Q217" s="159">
        <f t="shared" si="60"/>
        <v>0</v>
      </c>
      <c r="R217" s="159">
        <f t="shared" si="61"/>
        <v>0</v>
      </c>
      <c r="T217" s="160">
        <f t="shared" si="62"/>
        <v>0</v>
      </c>
      <c r="U217" s="160">
        <v>0</v>
      </c>
      <c r="V217" s="160">
        <f t="shared" si="63"/>
        <v>0</v>
      </c>
      <c r="W217" s="160">
        <v>0</v>
      </c>
      <c r="X217" s="161">
        <f t="shared" si="64"/>
        <v>0</v>
      </c>
      <c r="AR217" s="162" t="s">
        <v>248</v>
      </c>
      <c r="AT217" s="162" t="s">
        <v>239</v>
      </c>
      <c r="AU217" s="162" t="s">
        <v>89</v>
      </c>
      <c r="AY217" s="13" t="s">
        <v>236</v>
      </c>
      <c r="BE217" s="163">
        <f t="shared" si="65"/>
        <v>0</v>
      </c>
      <c r="BF217" s="163">
        <f t="shared" si="66"/>
        <v>0</v>
      </c>
      <c r="BG217" s="163">
        <f t="shared" si="67"/>
        <v>0</v>
      </c>
      <c r="BH217" s="163">
        <f t="shared" si="68"/>
        <v>0</v>
      </c>
      <c r="BI217" s="163">
        <f t="shared" si="69"/>
        <v>0</v>
      </c>
      <c r="BJ217" s="13" t="s">
        <v>210</v>
      </c>
      <c r="BK217" s="163">
        <f t="shared" si="70"/>
        <v>0</v>
      </c>
      <c r="BL217" s="13" t="s">
        <v>248</v>
      </c>
      <c r="BM217" s="162" t="s">
        <v>622</v>
      </c>
    </row>
    <row r="218" spans="2:65" s="1" customFormat="1" ht="37.9" customHeight="1">
      <c r="B218" s="28"/>
      <c r="C218" s="150" t="s">
        <v>451</v>
      </c>
      <c r="D218" s="150" t="s">
        <v>239</v>
      </c>
      <c r="E218" s="151" t="s">
        <v>409</v>
      </c>
      <c r="F218" s="152" t="s">
        <v>410</v>
      </c>
      <c r="G218" s="153" t="s">
        <v>411</v>
      </c>
      <c r="H218" s="154">
        <v>16</v>
      </c>
      <c r="I218" s="155"/>
      <c r="J218" s="155"/>
      <c r="K218" s="156">
        <f t="shared" si="58"/>
        <v>0</v>
      </c>
      <c r="L218" s="157"/>
      <c r="M218" s="28"/>
      <c r="N218" s="158" t="s">
        <v>1</v>
      </c>
      <c r="O218" s="118" t="s">
        <v>45</v>
      </c>
      <c r="P218" s="159">
        <f t="shared" si="59"/>
        <v>0</v>
      </c>
      <c r="Q218" s="159">
        <f t="shared" si="60"/>
        <v>0</v>
      </c>
      <c r="R218" s="159">
        <f t="shared" si="61"/>
        <v>0</v>
      </c>
      <c r="T218" s="160">
        <f t="shared" si="62"/>
        <v>0</v>
      </c>
      <c r="U218" s="160">
        <v>0</v>
      </c>
      <c r="V218" s="160">
        <f t="shared" si="63"/>
        <v>0</v>
      </c>
      <c r="W218" s="160">
        <v>0</v>
      </c>
      <c r="X218" s="161">
        <f t="shared" si="64"/>
        <v>0</v>
      </c>
      <c r="AR218" s="162" t="s">
        <v>248</v>
      </c>
      <c r="AT218" s="162" t="s">
        <v>239</v>
      </c>
      <c r="AU218" s="162" t="s">
        <v>89</v>
      </c>
      <c r="AY218" s="13" t="s">
        <v>236</v>
      </c>
      <c r="BE218" s="163">
        <f t="shared" si="65"/>
        <v>0</v>
      </c>
      <c r="BF218" s="163">
        <f t="shared" si="66"/>
        <v>0</v>
      </c>
      <c r="BG218" s="163">
        <f t="shared" si="67"/>
        <v>0</v>
      </c>
      <c r="BH218" s="163">
        <f t="shared" si="68"/>
        <v>0</v>
      </c>
      <c r="BI218" s="163">
        <f t="shared" si="69"/>
        <v>0</v>
      </c>
      <c r="BJ218" s="13" t="s">
        <v>210</v>
      </c>
      <c r="BK218" s="163">
        <f t="shared" si="70"/>
        <v>0</v>
      </c>
      <c r="BL218" s="13" t="s">
        <v>248</v>
      </c>
      <c r="BM218" s="162" t="s">
        <v>623</v>
      </c>
    </row>
    <row r="219" spans="2:65" s="1" customFormat="1" ht="33" customHeight="1">
      <c r="B219" s="28"/>
      <c r="C219" s="150" t="s">
        <v>454</v>
      </c>
      <c r="D219" s="150" t="s">
        <v>239</v>
      </c>
      <c r="E219" s="151" t="s">
        <v>413</v>
      </c>
      <c r="F219" s="152" t="s">
        <v>414</v>
      </c>
      <c r="G219" s="153" t="s">
        <v>411</v>
      </c>
      <c r="H219" s="154">
        <v>16</v>
      </c>
      <c r="I219" s="155"/>
      <c r="J219" s="155"/>
      <c r="K219" s="156">
        <f t="shared" si="58"/>
        <v>0</v>
      </c>
      <c r="L219" s="157"/>
      <c r="M219" s="28"/>
      <c r="N219" s="158" t="s">
        <v>1</v>
      </c>
      <c r="O219" s="118" t="s">
        <v>45</v>
      </c>
      <c r="P219" s="159">
        <f t="shared" si="59"/>
        <v>0</v>
      </c>
      <c r="Q219" s="159">
        <f t="shared" si="60"/>
        <v>0</v>
      </c>
      <c r="R219" s="159">
        <f t="shared" si="61"/>
        <v>0</v>
      </c>
      <c r="T219" s="160">
        <f t="shared" si="62"/>
        <v>0</v>
      </c>
      <c r="U219" s="160">
        <v>0</v>
      </c>
      <c r="V219" s="160">
        <f t="shared" si="63"/>
        <v>0</v>
      </c>
      <c r="W219" s="160">
        <v>0</v>
      </c>
      <c r="X219" s="161">
        <f t="shared" si="64"/>
        <v>0</v>
      </c>
      <c r="AR219" s="162" t="s">
        <v>248</v>
      </c>
      <c r="AT219" s="162" t="s">
        <v>239</v>
      </c>
      <c r="AU219" s="162" t="s">
        <v>89</v>
      </c>
      <c r="AY219" s="13" t="s">
        <v>236</v>
      </c>
      <c r="BE219" s="163">
        <f t="shared" si="65"/>
        <v>0</v>
      </c>
      <c r="BF219" s="163">
        <f t="shared" si="66"/>
        <v>0</v>
      </c>
      <c r="BG219" s="163">
        <f t="shared" si="67"/>
        <v>0</v>
      </c>
      <c r="BH219" s="163">
        <f t="shared" si="68"/>
        <v>0</v>
      </c>
      <c r="BI219" s="163">
        <f t="shared" si="69"/>
        <v>0</v>
      </c>
      <c r="BJ219" s="13" t="s">
        <v>210</v>
      </c>
      <c r="BK219" s="163">
        <f t="shared" si="70"/>
        <v>0</v>
      </c>
      <c r="BL219" s="13" t="s">
        <v>248</v>
      </c>
      <c r="BM219" s="162" t="s">
        <v>624</v>
      </c>
    </row>
    <row r="220" spans="2:65" s="1" customFormat="1" ht="37.9" customHeight="1">
      <c r="B220" s="28"/>
      <c r="C220" s="150" t="s">
        <v>457</v>
      </c>
      <c r="D220" s="150" t="s">
        <v>239</v>
      </c>
      <c r="E220" s="151" t="s">
        <v>416</v>
      </c>
      <c r="F220" s="152" t="s">
        <v>417</v>
      </c>
      <c r="G220" s="153" t="s">
        <v>411</v>
      </c>
      <c r="H220" s="154">
        <v>16</v>
      </c>
      <c r="I220" s="155"/>
      <c r="J220" s="155"/>
      <c r="K220" s="156">
        <f t="shared" si="58"/>
        <v>0</v>
      </c>
      <c r="L220" s="157"/>
      <c r="M220" s="28"/>
      <c r="N220" s="158" t="s">
        <v>1</v>
      </c>
      <c r="O220" s="118" t="s">
        <v>45</v>
      </c>
      <c r="P220" s="159">
        <f t="shared" si="59"/>
        <v>0</v>
      </c>
      <c r="Q220" s="159">
        <f t="shared" si="60"/>
        <v>0</v>
      </c>
      <c r="R220" s="159">
        <f t="shared" si="61"/>
        <v>0</v>
      </c>
      <c r="T220" s="160">
        <f t="shared" si="62"/>
        <v>0</v>
      </c>
      <c r="U220" s="160">
        <v>0</v>
      </c>
      <c r="V220" s="160">
        <f t="shared" si="63"/>
        <v>0</v>
      </c>
      <c r="W220" s="160">
        <v>0</v>
      </c>
      <c r="X220" s="161">
        <f t="shared" si="64"/>
        <v>0</v>
      </c>
      <c r="AR220" s="162" t="s">
        <v>248</v>
      </c>
      <c r="AT220" s="162" t="s">
        <v>239</v>
      </c>
      <c r="AU220" s="162" t="s">
        <v>89</v>
      </c>
      <c r="AY220" s="13" t="s">
        <v>236</v>
      </c>
      <c r="BE220" s="163">
        <f t="shared" si="65"/>
        <v>0</v>
      </c>
      <c r="BF220" s="163">
        <f t="shared" si="66"/>
        <v>0</v>
      </c>
      <c r="BG220" s="163">
        <f t="shared" si="67"/>
        <v>0</v>
      </c>
      <c r="BH220" s="163">
        <f t="shared" si="68"/>
        <v>0</v>
      </c>
      <c r="BI220" s="163">
        <f t="shared" si="69"/>
        <v>0</v>
      </c>
      <c r="BJ220" s="13" t="s">
        <v>210</v>
      </c>
      <c r="BK220" s="163">
        <f t="shared" si="70"/>
        <v>0</v>
      </c>
      <c r="BL220" s="13" t="s">
        <v>248</v>
      </c>
      <c r="BM220" s="162" t="s">
        <v>625</v>
      </c>
    </row>
    <row r="221" spans="2:65" s="1" customFormat="1" ht="24.2" customHeight="1">
      <c r="B221" s="28"/>
      <c r="C221" s="150" t="s">
        <v>461</v>
      </c>
      <c r="D221" s="150" t="s">
        <v>239</v>
      </c>
      <c r="E221" s="151" t="s">
        <v>419</v>
      </c>
      <c r="F221" s="152" t="s">
        <v>420</v>
      </c>
      <c r="G221" s="153" t="s">
        <v>411</v>
      </c>
      <c r="H221" s="154">
        <v>16</v>
      </c>
      <c r="I221" s="155"/>
      <c r="J221" s="155"/>
      <c r="K221" s="156">
        <f t="shared" si="58"/>
        <v>0</v>
      </c>
      <c r="L221" s="157"/>
      <c r="M221" s="28"/>
      <c r="N221" s="158" t="s">
        <v>1</v>
      </c>
      <c r="O221" s="118" t="s">
        <v>45</v>
      </c>
      <c r="P221" s="159">
        <f t="shared" si="59"/>
        <v>0</v>
      </c>
      <c r="Q221" s="159">
        <f t="shared" si="60"/>
        <v>0</v>
      </c>
      <c r="R221" s="159">
        <f t="shared" si="61"/>
        <v>0</v>
      </c>
      <c r="T221" s="160">
        <f t="shared" si="62"/>
        <v>0</v>
      </c>
      <c r="U221" s="160">
        <v>0</v>
      </c>
      <c r="V221" s="160">
        <f t="shared" si="63"/>
        <v>0</v>
      </c>
      <c r="W221" s="160">
        <v>0</v>
      </c>
      <c r="X221" s="161">
        <f t="shared" si="64"/>
        <v>0</v>
      </c>
      <c r="AR221" s="162" t="s">
        <v>248</v>
      </c>
      <c r="AT221" s="162" t="s">
        <v>239</v>
      </c>
      <c r="AU221" s="162" t="s">
        <v>89</v>
      </c>
      <c r="AY221" s="13" t="s">
        <v>236</v>
      </c>
      <c r="BE221" s="163">
        <f t="shared" si="65"/>
        <v>0</v>
      </c>
      <c r="BF221" s="163">
        <f t="shared" si="66"/>
        <v>0</v>
      </c>
      <c r="BG221" s="163">
        <f t="shared" si="67"/>
        <v>0</v>
      </c>
      <c r="BH221" s="163">
        <f t="shared" si="68"/>
        <v>0</v>
      </c>
      <c r="BI221" s="163">
        <f t="shared" si="69"/>
        <v>0</v>
      </c>
      <c r="BJ221" s="13" t="s">
        <v>210</v>
      </c>
      <c r="BK221" s="163">
        <f t="shared" si="70"/>
        <v>0</v>
      </c>
      <c r="BL221" s="13" t="s">
        <v>248</v>
      </c>
      <c r="BM221" s="162" t="s">
        <v>626</v>
      </c>
    </row>
    <row r="222" spans="2:65" s="1" customFormat="1" ht="37.9" customHeight="1">
      <c r="B222" s="28"/>
      <c r="C222" s="150" t="s">
        <v>462</v>
      </c>
      <c r="D222" s="150" t="s">
        <v>239</v>
      </c>
      <c r="E222" s="151" t="s">
        <v>435</v>
      </c>
      <c r="F222" s="152" t="s">
        <v>436</v>
      </c>
      <c r="G222" s="153" t="s">
        <v>411</v>
      </c>
      <c r="H222" s="154">
        <v>5</v>
      </c>
      <c r="I222" s="155"/>
      <c r="J222" s="155"/>
      <c r="K222" s="156">
        <f t="shared" si="58"/>
        <v>0</v>
      </c>
      <c r="L222" s="157"/>
      <c r="M222" s="28"/>
      <c r="N222" s="158" t="s">
        <v>1</v>
      </c>
      <c r="O222" s="118" t="s">
        <v>45</v>
      </c>
      <c r="P222" s="159">
        <f t="shared" si="59"/>
        <v>0</v>
      </c>
      <c r="Q222" s="159">
        <f t="shared" si="60"/>
        <v>0</v>
      </c>
      <c r="R222" s="159">
        <f t="shared" si="61"/>
        <v>0</v>
      </c>
      <c r="T222" s="160">
        <f t="shared" si="62"/>
        <v>0</v>
      </c>
      <c r="U222" s="160">
        <v>0</v>
      </c>
      <c r="V222" s="160">
        <f t="shared" si="63"/>
        <v>0</v>
      </c>
      <c r="W222" s="160">
        <v>0</v>
      </c>
      <c r="X222" s="161">
        <f t="shared" si="64"/>
        <v>0</v>
      </c>
      <c r="AR222" s="162" t="s">
        <v>248</v>
      </c>
      <c r="AT222" s="162" t="s">
        <v>239</v>
      </c>
      <c r="AU222" s="162" t="s">
        <v>89</v>
      </c>
      <c r="AY222" s="13" t="s">
        <v>236</v>
      </c>
      <c r="BE222" s="163">
        <f t="shared" si="65"/>
        <v>0</v>
      </c>
      <c r="BF222" s="163">
        <f t="shared" si="66"/>
        <v>0</v>
      </c>
      <c r="BG222" s="163">
        <f t="shared" si="67"/>
        <v>0</v>
      </c>
      <c r="BH222" s="163">
        <f t="shared" si="68"/>
        <v>0</v>
      </c>
      <c r="BI222" s="163">
        <f t="shared" si="69"/>
        <v>0</v>
      </c>
      <c r="BJ222" s="13" t="s">
        <v>210</v>
      </c>
      <c r="BK222" s="163">
        <f t="shared" si="70"/>
        <v>0</v>
      </c>
      <c r="BL222" s="13" t="s">
        <v>248</v>
      </c>
      <c r="BM222" s="162" t="s">
        <v>627</v>
      </c>
    </row>
    <row r="223" spans="2:65" s="1" customFormat="1" ht="37.9" customHeight="1">
      <c r="B223" s="28"/>
      <c r="C223" s="150" t="s">
        <v>467</v>
      </c>
      <c r="D223" s="150" t="s">
        <v>239</v>
      </c>
      <c r="E223" s="151" t="s">
        <v>422</v>
      </c>
      <c r="F223" s="152" t="s">
        <v>423</v>
      </c>
      <c r="G223" s="153" t="s">
        <v>411</v>
      </c>
      <c r="H223" s="154">
        <v>4</v>
      </c>
      <c r="I223" s="155"/>
      <c r="J223" s="155"/>
      <c r="K223" s="156">
        <f t="shared" si="58"/>
        <v>0</v>
      </c>
      <c r="L223" s="157"/>
      <c r="M223" s="28"/>
      <c r="N223" s="158" t="s">
        <v>1</v>
      </c>
      <c r="O223" s="118" t="s">
        <v>45</v>
      </c>
      <c r="P223" s="159">
        <f t="shared" si="59"/>
        <v>0</v>
      </c>
      <c r="Q223" s="159">
        <f t="shared" si="60"/>
        <v>0</v>
      </c>
      <c r="R223" s="159">
        <f t="shared" si="61"/>
        <v>0</v>
      </c>
      <c r="T223" s="160">
        <f t="shared" si="62"/>
        <v>0</v>
      </c>
      <c r="U223" s="160">
        <v>0</v>
      </c>
      <c r="V223" s="160">
        <f t="shared" si="63"/>
        <v>0</v>
      </c>
      <c r="W223" s="160">
        <v>0</v>
      </c>
      <c r="X223" s="161">
        <f t="shared" si="64"/>
        <v>0</v>
      </c>
      <c r="AR223" s="162" t="s">
        <v>248</v>
      </c>
      <c r="AT223" s="162" t="s">
        <v>239</v>
      </c>
      <c r="AU223" s="162" t="s">
        <v>89</v>
      </c>
      <c r="AY223" s="13" t="s">
        <v>236</v>
      </c>
      <c r="BE223" s="163">
        <f t="shared" si="65"/>
        <v>0</v>
      </c>
      <c r="BF223" s="163">
        <f t="shared" si="66"/>
        <v>0</v>
      </c>
      <c r="BG223" s="163">
        <f t="shared" si="67"/>
        <v>0</v>
      </c>
      <c r="BH223" s="163">
        <f t="shared" si="68"/>
        <v>0</v>
      </c>
      <c r="BI223" s="163">
        <f t="shared" si="69"/>
        <v>0</v>
      </c>
      <c r="BJ223" s="13" t="s">
        <v>210</v>
      </c>
      <c r="BK223" s="163">
        <f t="shared" si="70"/>
        <v>0</v>
      </c>
      <c r="BL223" s="13" t="s">
        <v>248</v>
      </c>
      <c r="BM223" s="162" t="s">
        <v>628</v>
      </c>
    </row>
    <row r="224" spans="2:65" s="1" customFormat="1" ht="16.5" customHeight="1">
      <c r="B224" s="28"/>
      <c r="C224" s="150" t="s">
        <v>470</v>
      </c>
      <c r="D224" s="150" t="s">
        <v>239</v>
      </c>
      <c r="E224" s="151" t="s">
        <v>438</v>
      </c>
      <c r="F224" s="152" t="s">
        <v>439</v>
      </c>
      <c r="G224" s="153" t="s">
        <v>411</v>
      </c>
      <c r="H224" s="154">
        <v>72</v>
      </c>
      <c r="I224" s="155"/>
      <c r="J224" s="155"/>
      <c r="K224" s="156">
        <f t="shared" si="58"/>
        <v>0</v>
      </c>
      <c r="L224" s="157"/>
      <c r="M224" s="28"/>
      <c r="N224" s="158" t="s">
        <v>1</v>
      </c>
      <c r="O224" s="118" t="s">
        <v>45</v>
      </c>
      <c r="P224" s="159">
        <f t="shared" si="59"/>
        <v>0</v>
      </c>
      <c r="Q224" s="159">
        <f t="shared" si="60"/>
        <v>0</v>
      </c>
      <c r="R224" s="159">
        <f t="shared" si="61"/>
        <v>0</v>
      </c>
      <c r="T224" s="160">
        <f t="shared" si="62"/>
        <v>0</v>
      </c>
      <c r="U224" s="160">
        <v>0</v>
      </c>
      <c r="V224" s="160">
        <f t="shared" si="63"/>
        <v>0</v>
      </c>
      <c r="W224" s="160">
        <v>0</v>
      </c>
      <c r="X224" s="161">
        <f t="shared" si="64"/>
        <v>0</v>
      </c>
      <c r="AR224" s="162" t="s">
        <v>248</v>
      </c>
      <c r="AT224" s="162" t="s">
        <v>239</v>
      </c>
      <c r="AU224" s="162" t="s">
        <v>89</v>
      </c>
      <c r="AY224" s="13" t="s">
        <v>236</v>
      </c>
      <c r="BE224" s="163">
        <f t="shared" si="65"/>
        <v>0</v>
      </c>
      <c r="BF224" s="163">
        <f t="shared" si="66"/>
        <v>0</v>
      </c>
      <c r="BG224" s="163">
        <f t="shared" si="67"/>
        <v>0</v>
      </c>
      <c r="BH224" s="163">
        <f t="shared" si="68"/>
        <v>0</v>
      </c>
      <c r="BI224" s="163">
        <f t="shared" si="69"/>
        <v>0</v>
      </c>
      <c r="BJ224" s="13" t="s">
        <v>210</v>
      </c>
      <c r="BK224" s="163">
        <f t="shared" si="70"/>
        <v>0</v>
      </c>
      <c r="BL224" s="13" t="s">
        <v>248</v>
      </c>
      <c r="BM224" s="162" t="s">
        <v>629</v>
      </c>
    </row>
    <row r="225" spans="2:65" s="1" customFormat="1" ht="16.5" customHeight="1">
      <c r="B225" s="28"/>
      <c r="C225" s="150" t="s">
        <v>471</v>
      </c>
      <c r="D225" s="150" t="s">
        <v>239</v>
      </c>
      <c r="E225" s="151" t="s">
        <v>441</v>
      </c>
      <c r="F225" s="152" t="s">
        <v>442</v>
      </c>
      <c r="G225" s="153" t="s">
        <v>411</v>
      </c>
      <c r="H225" s="154">
        <v>22</v>
      </c>
      <c r="I225" s="155"/>
      <c r="J225" s="155"/>
      <c r="K225" s="156">
        <f t="shared" si="58"/>
        <v>0</v>
      </c>
      <c r="L225" s="157"/>
      <c r="M225" s="28"/>
      <c r="N225" s="158" t="s">
        <v>1</v>
      </c>
      <c r="O225" s="118" t="s">
        <v>45</v>
      </c>
      <c r="P225" s="159">
        <f t="shared" si="59"/>
        <v>0</v>
      </c>
      <c r="Q225" s="159">
        <f t="shared" si="60"/>
        <v>0</v>
      </c>
      <c r="R225" s="159">
        <f t="shared" si="61"/>
        <v>0</v>
      </c>
      <c r="T225" s="160">
        <f t="shared" si="62"/>
        <v>0</v>
      </c>
      <c r="U225" s="160">
        <v>0</v>
      </c>
      <c r="V225" s="160">
        <f t="shared" si="63"/>
        <v>0</v>
      </c>
      <c r="W225" s="160">
        <v>0</v>
      </c>
      <c r="X225" s="161">
        <f t="shared" si="64"/>
        <v>0</v>
      </c>
      <c r="AR225" s="162" t="s">
        <v>248</v>
      </c>
      <c r="AT225" s="162" t="s">
        <v>239</v>
      </c>
      <c r="AU225" s="162" t="s">
        <v>89</v>
      </c>
      <c r="AY225" s="13" t="s">
        <v>236</v>
      </c>
      <c r="BE225" s="163">
        <f t="shared" si="65"/>
        <v>0</v>
      </c>
      <c r="BF225" s="163">
        <f t="shared" si="66"/>
        <v>0</v>
      </c>
      <c r="BG225" s="163">
        <f t="shared" si="67"/>
        <v>0</v>
      </c>
      <c r="BH225" s="163">
        <f t="shared" si="68"/>
        <v>0</v>
      </c>
      <c r="BI225" s="163">
        <f t="shared" si="69"/>
        <v>0</v>
      </c>
      <c r="BJ225" s="13" t="s">
        <v>210</v>
      </c>
      <c r="BK225" s="163">
        <f t="shared" si="70"/>
        <v>0</v>
      </c>
      <c r="BL225" s="13" t="s">
        <v>248</v>
      </c>
      <c r="BM225" s="162" t="s">
        <v>630</v>
      </c>
    </row>
    <row r="226" spans="2:65" s="11" customFormat="1" ht="25.9" customHeight="1">
      <c r="B226" s="138"/>
      <c r="D226" s="139" t="s">
        <v>80</v>
      </c>
      <c r="E226" s="140" t="s">
        <v>296</v>
      </c>
      <c r="F226" s="140" t="s">
        <v>424</v>
      </c>
      <c r="I226" s="141"/>
      <c r="J226" s="141"/>
      <c r="K226" s="116">
        <f>BK226</f>
        <v>0</v>
      </c>
      <c r="M226" s="138"/>
      <c r="N226" s="142"/>
      <c r="Q226" s="143">
        <f>Q227+Q232</f>
        <v>0</v>
      </c>
      <c r="R226" s="143">
        <f>R227+R232</f>
        <v>0</v>
      </c>
      <c r="T226" s="144">
        <f>T227+T232</f>
        <v>0</v>
      </c>
      <c r="V226" s="144">
        <f>V227+V232</f>
        <v>6.0000000000000008E-5</v>
      </c>
      <c r="X226" s="145">
        <f>X227+X232</f>
        <v>0</v>
      </c>
      <c r="AR226" s="139" t="s">
        <v>246</v>
      </c>
      <c r="AT226" s="146" t="s">
        <v>80</v>
      </c>
      <c r="AU226" s="146" t="s">
        <v>81</v>
      </c>
      <c r="AY226" s="139" t="s">
        <v>236</v>
      </c>
      <c r="BK226" s="147">
        <f>BK227+BK232</f>
        <v>0</v>
      </c>
    </row>
    <row r="227" spans="2:65" s="11" customFormat="1" ht="22.9" customHeight="1">
      <c r="B227" s="138"/>
      <c r="D227" s="139" t="s">
        <v>80</v>
      </c>
      <c r="E227" s="148" t="s">
        <v>443</v>
      </c>
      <c r="F227" s="148" t="s">
        <v>444</v>
      </c>
      <c r="I227" s="141"/>
      <c r="J227" s="141"/>
      <c r="K227" s="149">
        <f>BK227</f>
        <v>0</v>
      </c>
      <c r="M227" s="138"/>
      <c r="N227" s="142"/>
      <c r="Q227" s="143">
        <f>SUM(Q228:Q231)</f>
        <v>0</v>
      </c>
      <c r="R227" s="143">
        <f>SUM(R228:R231)</f>
        <v>0</v>
      </c>
      <c r="T227" s="144">
        <f>SUM(T228:T231)</f>
        <v>0</v>
      </c>
      <c r="V227" s="144">
        <f>SUM(V228:V231)</f>
        <v>6.0000000000000008E-5</v>
      </c>
      <c r="X227" s="145">
        <f>SUM(X228:X231)</f>
        <v>0</v>
      </c>
      <c r="AR227" s="139" t="s">
        <v>246</v>
      </c>
      <c r="AT227" s="146" t="s">
        <v>80</v>
      </c>
      <c r="AU227" s="146" t="s">
        <v>89</v>
      </c>
      <c r="AY227" s="139" t="s">
        <v>236</v>
      </c>
      <c r="BK227" s="147">
        <f>SUM(BK228:BK231)</f>
        <v>0</v>
      </c>
    </row>
    <row r="228" spans="2:65" s="1" customFormat="1" ht="24.2" customHeight="1">
      <c r="B228" s="28"/>
      <c r="C228" s="150" t="s">
        <v>474</v>
      </c>
      <c r="D228" s="150" t="s">
        <v>239</v>
      </c>
      <c r="E228" s="151" t="s">
        <v>446</v>
      </c>
      <c r="F228" s="152" t="s">
        <v>447</v>
      </c>
      <c r="G228" s="153" t="s">
        <v>251</v>
      </c>
      <c r="H228" s="154">
        <v>3</v>
      </c>
      <c r="I228" s="155"/>
      <c r="J228" s="155"/>
      <c r="K228" s="156">
        <f>ROUND(P228*H228,2)</f>
        <v>0</v>
      </c>
      <c r="L228" s="157"/>
      <c r="M228" s="28"/>
      <c r="N228" s="158" t="s">
        <v>1</v>
      </c>
      <c r="O228" s="118" t="s">
        <v>45</v>
      </c>
      <c r="P228" s="159">
        <f>I228+J228</f>
        <v>0</v>
      </c>
      <c r="Q228" s="159">
        <f>ROUND(I228*H228,2)</f>
        <v>0</v>
      </c>
      <c r="R228" s="159">
        <f>ROUND(J228*H228,2)</f>
        <v>0</v>
      </c>
      <c r="T228" s="160">
        <f>S228*H228</f>
        <v>0</v>
      </c>
      <c r="U228" s="160">
        <v>0</v>
      </c>
      <c r="V228" s="160">
        <f>U228*H228</f>
        <v>0</v>
      </c>
      <c r="W228" s="160">
        <v>0</v>
      </c>
      <c r="X228" s="161">
        <f>W228*H228</f>
        <v>0</v>
      </c>
      <c r="AR228" s="162" t="s">
        <v>248</v>
      </c>
      <c r="AT228" s="162" t="s">
        <v>239</v>
      </c>
      <c r="AU228" s="162" t="s">
        <v>210</v>
      </c>
      <c r="AY228" s="13" t="s">
        <v>236</v>
      </c>
      <c r="BE228" s="163">
        <f>IF(O228="základná",K228,0)</f>
        <v>0</v>
      </c>
      <c r="BF228" s="163">
        <f>IF(O228="znížená",K228,0)</f>
        <v>0</v>
      </c>
      <c r="BG228" s="163">
        <f>IF(O228="zákl. prenesená",K228,0)</f>
        <v>0</v>
      </c>
      <c r="BH228" s="163">
        <f>IF(O228="zníž. prenesená",K228,0)</f>
        <v>0</v>
      </c>
      <c r="BI228" s="163">
        <f>IF(O228="nulová",K228,0)</f>
        <v>0</v>
      </c>
      <c r="BJ228" s="13" t="s">
        <v>210</v>
      </c>
      <c r="BK228" s="163">
        <f>ROUND(P228*H228,2)</f>
        <v>0</v>
      </c>
      <c r="BL228" s="13" t="s">
        <v>248</v>
      </c>
      <c r="BM228" s="162" t="s">
        <v>631</v>
      </c>
    </row>
    <row r="229" spans="2:65" s="1" customFormat="1" ht="24.2" customHeight="1">
      <c r="B229" s="28"/>
      <c r="C229" s="150" t="s">
        <v>480</v>
      </c>
      <c r="D229" s="150" t="s">
        <v>239</v>
      </c>
      <c r="E229" s="151" t="s">
        <v>449</v>
      </c>
      <c r="F229" s="152" t="s">
        <v>450</v>
      </c>
      <c r="G229" s="153" t="s">
        <v>251</v>
      </c>
      <c r="H229" s="154">
        <v>3</v>
      </c>
      <c r="I229" s="155"/>
      <c r="J229" s="155"/>
      <c r="K229" s="156">
        <f>ROUND(P229*H229,2)</f>
        <v>0</v>
      </c>
      <c r="L229" s="157"/>
      <c r="M229" s="28"/>
      <c r="N229" s="158" t="s">
        <v>1</v>
      </c>
      <c r="O229" s="118" t="s">
        <v>45</v>
      </c>
      <c r="P229" s="159">
        <f>I229+J229</f>
        <v>0</v>
      </c>
      <c r="Q229" s="159">
        <f>ROUND(I229*H229,2)</f>
        <v>0</v>
      </c>
      <c r="R229" s="159">
        <f>ROUND(J229*H229,2)</f>
        <v>0</v>
      </c>
      <c r="T229" s="160">
        <f>S229*H229</f>
        <v>0</v>
      </c>
      <c r="U229" s="160">
        <v>0</v>
      </c>
      <c r="V229" s="160">
        <f>U229*H229</f>
        <v>0</v>
      </c>
      <c r="W229" s="160">
        <v>0</v>
      </c>
      <c r="X229" s="161">
        <f>W229*H229</f>
        <v>0</v>
      </c>
      <c r="AR229" s="162" t="s">
        <v>248</v>
      </c>
      <c r="AT229" s="162" t="s">
        <v>239</v>
      </c>
      <c r="AU229" s="162" t="s">
        <v>210</v>
      </c>
      <c r="AY229" s="13" t="s">
        <v>236</v>
      </c>
      <c r="BE229" s="163">
        <f>IF(O229="základná",K229,0)</f>
        <v>0</v>
      </c>
      <c r="BF229" s="163">
        <f>IF(O229="znížená",K229,0)</f>
        <v>0</v>
      </c>
      <c r="BG229" s="163">
        <f>IF(O229="zákl. prenesená",K229,0)</f>
        <v>0</v>
      </c>
      <c r="BH229" s="163">
        <f>IF(O229="zníž. prenesená",K229,0)</f>
        <v>0</v>
      </c>
      <c r="BI229" s="163">
        <f>IF(O229="nulová",K229,0)</f>
        <v>0</v>
      </c>
      <c r="BJ229" s="13" t="s">
        <v>210</v>
      </c>
      <c r="BK229" s="163">
        <f>ROUND(P229*H229,2)</f>
        <v>0</v>
      </c>
      <c r="BL229" s="13" t="s">
        <v>248</v>
      </c>
      <c r="BM229" s="162" t="s">
        <v>632</v>
      </c>
    </row>
    <row r="230" spans="2:65" s="1" customFormat="1" ht="16.5" customHeight="1">
      <c r="B230" s="28"/>
      <c r="C230" s="150" t="s">
        <v>485</v>
      </c>
      <c r="D230" s="150" t="s">
        <v>239</v>
      </c>
      <c r="E230" s="151" t="s">
        <v>452</v>
      </c>
      <c r="F230" s="152" t="s">
        <v>453</v>
      </c>
      <c r="G230" s="153" t="s">
        <v>251</v>
      </c>
      <c r="H230" s="154">
        <v>6</v>
      </c>
      <c r="I230" s="155"/>
      <c r="J230" s="155"/>
      <c r="K230" s="156">
        <f>ROUND(P230*H230,2)</f>
        <v>0</v>
      </c>
      <c r="L230" s="157"/>
      <c r="M230" s="28"/>
      <c r="N230" s="158" t="s">
        <v>1</v>
      </c>
      <c r="O230" s="118" t="s">
        <v>45</v>
      </c>
      <c r="P230" s="159">
        <f>I230+J230</f>
        <v>0</v>
      </c>
      <c r="Q230" s="159">
        <f>ROUND(I230*H230,2)</f>
        <v>0</v>
      </c>
      <c r="R230" s="159">
        <f>ROUND(J230*H230,2)</f>
        <v>0</v>
      </c>
      <c r="T230" s="160">
        <f>S230*H230</f>
        <v>0</v>
      </c>
      <c r="U230" s="160">
        <v>0</v>
      </c>
      <c r="V230" s="160">
        <f>U230*H230</f>
        <v>0</v>
      </c>
      <c r="W230" s="160">
        <v>0</v>
      </c>
      <c r="X230" s="161">
        <f>W230*H230</f>
        <v>0</v>
      </c>
      <c r="AR230" s="162" t="s">
        <v>248</v>
      </c>
      <c r="AT230" s="162" t="s">
        <v>239</v>
      </c>
      <c r="AU230" s="162" t="s">
        <v>210</v>
      </c>
      <c r="AY230" s="13" t="s">
        <v>236</v>
      </c>
      <c r="BE230" s="163">
        <f>IF(O230="základná",K230,0)</f>
        <v>0</v>
      </c>
      <c r="BF230" s="163">
        <f>IF(O230="znížená",K230,0)</f>
        <v>0</v>
      </c>
      <c r="BG230" s="163">
        <f>IF(O230="zákl. prenesená",K230,0)</f>
        <v>0</v>
      </c>
      <c r="BH230" s="163">
        <f>IF(O230="zníž. prenesená",K230,0)</f>
        <v>0</v>
      </c>
      <c r="BI230" s="163">
        <f>IF(O230="nulová",K230,0)</f>
        <v>0</v>
      </c>
      <c r="BJ230" s="13" t="s">
        <v>210</v>
      </c>
      <c r="BK230" s="163">
        <f>ROUND(P230*H230,2)</f>
        <v>0</v>
      </c>
      <c r="BL230" s="13" t="s">
        <v>248</v>
      </c>
      <c r="BM230" s="162" t="s">
        <v>633</v>
      </c>
    </row>
    <row r="231" spans="2:65" s="1" customFormat="1" ht="16.5" customHeight="1">
      <c r="B231" s="28"/>
      <c r="C231" s="164" t="s">
        <v>488</v>
      </c>
      <c r="D231" s="164" t="s">
        <v>296</v>
      </c>
      <c r="E231" s="165" t="s">
        <v>455</v>
      </c>
      <c r="F231" s="166" t="s">
        <v>456</v>
      </c>
      <c r="G231" s="167" t="s">
        <v>251</v>
      </c>
      <c r="H231" s="168">
        <v>6</v>
      </c>
      <c r="I231" s="169"/>
      <c r="J231" s="170"/>
      <c r="K231" s="171">
        <f>ROUND(P231*H231,2)</f>
        <v>0</v>
      </c>
      <c r="L231" s="170"/>
      <c r="M231" s="172"/>
      <c r="N231" s="173" t="s">
        <v>1</v>
      </c>
      <c r="O231" s="118" t="s">
        <v>45</v>
      </c>
      <c r="P231" s="159">
        <f>I231+J231</f>
        <v>0</v>
      </c>
      <c r="Q231" s="159">
        <f>ROUND(I231*H231,2)</f>
        <v>0</v>
      </c>
      <c r="R231" s="159">
        <f>ROUND(J231*H231,2)</f>
        <v>0</v>
      </c>
      <c r="T231" s="160">
        <f>S231*H231</f>
        <v>0</v>
      </c>
      <c r="U231" s="160">
        <v>1.0000000000000001E-5</v>
      </c>
      <c r="V231" s="160">
        <f>U231*H231</f>
        <v>6.0000000000000008E-5</v>
      </c>
      <c r="W231" s="160">
        <v>0</v>
      </c>
      <c r="X231" s="161">
        <f>W231*H231</f>
        <v>0</v>
      </c>
      <c r="AR231" s="162" t="s">
        <v>262</v>
      </c>
      <c r="AT231" s="162" t="s">
        <v>296</v>
      </c>
      <c r="AU231" s="162" t="s">
        <v>210</v>
      </c>
      <c r="AY231" s="13" t="s">
        <v>236</v>
      </c>
      <c r="BE231" s="163">
        <f>IF(O231="základná",K231,0)</f>
        <v>0</v>
      </c>
      <c r="BF231" s="163">
        <f>IF(O231="znížená",K231,0)</f>
        <v>0</v>
      </c>
      <c r="BG231" s="163">
        <f>IF(O231="zákl. prenesená",K231,0)</f>
        <v>0</v>
      </c>
      <c r="BH231" s="163">
        <f>IF(O231="zníž. prenesená",K231,0)</f>
        <v>0</v>
      </c>
      <c r="BI231" s="163">
        <f>IF(O231="nulová",K231,0)</f>
        <v>0</v>
      </c>
      <c r="BJ231" s="13" t="s">
        <v>210</v>
      </c>
      <c r="BK231" s="163">
        <f>ROUND(P231*H231,2)</f>
        <v>0</v>
      </c>
      <c r="BL231" s="13" t="s">
        <v>248</v>
      </c>
      <c r="BM231" s="162" t="s">
        <v>634</v>
      </c>
    </row>
    <row r="232" spans="2:65" s="11" customFormat="1" ht="22.9" customHeight="1">
      <c r="B232" s="138"/>
      <c r="D232" s="139" t="s">
        <v>80</v>
      </c>
      <c r="E232" s="148" t="s">
        <v>465</v>
      </c>
      <c r="F232" s="148" t="s">
        <v>466</v>
      </c>
      <c r="I232" s="141"/>
      <c r="J232" s="141"/>
      <c r="K232" s="149">
        <f>BK232</f>
        <v>0</v>
      </c>
      <c r="M232" s="138"/>
      <c r="N232" s="142"/>
      <c r="Q232" s="143">
        <f>SUM(Q233:Q235)</f>
        <v>0</v>
      </c>
      <c r="R232" s="143">
        <f>SUM(R233:R235)</f>
        <v>0</v>
      </c>
      <c r="T232" s="144">
        <f>SUM(T233:T235)</f>
        <v>0</v>
      </c>
      <c r="V232" s="144">
        <f>SUM(V233:V235)</f>
        <v>0</v>
      </c>
      <c r="X232" s="145">
        <f>SUM(X233:X235)</f>
        <v>0</v>
      </c>
      <c r="AR232" s="139" t="s">
        <v>246</v>
      </c>
      <c r="AT232" s="146" t="s">
        <v>80</v>
      </c>
      <c r="AU232" s="146" t="s">
        <v>89</v>
      </c>
      <c r="AY232" s="139" t="s">
        <v>236</v>
      </c>
      <c r="BK232" s="147">
        <f>SUM(BK233:BK235)</f>
        <v>0</v>
      </c>
    </row>
    <row r="233" spans="2:65" s="1" customFormat="1" ht="16.5" customHeight="1">
      <c r="B233" s="28"/>
      <c r="C233" s="150" t="s">
        <v>491</v>
      </c>
      <c r="D233" s="150" t="s">
        <v>239</v>
      </c>
      <c r="E233" s="151" t="s">
        <v>468</v>
      </c>
      <c r="F233" s="152" t="s">
        <v>469</v>
      </c>
      <c r="G233" s="153" t="s">
        <v>251</v>
      </c>
      <c r="H233" s="154">
        <v>3</v>
      </c>
      <c r="I233" s="155"/>
      <c r="J233" s="155"/>
      <c r="K233" s="156">
        <f>ROUND(P233*H233,2)</f>
        <v>0</v>
      </c>
      <c r="L233" s="157"/>
      <c r="M233" s="28"/>
      <c r="N233" s="158" t="s">
        <v>1</v>
      </c>
      <c r="O233" s="118" t="s">
        <v>45</v>
      </c>
      <c r="P233" s="159">
        <f>I233+J233</f>
        <v>0</v>
      </c>
      <c r="Q233" s="159">
        <f>ROUND(I233*H233,2)</f>
        <v>0</v>
      </c>
      <c r="R233" s="159">
        <f>ROUND(J233*H233,2)</f>
        <v>0</v>
      </c>
      <c r="T233" s="160">
        <f>S233*H233</f>
        <v>0</v>
      </c>
      <c r="U233" s="160">
        <v>0</v>
      </c>
      <c r="V233" s="160">
        <f>U233*H233</f>
        <v>0</v>
      </c>
      <c r="W233" s="160">
        <v>0</v>
      </c>
      <c r="X233" s="161">
        <f>W233*H233</f>
        <v>0</v>
      </c>
      <c r="AR233" s="162" t="s">
        <v>248</v>
      </c>
      <c r="AT233" s="162" t="s">
        <v>239</v>
      </c>
      <c r="AU233" s="162" t="s">
        <v>210</v>
      </c>
      <c r="AY233" s="13" t="s">
        <v>236</v>
      </c>
      <c r="BE233" s="163">
        <f>IF(O233="základná",K233,0)</f>
        <v>0</v>
      </c>
      <c r="BF233" s="163">
        <f>IF(O233="znížená",K233,0)</f>
        <v>0</v>
      </c>
      <c r="BG233" s="163">
        <f>IF(O233="zákl. prenesená",K233,0)</f>
        <v>0</v>
      </c>
      <c r="BH233" s="163">
        <f>IF(O233="zníž. prenesená",K233,0)</f>
        <v>0</v>
      </c>
      <c r="BI233" s="163">
        <f>IF(O233="nulová",K233,0)</f>
        <v>0</v>
      </c>
      <c r="BJ233" s="13" t="s">
        <v>210</v>
      </c>
      <c r="BK233" s="163">
        <f>ROUND(P233*H233,2)</f>
        <v>0</v>
      </c>
      <c r="BL233" s="13" t="s">
        <v>248</v>
      </c>
      <c r="BM233" s="162" t="s">
        <v>635</v>
      </c>
    </row>
    <row r="234" spans="2:65" s="1" customFormat="1" ht="16.5" customHeight="1">
      <c r="B234" s="28"/>
      <c r="C234" s="150" t="s">
        <v>494</v>
      </c>
      <c r="D234" s="150" t="s">
        <v>239</v>
      </c>
      <c r="E234" s="151" t="s">
        <v>458</v>
      </c>
      <c r="F234" s="152" t="s">
        <v>459</v>
      </c>
      <c r="G234" s="153" t="s">
        <v>460</v>
      </c>
      <c r="H234" s="154"/>
      <c r="I234" s="155"/>
      <c r="J234" s="155"/>
      <c r="K234" s="156">
        <f>ROUND(P234*H234,2)</f>
        <v>0</v>
      </c>
      <c r="L234" s="157"/>
      <c r="M234" s="28"/>
      <c r="N234" s="158" t="s">
        <v>1</v>
      </c>
      <c r="O234" s="118" t="s">
        <v>45</v>
      </c>
      <c r="P234" s="159">
        <f>I234+J234</f>
        <v>0</v>
      </c>
      <c r="Q234" s="159">
        <f>ROUND(I234*H234,2)</f>
        <v>0</v>
      </c>
      <c r="R234" s="159">
        <f>ROUND(J234*H234,2)</f>
        <v>0</v>
      </c>
      <c r="T234" s="160">
        <f>S234*H234</f>
        <v>0</v>
      </c>
      <c r="U234" s="160">
        <v>0</v>
      </c>
      <c r="V234" s="160">
        <f>U234*H234</f>
        <v>0</v>
      </c>
      <c r="W234" s="160">
        <v>0</v>
      </c>
      <c r="X234" s="161">
        <f>W234*H234</f>
        <v>0</v>
      </c>
      <c r="AR234" s="162" t="s">
        <v>248</v>
      </c>
      <c r="AT234" s="162" t="s">
        <v>239</v>
      </c>
      <c r="AU234" s="162" t="s">
        <v>210</v>
      </c>
      <c r="AY234" s="13" t="s">
        <v>236</v>
      </c>
      <c r="BE234" s="163">
        <f>IF(O234="základná",K234,0)</f>
        <v>0</v>
      </c>
      <c r="BF234" s="163">
        <f>IF(O234="znížená",K234,0)</f>
        <v>0</v>
      </c>
      <c r="BG234" s="163">
        <f>IF(O234="zákl. prenesená",K234,0)</f>
        <v>0</v>
      </c>
      <c r="BH234" s="163">
        <f>IF(O234="zníž. prenesená",K234,0)</f>
        <v>0</v>
      </c>
      <c r="BI234" s="163">
        <f>IF(O234="nulová",K234,0)</f>
        <v>0</v>
      </c>
      <c r="BJ234" s="13" t="s">
        <v>210</v>
      </c>
      <c r="BK234" s="163">
        <f>ROUND(P234*H234,2)</f>
        <v>0</v>
      </c>
      <c r="BL234" s="13" t="s">
        <v>248</v>
      </c>
      <c r="BM234" s="162" t="s">
        <v>636</v>
      </c>
    </row>
    <row r="235" spans="2:65" s="1" customFormat="1" ht="16.5" customHeight="1">
      <c r="B235" s="28"/>
      <c r="C235" s="150" t="s">
        <v>497</v>
      </c>
      <c r="D235" s="150" t="s">
        <v>239</v>
      </c>
      <c r="E235" s="151" t="s">
        <v>463</v>
      </c>
      <c r="F235" s="152" t="s">
        <v>464</v>
      </c>
      <c r="G235" s="153" t="s">
        <v>460</v>
      </c>
      <c r="H235" s="154"/>
      <c r="I235" s="155"/>
      <c r="J235" s="155"/>
      <c r="K235" s="156">
        <f>ROUND(P235*H235,2)</f>
        <v>0</v>
      </c>
      <c r="L235" s="157"/>
      <c r="M235" s="28"/>
      <c r="N235" s="158" t="s">
        <v>1</v>
      </c>
      <c r="O235" s="118" t="s">
        <v>45</v>
      </c>
      <c r="P235" s="159">
        <f>I235+J235</f>
        <v>0</v>
      </c>
      <c r="Q235" s="159">
        <f>ROUND(I235*H235,2)</f>
        <v>0</v>
      </c>
      <c r="R235" s="159">
        <f>ROUND(J235*H235,2)</f>
        <v>0</v>
      </c>
      <c r="T235" s="160">
        <f>S235*H235</f>
        <v>0</v>
      </c>
      <c r="U235" s="160">
        <v>0</v>
      </c>
      <c r="V235" s="160">
        <f>U235*H235</f>
        <v>0</v>
      </c>
      <c r="W235" s="160">
        <v>0</v>
      </c>
      <c r="X235" s="161">
        <f>W235*H235</f>
        <v>0</v>
      </c>
      <c r="AR235" s="162" t="s">
        <v>248</v>
      </c>
      <c r="AT235" s="162" t="s">
        <v>239</v>
      </c>
      <c r="AU235" s="162" t="s">
        <v>210</v>
      </c>
      <c r="AY235" s="13" t="s">
        <v>236</v>
      </c>
      <c r="BE235" s="163">
        <f>IF(O235="základná",K235,0)</f>
        <v>0</v>
      </c>
      <c r="BF235" s="163">
        <f>IF(O235="znížená",K235,0)</f>
        <v>0</v>
      </c>
      <c r="BG235" s="163">
        <f>IF(O235="zákl. prenesená",K235,0)</f>
        <v>0</v>
      </c>
      <c r="BH235" s="163">
        <f>IF(O235="zníž. prenesená",K235,0)</f>
        <v>0</v>
      </c>
      <c r="BI235" s="163">
        <f>IF(O235="nulová",K235,0)</f>
        <v>0</v>
      </c>
      <c r="BJ235" s="13" t="s">
        <v>210</v>
      </c>
      <c r="BK235" s="163">
        <f>ROUND(P235*H235,2)</f>
        <v>0</v>
      </c>
      <c r="BL235" s="13" t="s">
        <v>248</v>
      </c>
      <c r="BM235" s="162" t="s">
        <v>637</v>
      </c>
    </row>
    <row r="236" spans="2:65" s="11" customFormat="1" ht="25.9" customHeight="1">
      <c r="B236" s="138"/>
      <c r="D236" s="139" t="s">
        <v>80</v>
      </c>
      <c r="E236" s="140" t="s">
        <v>472</v>
      </c>
      <c r="F236" s="140" t="s">
        <v>473</v>
      </c>
      <c r="I236" s="141"/>
      <c r="J236" s="141"/>
      <c r="K236" s="116">
        <f>BK236</f>
        <v>0</v>
      </c>
      <c r="M236" s="138"/>
      <c r="N236" s="142"/>
      <c r="Q236" s="143">
        <f>Q237</f>
        <v>0</v>
      </c>
      <c r="R236" s="143">
        <f>R237</f>
        <v>0</v>
      </c>
      <c r="T236" s="144">
        <f>T237</f>
        <v>0</v>
      </c>
      <c r="V236" s="144">
        <f>V237</f>
        <v>0</v>
      </c>
      <c r="X236" s="145">
        <f>X237</f>
        <v>0</v>
      </c>
      <c r="AR236" s="139" t="s">
        <v>248</v>
      </c>
      <c r="AT236" s="146" t="s">
        <v>80</v>
      </c>
      <c r="AU236" s="146" t="s">
        <v>81</v>
      </c>
      <c r="AY236" s="139" t="s">
        <v>236</v>
      </c>
      <c r="BK236" s="147">
        <f>BK237</f>
        <v>0</v>
      </c>
    </row>
    <row r="237" spans="2:65" s="1" customFormat="1" ht="24.2" customHeight="1">
      <c r="B237" s="28"/>
      <c r="C237" s="150" t="s">
        <v>500</v>
      </c>
      <c r="D237" s="150" t="s">
        <v>239</v>
      </c>
      <c r="E237" s="151" t="s">
        <v>475</v>
      </c>
      <c r="F237" s="152" t="s">
        <v>476</v>
      </c>
      <c r="G237" s="153" t="s">
        <v>477</v>
      </c>
      <c r="H237" s="154">
        <v>1</v>
      </c>
      <c r="I237" s="155"/>
      <c r="J237" s="155"/>
      <c r="K237" s="156">
        <f>ROUND(P237*H237,2)</f>
        <v>0</v>
      </c>
      <c r="L237" s="157"/>
      <c r="M237" s="28"/>
      <c r="N237" s="158" t="s">
        <v>1</v>
      </c>
      <c r="O237" s="118" t="s">
        <v>45</v>
      </c>
      <c r="P237" s="159">
        <f>I237+J237</f>
        <v>0</v>
      </c>
      <c r="Q237" s="159">
        <f>ROUND(I237*H237,2)</f>
        <v>0</v>
      </c>
      <c r="R237" s="159">
        <f>ROUND(J237*H237,2)</f>
        <v>0</v>
      </c>
      <c r="T237" s="160">
        <f>S237*H237</f>
        <v>0</v>
      </c>
      <c r="U237" s="160">
        <v>0</v>
      </c>
      <c r="V237" s="160">
        <f>U237*H237</f>
        <v>0</v>
      </c>
      <c r="W237" s="160">
        <v>0</v>
      </c>
      <c r="X237" s="161">
        <f>W237*H237</f>
        <v>0</v>
      </c>
      <c r="AR237" s="162" t="s">
        <v>478</v>
      </c>
      <c r="AT237" s="162" t="s">
        <v>239</v>
      </c>
      <c r="AU237" s="162" t="s">
        <v>89</v>
      </c>
      <c r="AY237" s="13" t="s">
        <v>236</v>
      </c>
      <c r="BE237" s="163">
        <f>IF(O237="základná",K237,0)</f>
        <v>0</v>
      </c>
      <c r="BF237" s="163">
        <f>IF(O237="znížená",K237,0)</f>
        <v>0</v>
      </c>
      <c r="BG237" s="163">
        <f>IF(O237="zákl. prenesená",K237,0)</f>
        <v>0</v>
      </c>
      <c r="BH237" s="163">
        <f>IF(O237="zníž. prenesená",K237,0)</f>
        <v>0</v>
      </c>
      <c r="BI237" s="163">
        <f>IF(O237="nulová",K237,0)</f>
        <v>0</v>
      </c>
      <c r="BJ237" s="13" t="s">
        <v>210</v>
      </c>
      <c r="BK237" s="163">
        <f>ROUND(P237*H237,2)</f>
        <v>0</v>
      </c>
      <c r="BL237" s="13" t="s">
        <v>478</v>
      </c>
      <c r="BM237" s="162" t="s">
        <v>638</v>
      </c>
    </row>
    <row r="238" spans="2:65" s="11" customFormat="1" ht="25.9" customHeight="1">
      <c r="B238" s="138"/>
      <c r="D238" s="139" t="s">
        <v>80</v>
      </c>
      <c r="E238" s="140" t="s">
        <v>209</v>
      </c>
      <c r="F238" s="140" t="s">
        <v>479</v>
      </c>
      <c r="I238" s="141"/>
      <c r="J238" s="141"/>
      <c r="K238" s="116">
        <f>BK238</f>
        <v>0</v>
      </c>
      <c r="M238" s="138"/>
      <c r="N238" s="142"/>
      <c r="Q238" s="143">
        <f>SUM(Q239:Q245)</f>
        <v>0</v>
      </c>
      <c r="R238" s="143">
        <f>SUM(R239:R245)</f>
        <v>0</v>
      </c>
      <c r="T238" s="144">
        <f>SUM(T239:T245)</f>
        <v>0</v>
      </c>
      <c r="V238" s="144">
        <f>SUM(V239:V245)</f>
        <v>0</v>
      </c>
      <c r="X238" s="145">
        <f>SUM(X239:X245)</f>
        <v>0</v>
      </c>
      <c r="AR238" s="139" t="s">
        <v>252</v>
      </c>
      <c r="AT238" s="146" t="s">
        <v>80</v>
      </c>
      <c r="AU238" s="146" t="s">
        <v>81</v>
      </c>
      <c r="AY238" s="139" t="s">
        <v>236</v>
      </c>
      <c r="BK238" s="147">
        <f>SUM(BK239:BK245)</f>
        <v>0</v>
      </c>
    </row>
    <row r="239" spans="2:65" s="1" customFormat="1" ht="44.25" customHeight="1">
      <c r="B239" s="28"/>
      <c r="C239" s="150" t="s">
        <v>506</v>
      </c>
      <c r="D239" s="150" t="s">
        <v>239</v>
      </c>
      <c r="E239" s="151" t="s">
        <v>481</v>
      </c>
      <c r="F239" s="152" t="s">
        <v>482</v>
      </c>
      <c r="G239" s="153" t="s">
        <v>483</v>
      </c>
      <c r="H239" s="154">
        <v>1</v>
      </c>
      <c r="I239" s="155"/>
      <c r="J239" s="155"/>
      <c r="K239" s="156">
        <f t="shared" ref="K239:K245" si="71">ROUND(P239*H239,2)</f>
        <v>0</v>
      </c>
      <c r="L239" s="157"/>
      <c r="M239" s="28"/>
      <c r="N239" s="158" t="s">
        <v>1</v>
      </c>
      <c r="O239" s="118" t="s">
        <v>45</v>
      </c>
      <c r="P239" s="159">
        <f t="shared" ref="P239:P245" si="72">I239+J239</f>
        <v>0</v>
      </c>
      <c r="Q239" s="159">
        <f t="shared" ref="Q239:Q245" si="73">ROUND(I239*H239,2)</f>
        <v>0</v>
      </c>
      <c r="R239" s="159">
        <f t="shared" ref="R239:R245" si="74">ROUND(J239*H239,2)</f>
        <v>0</v>
      </c>
      <c r="T239" s="160">
        <f t="shared" ref="T239:T245" si="75">S239*H239</f>
        <v>0</v>
      </c>
      <c r="U239" s="160">
        <v>0</v>
      </c>
      <c r="V239" s="160">
        <f t="shared" ref="V239:V245" si="76">U239*H239</f>
        <v>0</v>
      </c>
      <c r="W239" s="160">
        <v>0</v>
      </c>
      <c r="X239" s="161">
        <f t="shared" ref="X239:X245" si="77">W239*H239</f>
        <v>0</v>
      </c>
      <c r="AR239" s="162" t="s">
        <v>484</v>
      </c>
      <c r="AT239" s="162" t="s">
        <v>239</v>
      </c>
      <c r="AU239" s="162" t="s">
        <v>89</v>
      </c>
      <c r="AY239" s="13" t="s">
        <v>236</v>
      </c>
      <c r="BE239" s="163">
        <f t="shared" ref="BE239:BE245" si="78">IF(O239="základná",K239,0)</f>
        <v>0</v>
      </c>
      <c r="BF239" s="163">
        <f t="shared" ref="BF239:BF245" si="79">IF(O239="znížená",K239,0)</f>
        <v>0</v>
      </c>
      <c r="BG239" s="163">
        <f t="shared" ref="BG239:BG245" si="80">IF(O239="zákl. prenesená",K239,0)</f>
        <v>0</v>
      </c>
      <c r="BH239" s="163">
        <f t="shared" ref="BH239:BH245" si="81">IF(O239="zníž. prenesená",K239,0)</f>
        <v>0</v>
      </c>
      <c r="BI239" s="163">
        <f t="shared" ref="BI239:BI245" si="82">IF(O239="nulová",K239,0)</f>
        <v>0</v>
      </c>
      <c r="BJ239" s="13" t="s">
        <v>210</v>
      </c>
      <c r="BK239" s="163">
        <f t="shared" ref="BK239:BK245" si="83">ROUND(P239*H239,2)</f>
        <v>0</v>
      </c>
      <c r="BL239" s="13" t="s">
        <v>484</v>
      </c>
      <c r="BM239" s="162" t="s">
        <v>639</v>
      </c>
    </row>
    <row r="240" spans="2:65" s="1" customFormat="1" ht="24.2" customHeight="1">
      <c r="B240" s="28"/>
      <c r="C240" s="150" t="s">
        <v>507</v>
      </c>
      <c r="D240" s="150" t="s">
        <v>239</v>
      </c>
      <c r="E240" s="151" t="s">
        <v>486</v>
      </c>
      <c r="F240" s="152" t="s">
        <v>487</v>
      </c>
      <c r="G240" s="153" t="s">
        <v>483</v>
      </c>
      <c r="H240" s="154">
        <v>1</v>
      </c>
      <c r="I240" s="155"/>
      <c r="J240" s="155"/>
      <c r="K240" s="156">
        <f t="shared" si="71"/>
        <v>0</v>
      </c>
      <c r="L240" s="157"/>
      <c r="M240" s="28"/>
      <c r="N240" s="158" t="s">
        <v>1</v>
      </c>
      <c r="O240" s="118" t="s">
        <v>45</v>
      </c>
      <c r="P240" s="159">
        <f t="shared" si="72"/>
        <v>0</v>
      </c>
      <c r="Q240" s="159">
        <f t="shared" si="73"/>
        <v>0</v>
      </c>
      <c r="R240" s="159">
        <f t="shared" si="74"/>
        <v>0</v>
      </c>
      <c r="T240" s="160">
        <f t="shared" si="75"/>
        <v>0</v>
      </c>
      <c r="U240" s="160">
        <v>0</v>
      </c>
      <c r="V240" s="160">
        <f t="shared" si="76"/>
        <v>0</v>
      </c>
      <c r="W240" s="160">
        <v>0</v>
      </c>
      <c r="X240" s="161">
        <f t="shared" si="77"/>
        <v>0</v>
      </c>
      <c r="AR240" s="162" t="s">
        <v>484</v>
      </c>
      <c r="AT240" s="162" t="s">
        <v>239</v>
      </c>
      <c r="AU240" s="162" t="s">
        <v>89</v>
      </c>
      <c r="AY240" s="13" t="s">
        <v>236</v>
      </c>
      <c r="BE240" s="163">
        <f t="shared" si="78"/>
        <v>0</v>
      </c>
      <c r="BF240" s="163">
        <f t="shared" si="79"/>
        <v>0</v>
      </c>
      <c r="BG240" s="163">
        <f t="shared" si="80"/>
        <v>0</v>
      </c>
      <c r="BH240" s="163">
        <f t="shared" si="81"/>
        <v>0</v>
      </c>
      <c r="BI240" s="163">
        <f t="shared" si="82"/>
        <v>0</v>
      </c>
      <c r="BJ240" s="13" t="s">
        <v>210</v>
      </c>
      <c r="BK240" s="163">
        <f t="shared" si="83"/>
        <v>0</v>
      </c>
      <c r="BL240" s="13" t="s">
        <v>484</v>
      </c>
      <c r="BM240" s="162" t="s">
        <v>640</v>
      </c>
    </row>
    <row r="241" spans="2:65" s="1" customFormat="1" ht="24.2" customHeight="1">
      <c r="B241" s="28"/>
      <c r="C241" s="150" t="s">
        <v>508</v>
      </c>
      <c r="D241" s="150" t="s">
        <v>239</v>
      </c>
      <c r="E241" s="151" t="s">
        <v>489</v>
      </c>
      <c r="F241" s="152" t="s">
        <v>490</v>
      </c>
      <c r="G241" s="153" t="s">
        <v>483</v>
      </c>
      <c r="H241" s="154">
        <v>1</v>
      </c>
      <c r="I241" s="155"/>
      <c r="J241" s="155"/>
      <c r="K241" s="156">
        <f t="shared" si="71"/>
        <v>0</v>
      </c>
      <c r="L241" s="157"/>
      <c r="M241" s="28"/>
      <c r="N241" s="158" t="s">
        <v>1</v>
      </c>
      <c r="O241" s="118" t="s">
        <v>45</v>
      </c>
      <c r="P241" s="159">
        <f t="shared" si="72"/>
        <v>0</v>
      </c>
      <c r="Q241" s="159">
        <f t="shared" si="73"/>
        <v>0</v>
      </c>
      <c r="R241" s="159">
        <f t="shared" si="74"/>
        <v>0</v>
      </c>
      <c r="T241" s="160">
        <f t="shared" si="75"/>
        <v>0</v>
      </c>
      <c r="U241" s="160">
        <v>0</v>
      </c>
      <c r="V241" s="160">
        <f t="shared" si="76"/>
        <v>0</v>
      </c>
      <c r="W241" s="160">
        <v>0</v>
      </c>
      <c r="X241" s="161">
        <f t="shared" si="77"/>
        <v>0</v>
      </c>
      <c r="AR241" s="162" t="s">
        <v>484</v>
      </c>
      <c r="AT241" s="162" t="s">
        <v>239</v>
      </c>
      <c r="AU241" s="162" t="s">
        <v>89</v>
      </c>
      <c r="AY241" s="13" t="s">
        <v>236</v>
      </c>
      <c r="BE241" s="163">
        <f t="shared" si="78"/>
        <v>0</v>
      </c>
      <c r="BF241" s="163">
        <f t="shared" si="79"/>
        <v>0</v>
      </c>
      <c r="BG241" s="163">
        <f t="shared" si="80"/>
        <v>0</v>
      </c>
      <c r="BH241" s="163">
        <f t="shared" si="81"/>
        <v>0</v>
      </c>
      <c r="BI241" s="163">
        <f t="shared" si="82"/>
        <v>0</v>
      </c>
      <c r="BJ241" s="13" t="s">
        <v>210</v>
      </c>
      <c r="BK241" s="163">
        <f t="shared" si="83"/>
        <v>0</v>
      </c>
      <c r="BL241" s="13" t="s">
        <v>484</v>
      </c>
      <c r="BM241" s="162" t="s">
        <v>641</v>
      </c>
    </row>
    <row r="242" spans="2:65" s="1" customFormat="1" ht="24.2" customHeight="1">
      <c r="B242" s="28"/>
      <c r="C242" s="150" t="s">
        <v>509</v>
      </c>
      <c r="D242" s="150" t="s">
        <v>239</v>
      </c>
      <c r="E242" s="151" t="s">
        <v>492</v>
      </c>
      <c r="F242" s="152" t="s">
        <v>493</v>
      </c>
      <c r="G242" s="153" t="s">
        <v>483</v>
      </c>
      <c r="H242" s="154">
        <v>1</v>
      </c>
      <c r="I242" s="155"/>
      <c r="J242" s="155"/>
      <c r="K242" s="156">
        <f t="shared" si="71"/>
        <v>0</v>
      </c>
      <c r="L242" s="157"/>
      <c r="M242" s="28"/>
      <c r="N242" s="158" t="s">
        <v>1</v>
      </c>
      <c r="O242" s="118" t="s">
        <v>45</v>
      </c>
      <c r="P242" s="159">
        <f t="shared" si="72"/>
        <v>0</v>
      </c>
      <c r="Q242" s="159">
        <f t="shared" si="73"/>
        <v>0</v>
      </c>
      <c r="R242" s="159">
        <f t="shared" si="74"/>
        <v>0</v>
      </c>
      <c r="T242" s="160">
        <f t="shared" si="75"/>
        <v>0</v>
      </c>
      <c r="U242" s="160">
        <v>0</v>
      </c>
      <c r="V242" s="160">
        <f t="shared" si="76"/>
        <v>0</v>
      </c>
      <c r="W242" s="160">
        <v>0</v>
      </c>
      <c r="X242" s="161">
        <f t="shared" si="77"/>
        <v>0</v>
      </c>
      <c r="AR242" s="162" t="s">
        <v>484</v>
      </c>
      <c r="AT242" s="162" t="s">
        <v>239</v>
      </c>
      <c r="AU242" s="162" t="s">
        <v>89</v>
      </c>
      <c r="AY242" s="13" t="s">
        <v>236</v>
      </c>
      <c r="BE242" s="163">
        <f t="shared" si="78"/>
        <v>0</v>
      </c>
      <c r="BF242" s="163">
        <f t="shared" si="79"/>
        <v>0</v>
      </c>
      <c r="BG242" s="163">
        <f t="shared" si="80"/>
        <v>0</v>
      </c>
      <c r="BH242" s="163">
        <f t="shared" si="81"/>
        <v>0</v>
      </c>
      <c r="BI242" s="163">
        <f t="shared" si="82"/>
        <v>0</v>
      </c>
      <c r="BJ242" s="13" t="s">
        <v>210</v>
      </c>
      <c r="BK242" s="163">
        <f t="shared" si="83"/>
        <v>0</v>
      </c>
      <c r="BL242" s="13" t="s">
        <v>484</v>
      </c>
      <c r="BM242" s="162" t="s">
        <v>642</v>
      </c>
    </row>
    <row r="243" spans="2:65" s="1" customFormat="1" ht="24.2" customHeight="1">
      <c r="B243" s="28"/>
      <c r="C243" s="150" t="s">
        <v>510</v>
      </c>
      <c r="D243" s="150" t="s">
        <v>239</v>
      </c>
      <c r="E243" s="151" t="s">
        <v>495</v>
      </c>
      <c r="F243" s="152" t="s">
        <v>496</v>
      </c>
      <c r="G243" s="153" t="s">
        <v>483</v>
      </c>
      <c r="H243" s="154">
        <v>1</v>
      </c>
      <c r="I243" s="155"/>
      <c r="J243" s="155"/>
      <c r="K243" s="156">
        <f t="shared" si="71"/>
        <v>0</v>
      </c>
      <c r="L243" s="157"/>
      <c r="M243" s="28"/>
      <c r="N243" s="158" t="s">
        <v>1</v>
      </c>
      <c r="O243" s="118" t="s">
        <v>45</v>
      </c>
      <c r="P243" s="159">
        <f t="shared" si="72"/>
        <v>0</v>
      </c>
      <c r="Q243" s="159">
        <f t="shared" si="73"/>
        <v>0</v>
      </c>
      <c r="R243" s="159">
        <f t="shared" si="74"/>
        <v>0</v>
      </c>
      <c r="T243" s="160">
        <f t="shared" si="75"/>
        <v>0</v>
      </c>
      <c r="U243" s="160">
        <v>0</v>
      </c>
      <c r="V243" s="160">
        <f t="shared" si="76"/>
        <v>0</v>
      </c>
      <c r="W243" s="160">
        <v>0</v>
      </c>
      <c r="X243" s="161">
        <f t="shared" si="77"/>
        <v>0</v>
      </c>
      <c r="AR243" s="162" t="s">
        <v>484</v>
      </c>
      <c r="AT243" s="162" t="s">
        <v>239</v>
      </c>
      <c r="AU243" s="162" t="s">
        <v>89</v>
      </c>
      <c r="AY243" s="13" t="s">
        <v>236</v>
      </c>
      <c r="BE243" s="163">
        <f t="shared" si="78"/>
        <v>0</v>
      </c>
      <c r="BF243" s="163">
        <f t="shared" si="79"/>
        <v>0</v>
      </c>
      <c r="BG243" s="163">
        <f t="shared" si="80"/>
        <v>0</v>
      </c>
      <c r="BH243" s="163">
        <f t="shared" si="81"/>
        <v>0</v>
      </c>
      <c r="BI243" s="163">
        <f t="shared" si="82"/>
        <v>0</v>
      </c>
      <c r="BJ243" s="13" t="s">
        <v>210</v>
      </c>
      <c r="BK243" s="163">
        <f t="shared" si="83"/>
        <v>0</v>
      </c>
      <c r="BL243" s="13" t="s">
        <v>484</v>
      </c>
      <c r="BM243" s="162" t="s">
        <v>643</v>
      </c>
    </row>
    <row r="244" spans="2:65" s="1" customFormat="1" ht="24.2" customHeight="1">
      <c r="B244" s="28"/>
      <c r="C244" s="150" t="s">
        <v>511</v>
      </c>
      <c r="D244" s="150" t="s">
        <v>239</v>
      </c>
      <c r="E244" s="151" t="s">
        <v>498</v>
      </c>
      <c r="F244" s="152" t="s">
        <v>499</v>
      </c>
      <c r="G244" s="153" t="s">
        <v>483</v>
      </c>
      <c r="H244" s="154">
        <v>1</v>
      </c>
      <c r="I244" s="155"/>
      <c r="J244" s="155"/>
      <c r="K244" s="156">
        <f t="shared" si="71"/>
        <v>0</v>
      </c>
      <c r="L244" s="157"/>
      <c r="M244" s="28"/>
      <c r="N244" s="158" t="s">
        <v>1</v>
      </c>
      <c r="O244" s="118" t="s">
        <v>45</v>
      </c>
      <c r="P244" s="159">
        <f t="shared" si="72"/>
        <v>0</v>
      </c>
      <c r="Q244" s="159">
        <f t="shared" si="73"/>
        <v>0</v>
      </c>
      <c r="R244" s="159">
        <f t="shared" si="74"/>
        <v>0</v>
      </c>
      <c r="T244" s="160">
        <f t="shared" si="75"/>
        <v>0</v>
      </c>
      <c r="U244" s="160">
        <v>0</v>
      </c>
      <c r="V244" s="160">
        <f t="shared" si="76"/>
        <v>0</v>
      </c>
      <c r="W244" s="160">
        <v>0</v>
      </c>
      <c r="X244" s="161">
        <f t="shared" si="77"/>
        <v>0</v>
      </c>
      <c r="AR244" s="162" t="s">
        <v>484</v>
      </c>
      <c r="AT244" s="162" t="s">
        <v>239</v>
      </c>
      <c r="AU244" s="162" t="s">
        <v>89</v>
      </c>
      <c r="AY244" s="13" t="s">
        <v>236</v>
      </c>
      <c r="BE244" s="163">
        <f t="shared" si="78"/>
        <v>0</v>
      </c>
      <c r="BF244" s="163">
        <f t="shared" si="79"/>
        <v>0</v>
      </c>
      <c r="BG244" s="163">
        <f t="shared" si="80"/>
        <v>0</v>
      </c>
      <c r="BH244" s="163">
        <f t="shared" si="81"/>
        <v>0</v>
      </c>
      <c r="BI244" s="163">
        <f t="shared" si="82"/>
        <v>0</v>
      </c>
      <c r="BJ244" s="13" t="s">
        <v>210</v>
      </c>
      <c r="BK244" s="163">
        <f t="shared" si="83"/>
        <v>0</v>
      </c>
      <c r="BL244" s="13" t="s">
        <v>484</v>
      </c>
      <c r="BM244" s="162" t="s">
        <v>644</v>
      </c>
    </row>
    <row r="245" spans="2:65" s="1" customFormat="1" ht="24.2" customHeight="1">
      <c r="B245" s="28"/>
      <c r="C245" s="150" t="s">
        <v>512</v>
      </c>
      <c r="D245" s="150" t="s">
        <v>239</v>
      </c>
      <c r="E245" s="151" t="s">
        <v>501</v>
      </c>
      <c r="F245" s="152" t="s">
        <v>502</v>
      </c>
      <c r="G245" s="153" t="s">
        <v>483</v>
      </c>
      <c r="H245" s="154">
        <v>1</v>
      </c>
      <c r="I245" s="155"/>
      <c r="J245" s="155"/>
      <c r="K245" s="156">
        <f t="shared" si="71"/>
        <v>0</v>
      </c>
      <c r="L245" s="157"/>
      <c r="M245" s="28"/>
      <c r="N245" s="158" t="s">
        <v>1</v>
      </c>
      <c r="O245" s="118" t="s">
        <v>45</v>
      </c>
      <c r="P245" s="159">
        <f t="shared" si="72"/>
        <v>0</v>
      </c>
      <c r="Q245" s="159">
        <f t="shared" si="73"/>
        <v>0</v>
      </c>
      <c r="R245" s="159">
        <f t="shared" si="74"/>
        <v>0</v>
      </c>
      <c r="T245" s="160">
        <f t="shared" si="75"/>
        <v>0</v>
      </c>
      <c r="U245" s="160">
        <v>0</v>
      </c>
      <c r="V245" s="160">
        <f t="shared" si="76"/>
        <v>0</v>
      </c>
      <c r="W245" s="160">
        <v>0</v>
      </c>
      <c r="X245" s="161">
        <f t="shared" si="77"/>
        <v>0</v>
      </c>
      <c r="AR245" s="162" t="s">
        <v>484</v>
      </c>
      <c r="AT245" s="162" t="s">
        <v>239</v>
      </c>
      <c r="AU245" s="162" t="s">
        <v>89</v>
      </c>
      <c r="AY245" s="13" t="s">
        <v>236</v>
      </c>
      <c r="BE245" s="163">
        <f t="shared" si="78"/>
        <v>0</v>
      </c>
      <c r="BF245" s="163">
        <f t="shared" si="79"/>
        <v>0</v>
      </c>
      <c r="BG245" s="163">
        <f t="shared" si="80"/>
        <v>0</v>
      </c>
      <c r="BH245" s="163">
        <f t="shared" si="81"/>
        <v>0</v>
      </c>
      <c r="BI245" s="163">
        <f t="shared" si="82"/>
        <v>0</v>
      </c>
      <c r="BJ245" s="13" t="s">
        <v>210</v>
      </c>
      <c r="BK245" s="163">
        <f t="shared" si="83"/>
        <v>0</v>
      </c>
      <c r="BL245" s="13" t="s">
        <v>484</v>
      </c>
      <c r="BM245" s="162" t="s">
        <v>645</v>
      </c>
    </row>
    <row r="246" spans="2:65" s="1" customFormat="1" ht="49.9" customHeight="1">
      <c r="B246" s="28"/>
      <c r="E246" s="140" t="s">
        <v>503</v>
      </c>
      <c r="F246" s="140" t="s">
        <v>504</v>
      </c>
      <c r="K246" s="116">
        <f t="shared" ref="K246:K251" si="84">BK246</f>
        <v>0</v>
      </c>
      <c r="M246" s="28"/>
      <c r="N246" s="174"/>
      <c r="Q246" s="143">
        <f>SUM(Q247:Q251)</f>
        <v>0</v>
      </c>
      <c r="R246" s="143">
        <f>SUM(R247:R251)</f>
        <v>0</v>
      </c>
      <c r="X246" s="53"/>
      <c r="AT246" s="13" t="s">
        <v>80</v>
      </c>
      <c r="AU246" s="13" t="s">
        <v>81</v>
      </c>
      <c r="AY246" s="13" t="s">
        <v>505</v>
      </c>
      <c r="BK246" s="163">
        <f>SUM(BK247:BK251)</f>
        <v>0</v>
      </c>
    </row>
    <row r="247" spans="2:65" s="1" customFormat="1" ht="16.350000000000001" customHeight="1">
      <c r="B247" s="28"/>
      <c r="C247" s="175" t="s">
        <v>1</v>
      </c>
      <c r="D247" s="175" t="s">
        <v>239</v>
      </c>
      <c r="E247" s="176" t="s">
        <v>1</v>
      </c>
      <c r="F247" s="177" t="s">
        <v>1</v>
      </c>
      <c r="G247" s="178" t="s">
        <v>1</v>
      </c>
      <c r="H247" s="179"/>
      <c r="I247" s="179"/>
      <c r="J247" s="179"/>
      <c r="K247" s="180">
        <f t="shared" si="84"/>
        <v>0</v>
      </c>
      <c r="L247" s="157"/>
      <c r="M247" s="28"/>
      <c r="N247" s="181" t="s">
        <v>1</v>
      </c>
      <c r="O247" s="182" t="s">
        <v>45</v>
      </c>
      <c r="P247" s="183">
        <f>I247+J247</f>
        <v>0</v>
      </c>
      <c r="Q247" s="184">
        <f>I247*H247</f>
        <v>0</v>
      </c>
      <c r="R247" s="184">
        <f>J247*H247</f>
        <v>0</v>
      </c>
      <c r="X247" s="53"/>
      <c r="AT247" s="13" t="s">
        <v>505</v>
      </c>
      <c r="AU247" s="13" t="s">
        <v>89</v>
      </c>
      <c r="AY247" s="13" t="s">
        <v>505</v>
      </c>
      <c r="BE247" s="163">
        <f>IF(O247="základná",K247,0)</f>
        <v>0</v>
      </c>
      <c r="BF247" s="163">
        <f>IF(O247="znížená",K247,0)</f>
        <v>0</v>
      </c>
      <c r="BG247" s="163">
        <f>IF(O247="zákl. prenesená",K247,0)</f>
        <v>0</v>
      </c>
      <c r="BH247" s="163">
        <f>IF(O247="zníž. prenesená",K247,0)</f>
        <v>0</v>
      </c>
      <c r="BI247" s="163">
        <f>IF(O247="nulová",K247,0)</f>
        <v>0</v>
      </c>
      <c r="BJ247" s="13" t="s">
        <v>210</v>
      </c>
      <c r="BK247" s="163">
        <f>P247*H247</f>
        <v>0</v>
      </c>
    </row>
    <row r="248" spans="2:65" s="1" customFormat="1" ht="16.350000000000001" customHeight="1">
      <c r="B248" s="28"/>
      <c r="C248" s="175" t="s">
        <v>1</v>
      </c>
      <c r="D248" s="175" t="s">
        <v>239</v>
      </c>
      <c r="E248" s="176" t="s">
        <v>1</v>
      </c>
      <c r="F248" s="177" t="s">
        <v>1</v>
      </c>
      <c r="G248" s="178" t="s">
        <v>1</v>
      </c>
      <c r="H248" s="179"/>
      <c r="I248" s="179"/>
      <c r="J248" s="179"/>
      <c r="K248" s="180">
        <f t="shared" si="84"/>
        <v>0</v>
      </c>
      <c r="L248" s="157"/>
      <c r="M248" s="28"/>
      <c r="N248" s="181" t="s">
        <v>1</v>
      </c>
      <c r="O248" s="182" t="s">
        <v>45</v>
      </c>
      <c r="P248" s="183">
        <f>I248+J248</f>
        <v>0</v>
      </c>
      <c r="Q248" s="184">
        <f>I248*H248</f>
        <v>0</v>
      </c>
      <c r="R248" s="184">
        <f>J248*H248</f>
        <v>0</v>
      </c>
      <c r="X248" s="53"/>
      <c r="AT248" s="13" t="s">
        <v>505</v>
      </c>
      <c r="AU248" s="13" t="s">
        <v>89</v>
      </c>
      <c r="AY248" s="13" t="s">
        <v>505</v>
      </c>
      <c r="BE248" s="163">
        <f>IF(O248="základná",K248,0)</f>
        <v>0</v>
      </c>
      <c r="BF248" s="163">
        <f>IF(O248="znížená",K248,0)</f>
        <v>0</v>
      </c>
      <c r="BG248" s="163">
        <f>IF(O248="zákl. prenesená",K248,0)</f>
        <v>0</v>
      </c>
      <c r="BH248" s="163">
        <f>IF(O248="zníž. prenesená",K248,0)</f>
        <v>0</v>
      </c>
      <c r="BI248" s="163">
        <f>IF(O248="nulová",K248,0)</f>
        <v>0</v>
      </c>
      <c r="BJ248" s="13" t="s">
        <v>210</v>
      </c>
      <c r="BK248" s="163">
        <f>P248*H248</f>
        <v>0</v>
      </c>
    </row>
    <row r="249" spans="2:65" s="1" customFormat="1" ht="16.350000000000001" customHeight="1">
      <c r="B249" s="28"/>
      <c r="C249" s="175" t="s">
        <v>1</v>
      </c>
      <c r="D249" s="175" t="s">
        <v>239</v>
      </c>
      <c r="E249" s="176" t="s">
        <v>1</v>
      </c>
      <c r="F249" s="177" t="s">
        <v>1</v>
      </c>
      <c r="G249" s="178" t="s">
        <v>1</v>
      </c>
      <c r="H249" s="179"/>
      <c r="I249" s="179"/>
      <c r="J249" s="179"/>
      <c r="K249" s="180">
        <f t="shared" si="84"/>
        <v>0</v>
      </c>
      <c r="L249" s="157"/>
      <c r="M249" s="28"/>
      <c r="N249" s="181" t="s">
        <v>1</v>
      </c>
      <c r="O249" s="182" t="s">
        <v>45</v>
      </c>
      <c r="P249" s="183">
        <f>I249+J249</f>
        <v>0</v>
      </c>
      <c r="Q249" s="184">
        <f>I249*H249</f>
        <v>0</v>
      </c>
      <c r="R249" s="184">
        <f>J249*H249</f>
        <v>0</v>
      </c>
      <c r="X249" s="53"/>
      <c r="AT249" s="13" t="s">
        <v>505</v>
      </c>
      <c r="AU249" s="13" t="s">
        <v>89</v>
      </c>
      <c r="AY249" s="13" t="s">
        <v>505</v>
      </c>
      <c r="BE249" s="163">
        <f>IF(O249="základná",K249,0)</f>
        <v>0</v>
      </c>
      <c r="BF249" s="163">
        <f>IF(O249="znížená",K249,0)</f>
        <v>0</v>
      </c>
      <c r="BG249" s="163">
        <f>IF(O249="zákl. prenesená",K249,0)</f>
        <v>0</v>
      </c>
      <c r="BH249" s="163">
        <f>IF(O249="zníž. prenesená",K249,0)</f>
        <v>0</v>
      </c>
      <c r="BI249" s="163">
        <f>IF(O249="nulová",K249,0)</f>
        <v>0</v>
      </c>
      <c r="BJ249" s="13" t="s">
        <v>210</v>
      </c>
      <c r="BK249" s="163">
        <f>P249*H249</f>
        <v>0</v>
      </c>
    </row>
    <row r="250" spans="2:65" s="1" customFormat="1" ht="16.350000000000001" customHeight="1">
      <c r="B250" s="28"/>
      <c r="C250" s="175" t="s">
        <v>1</v>
      </c>
      <c r="D250" s="175" t="s">
        <v>239</v>
      </c>
      <c r="E250" s="176" t="s">
        <v>1</v>
      </c>
      <c r="F250" s="177" t="s">
        <v>1</v>
      </c>
      <c r="G250" s="178" t="s">
        <v>1</v>
      </c>
      <c r="H250" s="179"/>
      <c r="I250" s="179"/>
      <c r="J250" s="179"/>
      <c r="K250" s="180">
        <f t="shared" si="84"/>
        <v>0</v>
      </c>
      <c r="L250" s="157"/>
      <c r="M250" s="28"/>
      <c r="N250" s="181" t="s">
        <v>1</v>
      </c>
      <c r="O250" s="182" t="s">
        <v>45</v>
      </c>
      <c r="P250" s="183">
        <f>I250+J250</f>
        <v>0</v>
      </c>
      <c r="Q250" s="184">
        <f>I250*H250</f>
        <v>0</v>
      </c>
      <c r="R250" s="184">
        <f>J250*H250</f>
        <v>0</v>
      </c>
      <c r="X250" s="53"/>
      <c r="AT250" s="13" t="s">
        <v>505</v>
      </c>
      <c r="AU250" s="13" t="s">
        <v>89</v>
      </c>
      <c r="AY250" s="13" t="s">
        <v>505</v>
      </c>
      <c r="BE250" s="163">
        <f>IF(O250="základná",K250,0)</f>
        <v>0</v>
      </c>
      <c r="BF250" s="163">
        <f>IF(O250="znížená",K250,0)</f>
        <v>0</v>
      </c>
      <c r="BG250" s="163">
        <f>IF(O250="zákl. prenesená",K250,0)</f>
        <v>0</v>
      </c>
      <c r="BH250" s="163">
        <f>IF(O250="zníž. prenesená",K250,0)</f>
        <v>0</v>
      </c>
      <c r="BI250" s="163">
        <f>IF(O250="nulová",K250,0)</f>
        <v>0</v>
      </c>
      <c r="BJ250" s="13" t="s">
        <v>210</v>
      </c>
      <c r="BK250" s="163">
        <f>P250*H250</f>
        <v>0</v>
      </c>
    </row>
    <row r="251" spans="2:65" s="1" customFormat="1" ht="16.350000000000001" customHeight="1">
      <c r="B251" s="28"/>
      <c r="C251" s="175" t="s">
        <v>1</v>
      </c>
      <c r="D251" s="175" t="s">
        <v>239</v>
      </c>
      <c r="E251" s="176" t="s">
        <v>1</v>
      </c>
      <c r="F251" s="177" t="s">
        <v>1</v>
      </c>
      <c r="G251" s="178" t="s">
        <v>1</v>
      </c>
      <c r="H251" s="179"/>
      <c r="I251" s="179"/>
      <c r="J251" s="179"/>
      <c r="K251" s="180">
        <f t="shared" si="84"/>
        <v>0</v>
      </c>
      <c r="L251" s="157"/>
      <c r="M251" s="28"/>
      <c r="N251" s="181" t="s">
        <v>1</v>
      </c>
      <c r="O251" s="182" t="s">
        <v>45</v>
      </c>
      <c r="P251" s="185">
        <f>I251+J251</f>
        <v>0</v>
      </c>
      <c r="Q251" s="186">
        <f>I251*H251</f>
        <v>0</v>
      </c>
      <c r="R251" s="186">
        <f>J251*H251</f>
        <v>0</v>
      </c>
      <c r="S251" s="187"/>
      <c r="T251" s="187"/>
      <c r="U251" s="187"/>
      <c r="V251" s="187"/>
      <c r="W251" s="187"/>
      <c r="X251" s="188"/>
      <c r="AT251" s="13" t="s">
        <v>505</v>
      </c>
      <c r="AU251" s="13" t="s">
        <v>89</v>
      </c>
      <c r="AY251" s="13" t="s">
        <v>505</v>
      </c>
      <c r="BE251" s="163">
        <f>IF(O251="základná",K251,0)</f>
        <v>0</v>
      </c>
      <c r="BF251" s="163">
        <f>IF(O251="znížená",K251,0)</f>
        <v>0</v>
      </c>
      <c r="BG251" s="163">
        <f>IF(O251="zákl. prenesená",K251,0)</f>
        <v>0</v>
      </c>
      <c r="BH251" s="163">
        <f>IF(O251="zníž. prenesená",K251,0)</f>
        <v>0</v>
      </c>
      <c r="BI251" s="163">
        <f>IF(O251="nulová",K251,0)</f>
        <v>0</v>
      </c>
      <c r="BJ251" s="13" t="s">
        <v>210</v>
      </c>
      <c r="BK251" s="163">
        <f>P251*H251</f>
        <v>0</v>
      </c>
    </row>
    <row r="252" spans="2:65" s="1" customFormat="1" ht="6.95" customHeight="1">
      <c r="B252" s="41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28"/>
    </row>
  </sheetData>
  <sheetProtection algorithmName="SHA-512" hashValue="sYlac2YWl79KQBbdD7p8Gl7+PZcj3SzKOPNNHenDF7h6grxg4sbGLvnWBgZ1zU88rDmKLjDJzDS4wP48NFuIFw==" saltValue="Plq09Nxu1oYtXgz8SvUoFo5qhnK8bvCJ4Qa6nNYoGjmO/m6qyN6XnyPmKi10YNMMK2i80+RJv0VE/CPywBIgcg==" spinCount="100000" sheet="1" objects="1" scenarios="1" formatColumns="0" formatRows="0" autoFilter="0"/>
  <autoFilter ref="C139:L251" xr:uid="{00000000-0009-0000-0000-000017000000}"/>
  <mergeCells count="14">
    <mergeCell ref="D118:F118"/>
    <mergeCell ref="E130:H130"/>
    <mergeCell ref="E132:H132"/>
    <mergeCell ref="M2:Z2"/>
    <mergeCell ref="E87:H87"/>
    <mergeCell ref="D114:F114"/>
    <mergeCell ref="D115:F115"/>
    <mergeCell ref="D116:F116"/>
    <mergeCell ref="D117:F117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47:D252" xr:uid="{00000000-0002-0000-1700-000000000000}">
      <formula1>"K, M"</formula1>
    </dataValidation>
    <dataValidation type="list" allowBlank="1" showInputMessage="1" showErrorMessage="1" error="Povolené sú hodnoty základná, znížená, nulová." sqref="O247:O252" xr:uid="{00000000-0002-0000-1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951 - Segnerova</vt:lpstr>
      <vt:lpstr>'951 - Segnerova'!Názvy_tlače</vt:lpstr>
      <vt:lpstr>'Rekapitulácia stavby'!Názvy_tlače</vt:lpstr>
      <vt:lpstr>'951 - Segnerova'!Oblasť_tlače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Banik</dc:creator>
  <cp:lastModifiedBy>BANSKÉ PROJEKTY</cp:lastModifiedBy>
  <cp:lastPrinted>2024-12-19T13:10:31Z</cp:lastPrinted>
  <dcterms:created xsi:type="dcterms:W3CDTF">2024-12-19T12:57:23Z</dcterms:created>
  <dcterms:modified xsi:type="dcterms:W3CDTF">2024-12-19T13:10:35Z</dcterms:modified>
</cp:coreProperties>
</file>